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2018_12_000 - Soupis vedl..." sheetId="2" r:id="rId2"/>
    <sheet name="2018_12_01_1 - Stoka A" sheetId="3" r:id="rId3"/>
    <sheet name="2018_12_01_2 - Stoka B" sheetId="4" r:id="rId4"/>
    <sheet name="2018_12_01_3 - Stoka C" sheetId="5" r:id="rId5"/>
    <sheet name="2018_12_01_4 - Přidružené..." sheetId="6" r:id="rId6"/>
    <sheet name="2018_12_01.1 - SO 01.1  K..." sheetId="7" r:id="rId7"/>
    <sheet name="2018_12_02.1 - SO 02.01 S..." sheetId="8" r:id="rId8"/>
    <sheet name="2018_12_02.2 - SO 02.02 P..." sheetId="9" r:id="rId9"/>
    <sheet name="2018_12_02.3 - SO 02.03 P..." sheetId="10" r:id="rId10"/>
    <sheet name="2018_12_02.4 - SO 02.04 K..." sheetId="11" r:id="rId11"/>
    <sheet name="2018_12_02.5 - SO 02.05 N..." sheetId="12" r:id="rId12"/>
    <sheet name="2018_12_03 - SO 03 Přeložky" sheetId="13" r:id="rId13"/>
    <sheet name="2018_12_04 - PS 01.1 ČOV ..." sheetId="14" r:id="rId14"/>
    <sheet name="2018_12_02.1_vzt - Sdruže..." sheetId="15" r:id="rId15"/>
    <sheet name="2018_12_05 - PS 01.2 ČOV ..." sheetId="16" r:id="rId16"/>
    <sheet name="2018_12_02.1_el - Sdružen..." sheetId="17" r:id="rId17"/>
    <sheet name="Pokyny pro vyplnění" sheetId="18" r:id="rId18"/>
  </sheets>
  <definedNames>
    <definedName name="_xlnm.Print_Area" localSheetId="0">'Rekapitulace stavby'!$D$4:$AO$33,'Rekapitulace stavby'!$C$39:$AQ$72</definedName>
    <definedName name="_xlnm.Print_Titles" localSheetId="0">'Rekapitulace stavby'!$49:$49</definedName>
    <definedName name="_xlnm._FilterDatabase" localSheetId="1" hidden="1">'2018_12_000 - Soupis vedl...'!$C$77:$K$96</definedName>
    <definedName name="_xlnm.Print_Area" localSheetId="1">'2018_12_000 - Soupis vedl...'!$C$4:$J$36,'2018_12_000 - Soupis vedl...'!$C$42:$J$59,'2018_12_000 - Soupis vedl...'!$C$65:$K$96</definedName>
    <definedName name="_xlnm.Print_Titles" localSheetId="1">'2018_12_000 - Soupis vedl...'!$77:$77</definedName>
    <definedName name="_xlnm._FilterDatabase" localSheetId="2" hidden="1">'2018_12_01_1 - Stoka A'!$C$96:$K$334</definedName>
    <definedName name="_xlnm.Print_Area" localSheetId="2">'2018_12_01_1 - Stoka A'!$C$4:$J$38,'2018_12_01_1 - Stoka A'!$C$44:$J$76,'2018_12_01_1 - Stoka A'!$C$82:$K$334</definedName>
    <definedName name="_xlnm.Print_Titles" localSheetId="2">'2018_12_01_1 - Stoka A'!$96:$96</definedName>
    <definedName name="_xlnm._FilterDatabase" localSheetId="3" hidden="1">'2018_12_01_2 - Stoka B'!$C$97:$K$340</definedName>
    <definedName name="_xlnm.Print_Area" localSheetId="3">'2018_12_01_2 - Stoka B'!$C$4:$J$38,'2018_12_01_2 - Stoka B'!$C$44:$J$77,'2018_12_01_2 - Stoka B'!$C$83:$K$340</definedName>
    <definedName name="_xlnm.Print_Titles" localSheetId="3">'2018_12_01_2 - Stoka B'!$97:$97</definedName>
    <definedName name="_xlnm._FilterDatabase" localSheetId="4" hidden="1">'2018_12_01_3 - Stoka C'!$C$96:$K$303</definedName>
    <definedName name="_xlnm.Print_Area" localSheetId="4">'2018_12_01_3 - Stoka C'!$C$4:$J$38,'2018_12_01_3 - Stoka C'!$C$44:$J$76,'2018_12_01_3 - Stoka C'!$C$82:$K$303</definedName>
    <definedName name="_xlnm.Print_Titles" localSheetId="4">'2018_12_01_3 - Stoka C'!$96:$96</definedName>
    <definedName name="_xlnm._FilterDatabase" localSheetId="5" hidden="1">'2018_12_01_4 - Přidružené...'!$C$92:$K$275</definedName>
    <definedName name="_xlnm.Print_Area" localSheetId="5">'2018_12_01_4 - Přidružené...'!$C$4:$J$38,'2018_12_01_4 - Přidružené...'!$C$44:$J$72,'2018_12_01_4 - Přidružené...'!$C$78:$K$275</definedName>
    <definedName name="_xlnm.Print_Titles" localSheetId="5">'2018_12_01_4 - Přidružené...'!$92:$92</definedName>
    <definedName name="_xlnm._FilterDatabase" localSheetId="6" hidden="1">'2018_12_01.1 - SO 01.1  K...'!$C$87:$K$255</definedName>
    <definedName name="_xlnm.Print_Area" localSheetId="6">'2018_12_01.1 - SO 01.1  K...'!$C$4:$J$36,'2018_12_01.1 - SO 01.1  K...'!$C$42:$J$69,'2018_12_01.1 - SO 01.1  K...'!$C$75:$K$255</definedName>
    <definedName name="_xlnm.Print_Titles" localSheetId="6">'2018_12_01.1 - SO 01.1  K...'!$87:$87</definedName>
    <definedName name="_xlnm._FilterDatabase" localSheetId="7" hidden="1">'2018_12_02.1 - SO 02.01 S...'!$C$107:$K$493</definedName>
    <definedName name="_xlnm.Print_Area" localSheetId="7">'2018_12_02.1 - SO 02.01 S...'!$C$4:$J$38,'2018_12_02.1 - SO 02.01 S...'!$C$44:$J$87,'2018_12_02.1 - SO 02.01 S...'!$C$93:$K$493</definedName>
    <definedName name="_xlnm.Print_Titles" localSheetId="7">'2018_12_02.1 - SO 02.01 S...'!$107:$107</definedName>
    <definedName name="_xlnm._FilterDatabase" localSheetId="8" hidden="1">'2018_12_02.2 - SO 02.02 P...'!$C$96:$K$276</definedName>
    <definedName name="_xlnm.Print_Area" localSheetId="8">'2018_12_02.2 - SO 02.02 P...'!$C$4:$J$38,'2018_12_02.2 - SO 02.02 P...'!$C$44:$J$76,'2018_12_02.2 - SO 02.02 P...'!$C$82:$K$276</definedName>
    <definedName name="_xlnm.Print_Titles" localSheetId="8">'2018_12_02.2 - SO 02.02 P...'!$96:$96</definedName>
    <definedName name="_xlnm._FilterDatabase" localSheetId="9" hidden="1">'2018_12_02.3 - SO 02.03 P...'!$C$89:$K$154</definedName>
    <definedName name="_xlnm.Print_Area" localSheetId="9">'2018_12_02.3 - SO 02.03 P...'!$C$4:$J$38,'2018_12_02.3 - SO 02.03 P...'!$C$44:$J$69,'2018_12_02.3 - SO 02.03 P...'!$C$75:$K$154</definedName>
    <definedName name="_xlnm.Print_Titles" localSheetId="9">'2018_12_02.3 - SO 02.03 P...'!$89:$89</definedName>
    <definedName name="_xlnm._FilterDatabase" localSheetId="10" hidden="1">'2018_12_02.4 - SO 02.04 K...'!$C$89:$K$229</definedName>
    <definedName name="_xlnm.Print_Area" localSheetId="10">'2018_12_02.4 - SO 02.04 K...'!$C$4:$J$38,'2018_12_02.4 - SO 02.04 K...'!$C$44:$J$69,'2018_12_02.4 - SO 02.04 K...'!$C$75:$K$229</definedName>
    <definedName name="_xlnm.Print_Titles" localSheetId="10">'2018_12_02.4 - SO 02.04 K...'!$89:$89</definedName>
    <definedName name="_xlnm._FilterDatabase" localSheetId="11" hidden="1">'2018_12_02.5 - SO 02.05 N...'!$C$83:$K$90</definedName>
    <definedName name="_xlnm.Print_Area" localSheetId="11">'2018_12_02.5 - SO 02.05 N...'!$C$4:$J$38,'2018_12_02.5 - SO 02.05 N...'!$C$44:$J$63,'2018_12_02.5 - SO 02.05 N...'!$C$69:$K$90</definedName>
    <definedName name="_xlnm.Print_Titles" localSheetId="11">'2018_12_02.5 - SO 02.05 N...'!$83:$83</definedName>
    <definedName name="_xlnm._FilterDatabase" localSheetId="12" hidden="1">'2018_12_03 - SO 03 Přeložky'!$C$88:$K$215</definedName>
    <definedName name="_xlnm.Print_Area" localSheetId="12">'2018_12_03 - SO 03 Přeložky'!$C$4:$J$36,'2018_12_03 - SO 03 Přeložky'!$C$42:$J$70,'2018_12_03 - SO 03 Přeložky'!$C$76:$K$215</definedName>
    <definedName name="_xlnm.Print_Titles" localSheetId="12">'2018_12_03 - SO 03 Přeložky'!$88:$88</definedName>
    <definedName name="_xlnm._FilterDatabase" localSheetId="13" hidden="1">'2018_12_04 - PS 01.1 ČOV ...'!$C$79:$K$94</definedName>
    <definedName name="_xlnm.Print_Area" localSheetId="13">'2018_12_04 - PS 01.1 ČOV ...'!$C$4:$J$36,'2018_12_04 - PS 01.1 ČOV ...'!$C$42:$J$61,'2018_12_04 - PS 01.1 ČOV ...'!$C$67:$K$94</definedName>
    <definedName name="_xlnm.Print_Titles" localSheetId="13">'2018_12_04 - PS 01.1 ČOV ...'!$79:$79</definedName>
    <definedName name="_xlnm._FilterDatabase" localSheetId="14" hidden="1">'2018_12_02.1_vzt - Sdruže...'!$C$85:$K$106</definedName>
    <definedName name="_xlnm.Print_Area" localSheetId="14">'2018_12_02.1_vzt - Sdruže...'!$C$4:$J$38,'2018_12_02.1_vzt - Sdruže...'!$C$44:$J$65,'2018_12_02.1_vzt - Sdruže...'!$C$71:$K$106</definedName>
    <definedName name="_xlnm.Print_Titles" localSheetId="14">'2018_12_02.1_vzt - Sdruže...'!$85:$85</definedName>
    <definedName name="_xlnm._FilterDatabase" localSheetId="15" hidden="1">'2018_12_05 - PS 01.2 ČOV ...'!$C$81:$K$120</definedName>
    <definedName name="_xlnm.Print_Area" localSheetId="15">'2018_12_05 - PS 01.2 ČOV ...'!$C$4:$J$36,'2018_12_05 - PS 01.2 ČOV ...'!$C$42:$J$63,'2018_12_05 - PS 01.2 ČOV ...'!$C$69:$K$120</definedName>
    <definedName name="_xlnm.Print_Titles" localSheetId="15">'2018_12_05 - PS 01.2 ČOV ...'!$81:$81</definedName>
    <definedName name="_xlnm._FilterDatabase" localSheetId="16" hidden="1">'2018_12_02.1_el - Sdružen...'!$C$83:$K$87</definedName>
    <definedName name="_xlnm.Print_Area" localSheetId="16">'2018_12_02.1_el - Sdružen...'!$C$4:$J$38,'2018_12_02.1_el - Sdružen...'!$C$44:$J$63,'2018_12_02.1_el - Sdružen...'!$C$69:$K$87</definedName>
    <definedName name="_xlnm.Print_Titles" localSheetId="16">'2018_12_02.1_el - Sdružen...'!$83:$83</definedName>
    <definedName name="_xlnm.Print_Area" localSheetId="17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71"/>
  <c r="AX71"/>
  <c i="17" r="BI87"/>
  <c r="F36"/>
  <c i="1" r="BD71"/>
  <c i="17" r="BH87"/>
  <c r="F35"/>
  <c i="1" r="BC71"/>
  <c i="17" r="BG87"/>
  <c r="F34"/>
  <c i="1" r="BB71"/>
  <c i="17" r="BF87"/>
  <c r="J33"/>
  <c i="1" r="AW71"/>
  <c i="17" r="F33"/>
  <c i="1" r="BA71"/>
  <c i="17" r="T87"/>
  <c r="T86"/>
  <c r="T85"/>
  <c r="T84"/>
  <c r="R87"/>
  <c r="R86"/>
  <c r="R85"/>
  <c r="R84"/>
  <c r="P87"/>
  <c r="P86"/>
  <c r="P85"/>
  <c r="P84"/>
  <c i="1" r="AU71"/>
  <c i="17" r="BK87"/>
  <c r="BK86"/>
  <c r="J86"/>
  <c r="BK85"/>
  <c r="J85"/>
  <c r="BK84"/>
  <c r="J84"/>
  <c r="J60"/>
  <c r="J29"/>
  <c i="1" r="AG71"/>
  <c i="17" r="J87"/>
  <c r="BE87"/>
  <c r="J32"/>
  <c i="1" r="AV71"/>
  <c i="17" r="F32"/>
  <c i="1" r="AZ71"/>
  <c i="17" r="J62"/>
  <c r="J61"/>
  <c r="J80"/>
  <c r="F80"/>
  <c r="F78"/>
  <c r="E76"/>
  <c r="J55"/>
  <c r="F55"/>
  <c r="F53"/>
  <c r="E51"/>
  <c r="J38"/>
  <c r="J20"/>
  <c r="E20"/>
  <c r="F81"/>
  <c r="F56"/>
  <c r="J19"/>
  <c r="J14"/>
  <c r="J78"/>
  <c r="J53"/>
  <c r="E7"/>
  <c r="E72"/>
  <c r="E47"/>
  <c i="1" r="AY70"/>
  <c r="AX70"/>
  <c i="16" r="BI119"/>
  <c r="BH119"/>
  <c r="BG119"/>
  <c r="BF119"/>
  <c r="T119"/>
  <c r="T118"/>
  <c r="T117"/>
  <c r="R119"/>
  <c r="R118"/>
  <c r="R117"/>
  <c r="P119"/>
  <c r="P118"/>
  <c r="P117"/>
  <c r="BK119"/>
  <c r="BK118"/>
  <c r="J118"/>
  <c r="BK117"/>
  <c r="J117"/>
  <c r="J119"/>
  <c r="BE119"/>
  <c r="J62"/>
  <c r="J61"/>
  <c r="BI115"/>
  <c r="BH115"/>
  <c r="BG115"/>
  <c r="BF115"/>
  <c r="T115"/>
  <c r="T114"/>
  <c r="R115"/>
  <c r="R114"/>
  <c r="P115"/>
  <c r="P114"/>
  <c r="BK115"/>
  <c r="BK114"/>
  <c r="J114"/>
  <c r="J115"/>
  <c r="BE115"/>
  <c r="J60"/>
  <c r="BI112"/>
  <c r="BH112"/>
  <c r="BG112"/>
  <c r="BF112"/>
  <c r="T112"/>
  <c r="T111"/>
  <c r="R112"/>
  <c r="R111"/>
  <c r="P112"/>
  <c r="P111"/>
  <c r="BK112"/>
  <c r="BK111"/>
  <c r="J111"/>
  <c r="J112"/>
  <c r="BE112"/>
  <c r="J59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1"/>
  <c r="BH91"/>
  <c r="BG91"/>
  <c r="BF91"/>
  <c r="T91"/>
  <c r="R91"/>
  <c r="P91"/>
  <c r="BK91"/>
  <c r="J91"/>
  <c r="BE91"/>
  <c r="BI89"/>
  <c r="BH89"/>
  <c r="BG89"/>
  <c r="BF89"/>
  <c r="T89"/>
  <c r="R89"/>
  <c r="P89"/>
  <c r="BK89"/>
  <c r="J89"/>
  <c r="BE89"/>
  <c r="BI87"/>
  <c r="BH87"/>
  <c r="BG87"/>
  <c r="BF87"/>
  <c r="T87"/>
  <c r="R87"/>
  <c r="P87"/>
  <c r="BK87"/>
  <c r="J87"/>
  <c r="BE87"/>
  <c r="BI85"/>
  <c r="F34"/>
  <c i="1" r="BD70"/>
  <c i="16" r="BH85"/>
  <c r="F33"/>
  <c i="1" r="BC70"/>
  <c i="16" r="BG85"/>
  <c r="F32"/>
  <c i="1" r="BB70"/>
  <c i="16" r="BF85"/>
  <c r="J31"/>
  <c i="1" r="AW70"/>
  <c i="16" r="F31"/>
  <c i="1" r="BA70"/>
  <c i="16" r="T85"/>
  <c r="T84"/>
  <c r="T83"/>
  <c r="T82"/>
  <c r="R85"/>
  <c r="R84"/>
  <c r="R83"/>
  <c r="R82"/>
  <c r="P85"/>
  <c r="P84"/>
  <c r="P83"/>
  <c r="P82"/>
  <c i="1" r="AU70"/>
  <c i="16" r="BK85"/>
  <c r="BK84"/>
  <c r="J84"/>
  <c r="BK83"/>
  <c r="J83"/>
  <c r="BK82"/>
  <c r="J82"/>
  <c r="J56"/>
  <c r="J27"/>
  <c i="1" r="AG70"/>
  <c i="16" r="J85"/>
  <c r="BE85"/>
  <c r="J30"/>
  <c i="1" r="AV70"/>
  <c i="16" r="F30"/>
  <c i="1" r="AZ70"/>
  <c i="16" r="J58"/>
  <c r="J57"/>
  <c r="J78"/>
  <c r="F78"/>
  <c r="F76"/>
  <c r="E74"/>
  <c r="J51"/>
  <c r="F51"/>
  <c r="F49"/>
  <c r="E47"/>
  <c r="J36"/>
  <c r="J18"/>
  <c r="E18"/>
  <c r="F79"/>
  <c r="F52"/>
  <c r="J17"/>
  <c r="J12"/>
  <c r="J76"/>
  <c r="J49"/>
  <c r="E7"/>
  <c r="E72"/>
  <c r="E45"/>
  <c i="1" r="AY68"/>
  <c r="AX68"/>
  <c i="15"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1"/>
  <c r="BH101"/>
  <c r="BG101"/>
  <c r="BF101"/>
  <c r="T101"/>
  <c r="T100"/>
  <c r="T99"/>
  <c r="R101"/>
  <c r="R100"/>
  <c r="R99"/>
  <c r="P101"/>
  <c r="P100"/>
  <c r="P99"/>
  <c r="BK101"/>
  <c r="BK100"/>
  <c r="J100"/>
  <c r="BK99"/>
  <c r="J99"/>
  <c r="J101"/>
  <c r="BE101"/>
  <c r="J64"/>
  <c r="J63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1"/>
  <c r="BH91"/>
  <c r="BG91"/>
  <c r="BF91"/>
  <c r="T91"/>
  <c r="R91"/>
  <c r="P91"/>
  <c r="BK91"/>
  <c r="J91"/>
  <c r="BE91"/>
  <c r="BI89"/>
  <c r="F36"/>
  <c i="1" r="BD68"/>
  <c i="15" r="BH89"/>
  <c r="F35"/>
  <c i="1" r="BC68"/>
  <c i="15" r="BG89"/>
  <c r="F34"/>
  <c i="1" r="BB68"/>
  <c i="15" r="BF89"/>
  <c r="J33"/>
  <c i="1" r="AW68"/>
  <c i="15" r="F33"/>
  <c i="1" r="BA68"/>
  <c i="15" r="T89"/>
  <c r="T88"/>
  <c r="T87"/>
  <c r="T86"/>
  <c r="R89"/>
  <c r="R88"/>
  <c r="R87"/>
  <c r="R86"/>
  <c r="P89"/>
  <c r="P88"/>
  <c r="P87"/>
  <c r="P86"/>
  <c i="1" r="AU68"/>
  <c i="15" r="BK89"/>
  <c r="BK88"/>
  <c r="J88"/>
  <c r="BK87"/>
  <c r="J87"/>
  <c r="BK86"/>
  <c r="J86"/>
  <c r="J60"/>
  <c r="J29"/>
  <c i="1" r="AG68"/>
  <c i="15" r="J89"/>
  <c r="BE89"/>
  <c r="J32"/>
  <c i="1" r="AV68"/>
  <c i="15" r="F32"/>
  <c i="1" r="AZ68"/>
  <c i="15" r="J62"/>
  <c r="J61"/>
  <c r="J82"/>
  <c r="F82"/>
  <c r="F80"/>
  <c r="E78"/>
  <c r="J55"/>
  <c r="F55"/>
  <c r="F53"/>
  <c r="E51"/>
  <c r="J38"/>
  <c r="J20"/>
  <c r="E20"/>
  <c r="F83"/>
  <c r="F56"/>
  <c r="J19"/>
  <c r="J14"/>
  <c r="J80"/>
  <c r="J53"/>
  <c r="E7"/>
  <c r="E74"/>
  <c r="E47"/>
  <c i="1" r="AY67"/>
  <c r="AX67"/>
  <c i="14"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7"/>
  <c r="BH87"/>
  <c r="BG87"/>
  <c r="BF87"/>
  <c r="T87"/>
  <c r="R87"/>
  <c r="P87"/>
  <c r="BK87"/>
  <c r="J87"/>
  <c r="BE87"/>
  <c r="BI86"/>
  <c r="BH86"/>
  <c r="BG86"/>
  <c r="BF86"/>
  <c r="T86"/>
  <c r="T85"/>
  <c r="T84"/>
  <c r="R86"/>
  <c r="R85"/>
  <c r="R84"/>
  <c r="P86"/>
  <c r="P85"/>
  <c r="P84"/>
  <c r="BK86"/>
  <c r="BK85"/>
  <c r="J85"/>
  <c r="BK84"/>
  <c r="J84"/>
  <c r="J86"/>
  <c r="BE86"/>
  <c r="J60"/>
  <c r="J59"/>
  <c r="BI83"/>
  <c r="F34"/>
  <c i="1" r="BD67"/>
  <c i="14" r="BH83"/>
  <c r="F33"/>
  <c i="1" r="BC67"/>
  <c i="14" r="BG83"/>
  <c r="F32"/>
  <c i="1" r="BB67"/>
  <c i="14" r="BF83"/>
  <c r="J31"/>
  <c i="1" r="AW67"/>
  <c i="14" r="F31"/>
  <c i="1" r="BA67"/>
  <c i="14" r="T83"/>
  <c r="T82"/>
  <c r="T81"/>
  <c r="T80"/>
  <c r="R83"/>
  <c r="R82"/>
  <c r="R81"/>
  <c r="R80"/>
  <c r="P83"/>
  <c r="P82"/>
  <c r="P81"/>
  <c r="P80"/>
  <c i="1" r="AU67"/>
  <c i="14" r="BK83"/>
  <c r="BK82"/>
  <c r="J82"/>
  <c r="BK81"/>
  <c r="J81"/>
  <c r="BK80"/>
  <c r="J80"/>
  <c r="J56"/>
  <c r="J27"/>
  <c i="1" r="AG67"/>
  <c i="14" r="J83"/>
  <c r="BE83"/>
  <c r="J30"/>
  <c i="1" r="AV67"/>
  <c i="14" r="F30"/>
  <c i="1" r="AZ67"/>
  <c i="14" r="J58"/>
  <c r="J57"/>
  <c r="J76"/>
  <c r="F76"/>
  <c r="F74"/>
  <c r="E72"/>
  <c r="J51"/>
  <c r="F51"/>
  <c r="F49"/>
  <c r="E47"/>
  <c r="J36"/>
  <c r="J18"/>
  <c r="E18"/>
  <c r="F77"/>
  <c r="F52"/>
  <c r="J17"/>
  <c r="J12"/>
  <c r="J74"/>
  <c r="J49"/>
  <c r="E7"/>
  <c r="E70"/>
  <c r="E45"/>
  <c i="13" r="J143"/>
  <c i="1" r="AY65"/>
  <c r="AX65"/>
  <c i="13" r="BI212"/>
  <c r="BH212"/>
  <c r="BG212"/>
  <c r="BF212"/>
  <c r="T212"/>
  <c r="T211"/>
  <c r="T210"/>
  <c r="R212"/>
  <c r="R211"/>
  <c r="R210"/>
  <c r="P212"/>
  <c r="P211"/>
  <c r="P210"/>
  <c r="BK212"/>
  <c r="BK211"/>
  <c r="J211"/>
  <c r="BK210"/>
  <c r="J210"/>
  <c r="J212"/>
  <c r="BE212"/>
  <c r="J69"/>
  <c r="J68"/>
  <c r="BI208"/>
  <c r="BH208"/>
  <c r="BG208"/>
  <c r="BF208"/>
  <c r="T208"/>
  <c r="T207"/>
  <c r="T206"/>
  <c r="R208"/>
  <c r="R207"/>
  <c r="R206"/>
  <c r="P208"/>
  <c r="P207"/>
  <c r="P206"/>
  <c r="BK208"/>
  <c r="BK207"/>
  <c r="J207"/>
  <c r="BK206"/>
  <c r="J206"/>
  <c r="J208"/>
  <c r="BE208"/>
  <c r="J67"/>
  <c r="J66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T198"/>
  <c r="R199"/>
  <c r="R198"/>
  <c r="P199"/>
  <c r="P198"/>
  <c r="BK199"/>
  <c r="BK198"/>
  <c r="J198"/>
  <c r="J199"/>
  <c r="BE199"/>
  <c r="J65"/>
  <c r="BI196"/>
  <c r="BH196"/>
  <c r="BG196"/>
  <c r="BF196"/>
  <c r="T196"/>
  <c r="R196"/>
  <c r="P196"/>
  <c r="BK196"/>
  <c r="J196"/>
  <c r="BE196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2"/>
  <c r="BH182"/>
  <c r="BG182"/>
  <c r="BF182"/>
  <c r="T182"/>
  <c r="T181"/>
  <c r="R182"/>
  <c r="R181"/>
  <c r="P182"/>
  <c r="P181"/>
  <c r="BK182"/>
  <c r="BK181"/>
  <c r="J181"/>
  <c r="J182"/>
  <c r="BE182"/>
  <c r="J64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T155"/>
  <c r="R156"/>
  <c r="R155"/>
  <c r="P156"/>
  <c r="P155"/>
  <c r="BK156"/>
  <c r="BK155"/>
  <c r="J155"/>
  <c r="J156"/>
  <c r="BE156"/>
  <c r="J63"/>
  <c r="BI153"/>
  <c r="BH153"/>
  <c r="BG153"/>
  <c r="BF153"/>
  <c r="T153"/>
  <c r="T152"/>
  <c r="R153"/>
  <c r="R152"/>
  <c r="P153"/>
  <c r="P152"/>
  <c r="BK153"/>
  <c r="BK152"/>
  <c r="J152"/>
  <c r="J153"/>
  <c r="BE153"/>
  <c r="J62"/>
  <c r="BI150"/>
  <c r="BH150"/>
  <c r="BG150"/>
  <c r="BF150"/>
  <c r="T150"/>
  <c r="R150"/>
  <c r="P150"/>
  <c r="BK150"/>
  <c r="J150"/>
  <c r="BE150"/>
  <c r="BI148"/>
  <c r="BH148"/>
  <c r="BG148"/>
  <c r="BF148"/>
  <c r="T148"/>
  <c r="T147"/>
  <c r="R148"/>
  <c r="R147"/>
  <c r="P148"/>
  <c r="P147"/>
  <c r="BK148"/>
  <c r="BK147"/>
  <c r="J147"/>
  <c r="J148"/>
  <c r="BE148"/>
  <c r="J61"/>
  <c r="BI145"/>
  <c r="BH145"/>
  <c r="BG145"/>
  <c r="BF145"/>
  <c r="T145"/>
  <c r="T144"/>
  <c r="R145"/>
  <c r="R144"/>
  <c r="P145"/>
  <c r="P144"/>
  <c r="BK145"/>
  <c r="BK144"/>
  <c r="J144"/>
  <c r="J145"/>
  <c r="BE145"/>
  <c r="J60"/>
  <c r="J59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5"/>
  <c r="BH125"/>
  <c r="BG125"/>
  <c r="BF125"/>
  <c r="T125"/>
  <c r="R125"/>
  <c r="P125"/>
  <c r="BK125"/>
  <c r="J125"/>
  <c r="BE125"/>
  <c r="BI121"/>
  <c r="BH121"/>
  <c r="BG121"/>
  <c r="BF121"/>
  <c r="T121"/>
  <c r="R121"/>
  <c r="P121"/>
  <c r="BK121"/>
  <c r="J121"/>
  <c r="BE121"/>
  <c r="BI117"/>
  <c r="BH117"/>
  <c r="BG117"/>
  <c r="BF117"/>
  <c r="T117"/>
  <c r="R117"/>
  <c r="P117"/>
  <c r="BK117"/>
  <c r="J117"/>
  <c r="BE117"/>
  <c r="BI113"/>
  <c r="BH113"/>
  <c r="BG113"/>
  <c r="BF113"/>
  <c r="T113"/>
  <c r="R113"/>
  <c r="P113"/>
  <c r="BK113"/>
  <c r="J113"/>
  <c r="BE113"/>
  <c r="BI109"/>
  <c r="BH109"/>
  <c r="BG109"/>
  <c r="BF109"/>
  <c r="T109"/>
  <c r="R109"/>
  <c r="P109"/>
  <c r="BK109"/>
  <c r="J109"/>
  <c r="BE109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F34"/>
  <c i="1" r="BD65"/>
  <c i="13" r="BH92"/>
  <c r="F33"/>
  <c i="1" r="BC65"/>
  <c i="13" r="BG92"/>
  <c r="F32"/>
  <c i="1" r="BB65"/>
  <c i="13" r="BF92"/>
  <c r="J31"/>
  <c i="1" r="AW65"/>
  <c i="13" r="F31"/>
  <c i="1" r="BA65"/>
  <c i="13" r="T92"/>
  <c r="T91"/>
  <c r="T90"/>
  <c r="T89"/>
  <c r="R92"/>
  <c r="R91"/>
  <c r="R90"/>
  <c r="R89"/>
  <c r="P92"/>
  <c r="P91"/>
  <c r="P90"/>
  <c r="P89"/>
  <c i="1" r="AU65"/>
  <c i="13" r="BK92"/>
  <c r="BK91"/>
  <c r="J91"/>
  <c r="BK90"/>
  <c r="J90"/>
  <c r="BK89"/>
  <c r="J89"/>
  <c r="J56"/>
  <c r="J27"/>
  <c i="1" r="AG65"/>
  <c i="13" r="J92"/>
  <c r="BE92"/>
  <c r="J30"/>
  <c i="1" r="AV65"/>
  <c i="13" r="F30"/>
  <c i="1" r="AZ65"/>
  <c i="13" r="J58"/>
  <c r="J57"/>
  <c r="J85"/>
  <c r="F85"/>
  <c r="F83"/>
  <c r="E81"/>
  <c r="J51"/>
  <c r="F51"/>
  <c r="F49"/>
  <c r="E47"/>
  <c r="J36"/>
  <c r="J18"/>
  <c r="E18"/>
  <c r="F86"/>
  <c r="F52"/>
  <c r="J17"/>
  <c r="J12"/>
  <c r="J83"/>
  <c r="J49"/>
  <c r="E7"/>
  <c r="E79"/>
  <c r="E45"/>
  <c i="1" r="AY64"/>
  <c r="AX64"/>
  <c i="12"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7"/>
  <c r="F36"/>
  <c i="1" r="BD64"/>
  <c i="12" r="BH87"/>
  <c r="F35"/>
  <c i="1" r="BC64"/>
  <c i="12" r="BG87"/>
  <c r="F34"/>
  <c i="1" r="BB64"/>
  <c i="12" r="BF87"/>
  <c r="J33"/>
  <c i="1" r="AW64"/>
  <c i="12" r="F33"/>
  <c i="1" r="BA64"/>
  <c i="12" r="T87"/>
  <c r="T86"/>
  <c r="T85"/>
  <c r="T84"/>
  <c r="R87"/>
  <c r="R86"/>
  <c r="R85"/>
  <c r="R84"/>
  <c r="P87"/>
  <c r="P86"/>
  <c r="P85"/>
  <c r="P84"/>
  <c i="1" r="AU64"/>
  <c i="12" r="BK87"/>
  <c r="BK86"/>
  <c r="J86"/>
  <c r="BK85"/>
  <c r="J85"/>
  <c r="BK84"/>
  <c r="J84"/>
  <c r="J60"/>
  <c r="J29"/>
  <c i="1" r="AG64"/>
  <c i="12" r="J87"/>
  <c r="BE87"/>
  <c r="J32"/>
  <c i="1" r="AV64"/>
  <c i="12" r="F32"/>
  <c i="1" r="AZ64"/>
  <c i="12" r="J62"/>
  <c r="J61"/>
  <c r="J80"/>
  <c r="F80"/>
  <c r="F78"/>
  <c r="E76"/>
  <c r="J55"/>
  <c r="F55"/>
  <c r="F53"/>
  <c r="E51"/>
  <c r="J38"/>
  <c r="J20"/>
  <c r="E20"/>
  <c r="F81"/>
  <c r="F56"/>
  <c r="J19"/>
  <c r="J14"/>
  <c r="J78"/>
  <c r="J53"/>
  <c r="E7"/>
  <c r="E72"/>
  <c r="E47"/>
  <c i="1" r="AY63"/>
  <c r="AX63"/>
  <c i="11" r="BI229"/>
  <c r="BH229"/>
  <c r="BG229"/>
  <c r="BF229"/>
  <c r="T229"/>
  <c r="T228"/>
  <c r="R229"/>
  <c r="R228"/>
  <c r="P229"/>
  <c r="P228"/>
  <c r="BK229"/>
  <c r="BK228"/>
  <c r="J228"/>
  <c r="J229"/>
  <c r="BE229"/>
  <c r="J68"/>
  <c r="BI227"/>
  <c r="BH227"/>
  <c r="BG227"/>
  <c r="BF227"/>
  <c r="T227"/>
  <c r="R227"/>
  <c r="P227"/>
  <c r="BK227"/>
  <c r="J227"/>
  <c r="BE227"/>
  <c r="BI225"/>
  <c r="BH225"/>
  <c r="BG225"/>
  <c r="BF225"/>
  <c r="T225"/>
  <c r="R225"/>
  <c r="P225"/>
  <c r="BK225"/>
  <c r="J225"/>
  <c r="BE225"/>
  <c r="BI224"/>
  <c r="BH224"/>
  <c r="BG224"/>
  <c r="BF224"/>
  <c r="T224"/>
  <c r="R224"/>
  <c r="P224"/>
  <c r="BK224"/>
  <c r="J224"/>
  <c r="BE224"/>
  <c r="BI223"/>
  <c r="BH223"/>
  <c r="BG223"/>
  <c r="BF223"/>
  <c r="T223"/>
  <c r="T222"/>
  <c r="R223"/>
  <c r="R222"/>
  <c r="P223"/>
  <c r="P222"/>
  <c r="BK223"/>
  <c r="BK222"/>
  <c r="J222"/>
  <c r="J223"/>
  <c r="BE223"/>
  <c r="J67"/>
  <c r="BI219"/>
  <c r="BH219"/>
  <c r="BG219"/>
  <c r="BF219"/>
  <c r="T219"/>
  <c r="R219"/>
  <c r="P219"/>
  <c r="BK219"/>
  <c r="J219"/>
  <c r="BE219"/>
  <c r="BI216"/>
  <c r="BH216"/>
  <c r="BG216"/>
  <c r="BF216"/>
  <c r="T216"/>
  <c r="T215"/>
  <c r="R216"/>
  <c r="R215"/>
  <c r="P216"/>
  <c r="P215"/>
  <c r="BK216"/>
  <c r="BK215"/>
  <c r="J215"/>
  <c r="J216"/>
  <c r="BE216"/>
  <c r="J66"/>
  <c r="BI212"/>
  <c r="BH212"/>
  <c r="BG212"/>
  <c r="BF212"/>
  <c r="T212"/>
  <c r="R212"/>
  <c r="P212"/>
  <c r="BK212"/>
  <c r="J212"/>
  <c r="BE212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T155"/>
  <c r="R156"/>
  <c r="R155"/>
  <c r="P156"/>
  <c r="P155"/>
  <c r="BK156"/>
  <c r="BK155"/>
  <c r="J155"/>
  <c r="J156"/>
  <c r="BE156"/>
  <c r="J65"/>
  <c r="BI153"/>
  <c r="BH153"/>
  <c r="BG153"/>
  <c r="BF153"/>
  <c r="T153"/>
  <c r="T152"/>
  <c r="R153"/>
  <c r="R152"/>
  <c r="P153"/>
  <c r="P152"/>
  <c r="BK153"/>
  <c r="BK152"/>
  <c r="J152"/>
  <c r="J153"/>
  <c r="BE153"/>
  <c r="J64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0"/>
  <c r="BH140"/>
  <c r="BG140"/>
  <c r="BF140"/>
  <c r="T140"/>
  <c r="T139"/>
  <c r="R140"/>
  <c r="R139"/>
  <c r="P140"/>
  <c r="P139"/>
  <c r="BK140"/>
  <c r="BK139"/>
  <c r="J139"/>
  <c r="J140"/>
  <c r="BE140"/>
  <c r="J63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6"/>
  <c r="BH126"/>
  <c r="BG126"/>
  <c r="BF126"/>
  <c r="T126"/>
  <c r="R126"/>
  <c r="P126"/>
  <c r="BK126"/>
  <c r="J126"/>
  <c r="BE126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3"/>
  <c r="F36"/>
  <c i="1" r="BD63"/>
  <c i="11" r="BH93"/>
  <c r="F35"/>
  <c i="1" r="BC63"/>
  <c i="11" r="BG93"/>
  <c r="F34"/>
  <c i="1" r="BB63"/>
  <c i="11" r="BF93"/>
  <c r="J33"/>
  <c i="1" r="AW63"/>
  <c i="11" r="F33"/>
  <c i="1" r="BA63"/>
  <c i="11" r="T93"/>
  <c r="T92"/>
  <c r="T91"/>
  <c r="T90"/>
  <c r="R93"/>
  <c r="R92"/>
  <c r="R91"/>
  <c r="R90"/>
  <c r="P93"/>
  <c r="P92"/>
  <c r="P91"/>
  <c r="P90"/>
  <c i="1" r="AU63"/>
  <c i="11" r="BK93"/>
  <c r="BK92"/>
  <c r="J92"/>
  <c r="BK91"/>
  <c r="J91"/>
  <c r="BK90"/>
  <c r="J90"/>
  <c r="J60"/>
  <c r="J29"/>
  <c i="1" r="AG63"/>
  <c i="11" r="J93"/>
  <c r="BE93"/>
  <c r="J32"/>
  <c i="1" r="AV63"/>
  <c i="11" r="F32"/>
  <c i="1" r="AZ63"/>
  <c i="11" r="J62"/>
  <c r="J61"/>
  <c r="J86"/>
  <c r="F86"/>
  <c r="F84"/>
  <c r="E82"/>
  <c r="J55"/>
  <c r="F55"/>
  <c r="F53"/>
  <c r="E51"/>
  <c r="J38"/>
  <c r="J20"/>
  <c r="E20"/>
  <c r="F87"/>
  <c r="F56"/>
  <c r="J19"/>
  <c r="J14"/>
  <c r="J84"/>
  <c r="J53"/>
  <c r="E7"/>
  <c r="E78"/>
  <c r="E47"/>
  <c i="1" r="AY62"/>
  <c r="AX62"/>
  <c i="10" r="BI153"/>
  <c r="BH153"/>
  <c r="BG153"/>
  <c r="BF153"/>
  <c r="T153"/>
  <c r="R153"/>
  <c r="P153"/>
  <c r="BK153"/>
  <c r="J153"/>
  <c r="BE153"/>
  <c r="BI151"/>
  <c r="BH151"/>
  <c r="BG151"/>
  <c r="BF151"/>
  <c r="T151"/>
  <c r="T150"/>
  <c r="R151"/>
  <c r="R150"/>
  <c r="P151"/>
  <c r="P150"/>
  <c r="BK151"/>
  <c r="BK150"/>
  <c r="J150"/>
  <c r="J151"/>
  <c r="BE151"/>
  <c r="J68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5"/>
  <c r="BH145"/>
  <c r="BG145"/>
  <c r="BF145"/>
  <c r="T145"/>
  <c r="T144"/>
  <c r="R145"/>
  <c r="R144"/>
  <c r="P145"/>
  <c r="P144"/>
  <c r="BK145"/>
  <c r="BK144"/>
  <c r="J144"/>
  <c r="J145"/>
  <c r="BE145"/>
  <c r="J67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T135"/>
  <c r="R136"/>
  <c r="R135"/>
  <c r="P136"/>
  <c r="P135"/>
  <c r="BK136"/>
  <c r="BK135"/>
  <c r="J135"/>
  <c r="J136"/>
  <c r="BE136"/>
  <c r="J66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T119"/>
  <c r="R120"/>
  <c r="R119"/>
  <c r="P120"/>
  <c r="P119"/>
  <c r="BK120"/>
  <c r="BK119"/>
  <c r="J119"/>
  <c r="J120"/>
  <c r="BE120"/>
  <c r="J65"/>
  <c r="BI117"/>
  <c r="BH117"/>
  <c r="BG117"/>
  <c r="BF117"/>
  <c r="T117"/>
  <c r="T116"/>
  <c r="R117"/>
  <c r="R116"/>
  <c r="P117"/>
  <c r="P116"/>
  <c r="BK117"/>
  <c r="BK116"/>
  <c r="J116"/>
  <c r="J117"/>
  <c r="BE117"/>
  <c r="J64"/>
  <c r="BI115"/>
  <c r="BH115"/>
  <c r="BG115"/>
  <c r="BF115"/>
  <c r="T115"/>
  <c r="R115"/>
  <c r="P115"/>
  <c r="BK115"/>
  <c r="J115"/>
  <c r="BE115"/>
  <c r="BI113"/>
  <c r="BH113"/>
  <c r="BG113"/>
  <c r="BF113"/>
  <c r="T113"/>
  <c r="T112"/>
  <c r="R113"/>
  <c r="R112"/>
  <c r="P113"/>
  <c r="P112"/>
  <c r="BK113"/>
  <c r="BK112"/>
  <c r="J112"/>
  <c r="J113"/>
  <c r="BE113"/>
  <c r="J63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F36"/>
  <c i="1" r="BD62"/>
  <c i="10" r="BH93"/>
  <c r="F35"/>
  <c i="1" r="BC62"/>
  <c i="10" r="BG93"/>
  <c r="F34"/>
  <c i="1" r="BB62"/>
  <c i="10" r="BF93"/>
  <c r="J33"/>
  <c i="1" r="AW62"/>
  <c i="10" r="F33"/>
  <c i="1" r="BA62"/>
  <c i="10" r="T93"/>
  <c r="T92"/>
  <c r="T91"/>
  <c r="T90"/>
  <c r="R93"/>
  <c r="R92"/>
  <c r="R91"/>
  <c r="R90"/>
  <c r="P93"/>
  <c r="P92"/>
  <c r="P91"/>
  <c r="P90"/>
  <c i="1" r="AU62"/>
  <c i="10" r="BK93"/>
  <c r="BK92"/>
  <c r="J92"/>
  <c r="BK91"/>
  <c r="J91"/>
  <c r="BK90"/>
  <c r="J90"/>
  <c r="J60"/>
  <c r="J29"/>
  <c i="1" r="AG62"/>
  <c i="10" r="J93"/>
  <c r="BE93"/>
  <c r="J32"/>
  <c i="1" r="AV62"/>
  <c i="10" r="F32"/>
  <c i="1" r="AZ62"/>
  <c i="10" r="J62"/>
  <c r="J61"/>
  <c r="J86"/>
  <c r="F86"/>
  <c r="F84"/>
  <c r="E82"/>
  <c r="J55"/>
  <c r="F55"/>
  <c r="F53"/>
  <c r="E51"/>
  <c r="J38"/>
  <c r="J20"/>
  <c r="E20"/>
  <c r="F87"/>
  <c r="F56"/>
  <c r="J19"/>
  <c r="J14"/>
  <c r="J84"/>
  <c r="J53"/>
  <c r="E7"/>
  <c r="E78"/>
  <c r="E47"/>
  <c i="1" r="AY61"/>
  <c r="AX61"/>
  <c i="9" r="BI274"/>
  <c r="BH274"/>
  <c r="BG274"/>
  <c r="BF274"/>
  <c r="T274"/>
  <c r="R274"/>
  <c r="P274"/>
  <c r="BK274"/>
  <c r="J274"/>
  <c r="BE274"/>
  <c r="BI271"/>
  <c r="BH271"/>
  <c r="BG271"/>
  <c r="BF271"/>
  <c r="T271"/>
  <c r="T270"/>
  <c r="R271"/>
  <c r="R270"/>
  <c r="P271"/>
  <c r="P270"/>
  <c r="BK271"/>
  <c r="BK270"/>
  <c r="J270"/>
  <c r="J271"/>
  <c r="BE271"/>
  <c r="J75"/>
  <c r="BI268"/>
  <c r="BH268"/>
  <c r="BG268"/>
  <c r="BF268"/>
  <c r="T268"/>
  <c r="R268"/>
  <c r="P268"/>
  <c r="BK268"/>
  <c r="J268"/>
  <c r="BE268"/>
  <c r="BI266"/>
  <c r="BH266"/>
  <c r="BG266"/>
  <c r="BF266"/>
  <c r="T266"/>
  <c r="R266"/>
  <c r="P266"/>
  <c r="BK266"/>
  <c r="J266"/>
  <c r="BE266"/>
  <c r="BI264"/>
  <c r="BH264"/>
  <c r="BG264"/>
  <c r="BF264"/>
  <c r="T264"/>
  <c r="R264"/>
  <c r="P264"/>
  <c r="BK264"/>
  <c r="J264"/>
  <c r="BE264"/>
  <c r="BI262"/>
  <c r="BH262"/>
  <c r="BG262"/>
  <c r="BF262"/>
  <c r="T262"/>
  <c r="R262"/>
  <c r="P262"/>
  <c r="BK262"/>
  <c r="J262"/>
  <c r="BE262"/>
  <c r="BI260"/>
  <c r="BH260"/>
  <c r="BG260"/>
  <c r="BF260"/>
  <c r="T260"/>
  <c r="T259"/>
  <c r="R260"/>
  <c r="R259"/>
  <c r="P260"/>
  <c r="P259"/>
  <c r="BK260"/>
  <c r="BK259"/>
  <c r="J259"/>
  <c r="J260"/>
  <c r="BE260"/>
  <c r="J74"/>
  <c r="BI257"/>
  <c r="BH257"/>
  <c r="BG257"/>
  <c r="BF257"/>
  <c r="T257"/>
  <c r="T256"/>
  <c r="T255"/>
  <c r="R257"/>
  <c r="R256"/>
  <c r="R255"/>
  <c r="P257"/>
  <c r="P256"/>
  <c r="P255"/>
  <c r="BK257"/>
  <c r="BK256"/>
  <c r="J256"/>
  <c r="BK255"/>
  <c r="J255"/>
  <c r="J257"/>
  <c r="BE257"/>
  <c r="J73"/>
  <c r="J72"/>
  <c r="BI253"/>
  <c r="BH253"/>
  <c r="BG253"/>
  <c r="BF253"/>
  <c r="T253"/>
  <c r="T252"/>
  <c r="T251"/>
  <c r="R253"/>
  <c r="R252"/>
  <c r="R251"/>
  <c r="P253"/>
  <c r="P252"/>
  <c r="P251"/>
  <c r="BK253"/>
  <c r="BK252"/>
  <c r="J252"/>
  <c r="BK251"/>
  <c r="J251"/>
  <c r="J253"/>
  <c r="BE253"/>
  <c r="J71"/>
  <c r="J70"/>
  <c r="BI249"/>
  <c r="BH249"/>
  <c r="BG249"/>
  <c r="BF249"/>
  <c r="T249"/>
  <c r="R249"/>
  <c r="P249"/>
  <c r="BK249"/>
  <c r="J249"/>
  <c r="BE249"/>
  <c r="BI247"/>
  <c r="BH247"/>
  <c r="BG247"/>
  <c r="BF247"/>
  <c r="T247"/>
  <c r="T246"/>
  <c r="T245"/>
  <c r="R247"/>
  <c r="R246"/>
  <c r="R245"/>
  <c r="P247"/>
  <c r="P246"/>
  <c r="P245"/>
  <c r="BK247"/>
  <c r="BK246"/>
  <c r="J246"/>
  <c r="BK245"/>
  <c r="J245"/>
  <c r="J247"/>
  <c r="BE247"/>
  <c r="J69"/>
  <c r="J68"/>
  <c r="BI243"/>
  <c r="BH243"/>
  <c r="BG243"/>
  <c r="BF243"/>
  <c r="T243"/>
  <c r="R243"/>
  <c r="P243"/>
  <c r="BK243"/>
  <c r="J243"/>
  <c r="BE243"/>
  <c r="BI241"/>
  <c r="BH241"/>
  <c r="BG241"/>
  <c r="BF241"/>
  <c r="T241"/>
  <c r="R241"/>
  <c r="P241"/>
  <c r="BK241"/>
  <c r="J241"/>
  <c r="BE241"/>
  <c r="BI239"/>
  <c r="BH239"/>
  <c r="BG239"/>
  <c r="BF239"/>
  <c r="T239"/>
  <c r="R239"/>
  <c r="P239"/>
  <c r="BK239"/>
  <c r="J239"/>
  <c r="BE239"/>
  <c r="BI237"/>
  <c r="BH237"/>
  <c r="BG237"/>
  <c r="BF237"/>
  <c r="T237"/>
  <c r="R237"/>
  <c r="P237"/>
  <c r="BK237"/>
  <c r="J237"/>
  <c r="BE237"/>
  <c r="BI235"/>
  <c r="BH235"/>
  <c r="BG235"/>
  <c r="BF235"/>
  <c r="T235"/>
  <c r="R235"/>
  <c r="P235"/>
  <c r="BK235"/>
  <c r="J235"/>
  <c r="BE235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7"/>
  <c r="BH217"/>
  <c r="BG217"/>
  <c r="BF217"/>
  <c r="T217"/>
  <c r="R217"/>
  <c r="P217"/>
  <c r="BK217"/>
  <c r="J217"/>
  <c r="BE217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T196"/>
  <c r="R197"/>
  <c r="R196"/>
  <c r="P197"/>
  <c r="P196"/>
  <c r="BK197"/>
  <c r="BK196"/>
  <c r="J196"/>
  <c r="J197"/>
  <c r="BE197"/>
  <c r="J67"/>
  <c r="BI194"/>
  <c r="BH194"/>
  <c r="BG194"/>
  <c r="BF194"/>
  <c r="T194"/>
  <c r="T193"/>
  <c r="R194"/>
  <c r="R193"/>
  <c r="P194"/>
  <c r="P193"/>
  <c r="BK194"/>
  <c r="BK193"/>
  <c r="J193"/>
  <c r="J194"/>
  <c r="BE194"/>
  <c r="J66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T184"/>
  <c r="R185"/>
  <c r="R184"/>
  <c r="P185"/>
  <c r="P184"/>
  <c r="BK185"/>
  <c r="BK184"/>
  <c r="J184"/>
  <c r="J185"/>
  <c r="BE185"/>
  <c r="J65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2"/>
  <c r="BH172"/>
  <c r="BG172"/>
  <c r="BF172"/>
  <c r="T172"/>
  <c r="T171"/>
  <c r="R172"/>
  <c r="R171"/>
  <c r="P172"/>
  <c r="P171"/>
  <c r="BK172"/>
  <c r="BK171"/>
  <c r="J171"/>
  <c r="J172"/>
  <c r="BE172"/>
  <c r="J64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T162"/>
  <c r="R163"/>
  <c r="R162"/>
  <c r="P163"/>
  <c r="P162"/>
  <c r="BK163"/>
  <c r="BK162"/>
  <c r="J162"/>
  <c r="J163"/>
  <c r="BE163"/>
  <c r="J63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6"/>
  <c r="BH126"/>
  <c r="BG126"/>
  <c r="BF126"/>
  <c r="T126"/>
  <c r="R126"/>
  <c r="P126"/>
  <c r="BK126"/>
  <c r="J126"/>
  <c r="BE126"/>
  <c r="BI123"/>
  <c r="BH123"/>
  <c r="BG123"/>
  <c r="BF123"/>
  <c r="T123"/>
  <c r="R123"/>
  <c r="P123"/>
  <c r="BK123"/>
  <c r="J123"/>
  <c r="BE123"/>
  <c r="BI120"/>
  <c r="BH120"/>
  <c r="BG120"/>
  <c r="BF120"/>
  <c r="T120"/>
  <c r="R120"/>
  <c r="P120"/>
  <c r="BK120"/>
  <c r="J120"/>
  <c r="BE120"/>
  <c r="BI117"/>
  <c r="BH117"/>
  <c r="BG117"/>
  <c r="BF117"/>
  <c r="T117"/>
  <c r="R117"/>
  <c r="P117"/>
  <c r="BK117"/>
  <c r="J117"/>
  <c r="BE117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F36"/>
  <c i="1" r="BD61"/>
  <c i="9" r="BH100"/>
  <c r="F35"/>
  <c i="1" r="BC61"/>
  <c i="9" r="BG100"/>
  <c r="F34"/>
  <c i="1" r="BB61"/>
  <c i="9" r="BF100"/>
  <c r="J33"/>
  <c i="1" r="AW61"/>
  <c i="9" r="F33"/>
  <c i="1" r="BA61"/>
  <c i="9" r="T100"/>
  <c r="T99"/>
  <c r="T98"/>
  <c r="T97"/>
  <c r="R100"/>
  <c r="R99"/>
  <c r="R98"/>
  <c r="R97"/>
  <c r="P100"/>
  <c r="P99"/>
  <c r="P98"/>
  <c r="P97"/>
  <c i="1" r="AU61"/>
  <c i="9" r="BK100"/>
  <c r="BK99"/>
  <c r="J99"/>
  <c r="BK98"/>
  <c r="J98"/>
  <c r="BK97"/>
  <c r="J97"/>
  <c r="J60"/>
  <c r="J29"/>
  <c i="1" r="AG61"/>
  <c i="9" r="J100"/>
  <c r="BE100"/>
  <c r="J32"/>
  <c i="1" r="AV61"/>
  <c i="9" r="F32"/>
  <c i="1" r="AZ61"/>
  <c i="9" r="J62"/>
  <c r="J61"/>
  <c r="J93"/>
  <c r="F93"/>
  <c r="F91"/>
  <c r="E89"/>
  <c r="J55"/>
  <c r="F55"/>
  <c r="F53"/>
  <c r="E51"/>
  <c r="J38"/>
  <c r="J20"/>
  <c r="E20"/>
  <c r="F94"/>
  <c r="F56"/>
  <c r="J19"/>
  <c r="J14"/>
  <c r="J91"/>
  <c r="J53"/>
  <c r="E7"/>
  <c r="E85"/>
  <c r="E47"/>
  <c i="8" r="J398"/>
  <c i="1" r="AY60"/>
  <c r="AX60"/>
  <c i="8" r="BI492"/>
  <c r="BH492"/>
  <c r="BG492"/>
  <c r="BF492"/>
  <c r="T492"/>
  <c r="R492"/>
  <c r="P492"/>
  <c r="BK492"/>
  <c r="J492"/>
  <c r="BE492"/>
  <c r="BI490"/>
  <c r="BH490"/>
  <c r="BG490"/>
  <c r="BF490"/>
  <c r="T490"/>
  <c r="T489"/>
  <c r="R490"/>
  <c r="R489"/>
  <c r="P490"/>
  <c r="P489"/>
  <c r="BK490"/>
  <c r="BK489"/>
  <c r="J489"/>
  <c r="J490"/>
  <c r="BE490"/>
  <c r="J86"/>
  <c r="BI488"/>
  <c r="BH488"/>
  <c r="BG488"/>
  <c r="BF488"/>
  <c r="T488"/>
  <c r="R488"/>
  <c r="P488"/>
  <c r="BK488"/>
  <c r="J488"/>
  <c r="BE488"/>
  <c r="BI487"/>
  <c r="BH487"/>
  <c r="BG487"/>
  <c r="BF487"/>
  <c r="T487"/>
  <c r="T486"/>
  <c r="T485"/>
  <c r="R487"/>
  <c r="R486"/>
  <c r="R485"/>
  <c r="P487"/>
  <c r="P486"/>
  <c r="P485"/>
  <c r="BK487"/>
  <c r="BK486"/>
  <c r="J486"/>
  <c r="BK485"/>
  <c r="J485"/>
  <c r="J487"/>
  <c r="BE487"/>
  <c r="J85"/>
  <c r="J84"/>
  <c r="BI483"/>
  <c r="BH483"/>
  <c r="BG483"/>
  <c r="BF483"/>
  <c r="T483"/>
  <c r="R483"/>
  <c r="P483"/>
  <c r="BK483"/>
  <c r="J483"/>
  <c r="BE483"/>
  <c r="BI481"/>
  <c r="BH481"/>
  <c r="BG481"/>
  <c r="BF481"/>
  <c r="T481"/>
  <c r="R481"/>
  <c r="P481"/>
  <c r="BK481"/>
  <c r="J481"/>
  <c r="BE481"/>
  <c r="BI479"/>
  <c r="BH479"/>
  <c r="BG479"/>
  <c r="BF479"/>
  <c r="T479"/>
  <c r="R479"/>
  <c r="P479"/>
  <c r="BK479"/>
  <c r="J479"/>
  <c r="BE479"/>
  <c r="BI477"/>
  <c r="BH477"/>
  <c r="BG477"/>
  <c r="BF477"/>
  <c r="T477"/>
  <c r="R477"/>
  <c r="P477"/>
  <c r="BK477"/>
  <c r="J477"/>
  <c r="BE477"/>
  <c r="BI475"/>
  <c r="BH475"/>
  <c r="BG475"/>
  <c r="BF475"/>
  <c r="T475"/>
  <c r="T474"/>
  <c r="R475"/>
  <c r="R474"/>
  <c r="P475"/>
  <c r="P474"/>
  <c r="BK475"/>
  <c r="BK474"/>
  <c r="J474"/>
  <c r="J475"/>
  <c r="BE475"/>
  <c r="J83"/>
  <c r="BI471"/>
  <c r="BH471"/>
  <c r="BG471"/>
  <c r="BF471"/>
  <c r="T471"/>
  <c r="T470"/>
  <c r="R471"/>
  <c r="R470"/>
  <c r="P471"/>
  <c r="P470"/>
  <c r="BK471"/>
  <c r="BK470"/>
  <c r="J470"/>
  <c r="J471"/>
  <c r="BE471"/>
  <c r="J82"/>
  <c r="BI468"/>
  <c r="BH468"/>
  <c r="BG468"/>
  <c r="BF468"/>
  <c r="T468"/>
  <c r="R468"/>
  <c r="P468"/>
  <c r="BK468"/>
  <c r="J468"/>
  <c r="BE468"/>
  <c r="BI467"/>
  <c r="BH467"/>
  <c r="BG467"/>
  <c r="BF467"/>
  <c r="T467"/>
  <c r="R467"/>
  <c r="P467"/>
  <c r="BK467"/>
  <c r="J467"/>
  <c r="BE467"/>
  <c r="BI465"/>
  <c r="BH465"/>
  <c r="BG465"/>
  <c r="BF465"/>
  <c r="T465"/>
  <c r="R465"/>
  <c r="P465"/>
  <c r="BK465"/>
  <c r="J465"/>
  <c r="BE465"/>
  <c r="BI463"/>
  <c r="BH463"/>
  <c r="BG463"/>
  <c r="BF463"/>
  <c r="T463"/>
  <c r="R463"/>
  <c r="P463"/>
  <c r="BK463"/>
  <c r="J463"/>
  <c r="BE463"/>
  <c r="BI461"/>
  <c r="BH461"/>
  <c r="BG461"/>
  <c r="BF461"/>
  <c r="T461"/>
  <c r="R461"/>
  <c r="P461"/>
  <c r="BK461"/>
  <c r="J461"/>
  <c r="BE461"/>
  <c r="BI459"/>
  <c r="BH459"/>
  <c r="BG459"/>
  <c r="BF459"/>
  <c r="T459"/>
  <c r="R459"/>
  <c r="P459"/>
  <c r="BK459"/>
  <c r="J459"/>
  <c r="BE459"/>
  <c r="BI457"/>
  <c r="BH457"/>
  <c r="BG457"/>
  <c r="BF457"/>
  <c r="T457"/>
  <c r="T456"/>
  <c r="R457"/>
  <c r="R456"/>
  <c r="P457"/>
  <c r="P456"/>
  <c r="BK457"/>
  <c r="BK456"/>
  <c r="J456"/>
  <c r="J457"/>
  <c r="BE457"/>
  <c r="J81"/>
  <c r="BI455"/>
  <c r="BH455"/>
  <c r="BG455"/>
  <c r="BF455"/>
  <c r="T455"/>
  <c r="R455"/>
  <c r="P455"/>
  <c r="BK455"/>
  <c r="J455"/>
  <c r="BE455"/>
  <c r="BI452"/>
  <c r="BH452"/>
  <c r="BG452"/>
  <c r="BF452"/>
  <c r="T452"/>
  <c r="T451"/>
  <c r="R452"/>
  <c r="R451"/>
  <c r="P452"/>
  <c r="P451"/>
  <c r="BK452"/>
  <c r="BK451"/>
  <c r="J451"/>
  <c r="J452"/>
  <c r="BE452"/>
  <c r="J80"/>
  <c r="BI450"/>
  <c r="BH450"/>
  <c r="BG450"/>
  <c r="BF450"/>
  <c r="T450"/>
  <c r="R450"/>
  <c r="P450"/>
  <c r="BK450"/>
  <c r="J450"/>
  <c r="BE450"/>
  <c r="BI449"/>
  <c r="BH449"/>
  <c r="BG449"/>
  <c r="BF449"/>
  <c r="T449"/>
  <c r="R449"/>
  <c r="P449"/>
  <c r="BK449"/>
  <c r="J449"/>
  <c r="BE449"/>
  <c r="BI448"/>
  <c r="BH448"/>
  <c r="BG448"/>
  <c r="BF448"/>
  <c r="T448"/>
  <c r="R448"/>
  <c r="P448"/>
  <c r="BK448"/>
  <c r="J448"/>
  <c r="BE448"/>
  <c r="BI445"/>
  <c r="BH445"/>
  <c r="BG445"/>
  <c r="BF445"/>
  <c r="T445"/>
  <c r="T444"/>
  <c r="R445"/>
  <c r="R444"/>
  <c r="P445"/>
  <c r="P444"/>
  <c r="BK445"/>
  <c r="BK444"/>
  <c r="J444"/>
  <c r="J445"/>
  <c r="BE445"/>
  <c r="J79"/>
  <c r="BI443"/>
  <c r="BH443"/>
  <c r="BG443"/>
  <c r="BF443"/>
  <c r="T443"/>
  <c r="R443"/>
  <c r="P443"/>
  <c r="BK443"/>
  <c r="J443"/>
  <c r="BE443"/>
  <c r="BI441"/>
  <c r="BH441"/>
  <c r="BG441"/>
  <c r="BF441"/>
  <c r="T441"/>
  <c r="R441"/>
  <c r="P441"/>
  <c r="BK441"/>
  <c r="J441"/>
  <c r="BE441"/>
  <c r="BI439"/>
  <c r="BH439"/>
  <c r="BG439"/>
  <c r="BF439"/>
  <c r="T439"/>
  <c r="R439"/>
  <c r="P439"/>
  <c r="BK439"/>
  <c r="J439"/>
  <c r="BE439"/>
  <c r="BI436"/>
  <c r="BH436"/>
  <c r="BG436"/>
  <c r="BF436"/>
  <c r="T436"/>
  <c r="R436"/>
  <c r="P436"/>
  <c r="BK436"/>
  <c r="J436"/>
  <c r="BE436"/>
  <c r="BI434"/>
  <c r="BH434"/>
  <c r="BG434"/>
  <c r="BF434"/>
  <c r="T434"/>
  <c r="R434"/>
  <c r="P434"/>
  <c r="BK434"/>
  <c r="J434"/>
  <c r="BE434"/>
  <c r="BI432"/>
  <c r="BH432"/>
  <c r="BG432"/>
  <c r="BF432"/>
  <c r="T432"/>
  <c r="R432"/>
  <c r="P432"/>
  <c r="BK432"/>
  <c r="J432"/>
  <c r="BE432"/>
  <c r="BI431"/>
  <c r="BH431"/>
  <c r="BG431"/>
  <c r="BF431"/>
  <c r="T431"/>
  <c r="R431"/>
  <c r="P431"/>
  <c r="BK431"/>
  <c r="J431"/>
  <c r="BE431"/>
  <c r="BI429"/>
  <c r="BH429"/>
  <c r="BG429"/>
  <c r="BF429"/>
  <c r="T429"/>
  <c r="R429"/>
  <c r="P429"/>
  <c r="BK429"/>
  <c r="J429"/>
  <c r="BE429"/>
  <c r="BI427"/>
  <c r="BH427"/>
  <c r="BG427"/>
  <c r="BF427"/>
  <c r="T427"/>
  <c r="T426"/>
  <c r="R427"/>
  <c r="R426"/>
  <c r="P427"/>
  <c r="P426"/>
  <c r="BK427"/>
  <c r="BK426"/>
  <c r="J426"/>
  <c r="J427"/>
  <c r="BE427"/>
  <c r="J78"/>
  <c r="BI424"/>
  <c r="BH424"/>
  <c r="BG424"/>
  <c r="BF424"/>
  <c r="T424"/>
  <c r="R424"/>
  <c r="P424"/>
  <c r="BK424"/>
  <c r="J424"/>
  <c r="BE424"/>
  <c r="BI423"/>
  <c r="BH423"/>
  <c r="BG423"/>
  <c r="BF423"/>
  <c r="T423"/>
  <c r="R423"/>
  <c r="P423"/>
  <c r="BK423"/>
  <c r="J423"/>
  <c r="BE423"/>
  <c r="BI421"/>
  <c r="BH421"/>
  <c r="BG421"/>
  <c r="BF421"/>
  <c r="T421"/>
  <c r="R421"/>
  <c r="P421"/>
  <c r="BK421"/>
  <c r="J421"/>
  <c r="BE421"/>
  <c r="BI419"/>
  <c r="BH419"/>
  <c r="BG419"/>
  <c r="BF419"/>
  <c r="T419"/>
  <c r="R419"/>
  <c r="P419"/>
  <c r="BK419"/>
  <c r="J419"/>
  <c r="BE419"/>
  <c r="BI417"/>
  <c r="BH417"/>
  <c r="BG417"/>
  <c r="BF417"/>
  <c r="T417"/>
  <c r="R417"/>
  <c r="P417"/>
  <c r="BK417"/>
  <c r="J417"/>
  <c r="BE417"/>
  <c r="BI416"/>
  <c r="BH416"/>
  <c r="BG416"/>
  <c r="BF416"/>
  <c r="T416"/>
  <c r="R416"/>
  <c r="P416"/>
  <c r="BK416"/>
  <c r="J416"/>
  <c r="BE416"/>
  <c r="BI415"/>
  <c r="BH415"/>
  <c r="BG415"/>
  <c r="BF415"/>
  <c r="T415"/>
  <c r="R415"/>
  <c r="P415"/>
  <c r="BK415"/>
  <c r="J415"/>
  <c r="BE415"/>
  <c r="BI413"/>
  <c r="BH413"/>
  <c r="BG413"/>
  <c r="BF413"/>
  <c r="T413"/>
  <c r="R413"/>
  <c r="P413"/>
  <c r="BK413"/>
  <c r="J413"/>
  <c r="BE413"/>
  <c r="BI412"/>
  <c r="BH412"/>
  <c r="BG412"/>
  <c r="BF412"/>
  <c r="T412"/>
  <c r="R412"/>
  <c r="P412"/>
  <c r="BK412"/>
  <c r="J412"/>
  <c r="BE412"/>
  <c r="BI410"/>
  <c r="BH410"/>
  <c r="BG410"/>
  <c r="BF410"/>
  <c r="T410"/>
  <c r="T409"/>
  <c r="R410"/>
  <c r="R409"/>
  <c r="P410"/>
  <c r="P409"/>
  <c r="BK410"/>
  <c r="BK409"/>
  <c r="J409"/>
  <c r="J410"/>
  <c r="BE410"/>
  <c r="J77"/>
  <c r="BI408"/>
  <c r="BH408"/>
  <c r="BG408"/>
  <c r="BF408"/>
  <c r="T408"/>
  <c r="R408"/>
  <c r="P408"/>
  <c r="BK408"/>
  <c r="J408"/>
  <c r="BE408"/>
  <c r="BI405"/>
  <c r="BH405"/>
  <c r="BG405"/>
  <c r="BF405"/>
  <c r="T405"/>
  <c r="R405"/>
  <c r="P405"/>
  <c r="BK405"/>
  <c r="J405"/>
  <c r="BE405"/>
  <c r="BI403"/>
  <c r="BH403"/>
  <c r="BG403"/>
  <c r="BF403"/>
  <c r="T403"/>
  <c r="R403"/>
  <c r="P403"/>
  <c r="BK403"/>
  <c r="J403"/>
  <c r="BE403"/>
  <c r="BI400"/>
  <c r="BH400"/>
  <c r="BG400"/>
  <c r="BF400"/>
  <c r="T400"/>
  <c r="T399"/>
  <c r="R400"/>
  <c r="R399"/>
  <c r="P400"/>
  <c r="P399"/>
  <c r="BK400"/>
  <c r="BK399"/>
  <c r="J399"/>
  <c r="J400"/>
  <c r="BE400"/>
  <c r="J76"/>
  <c r="J75"/>
  <c r="BI397"/>
  <c r="BH397"/>
  <c r="BG397"/>
  <c r="BF397"/>
  <c r="T397"/>
  <c r="R397"/>
  <c r="P397"/>
  <c r="BK397"/>
  <c r="J397"/>
  <c r="BE397"/>
  <c r="BI394"/>
  <c r="BH394"/>
  <c r="BG394"/>
  <c r="BF394"/>
  <c r="T394"/>
  <c r="T393"/>
  <c r="R394"/>
  <c r="R393"/>
  <c r="P394"/>
  <c r="P393"/>
  <c r="BK394"/>
  <c r="BK393"/>
  <c r="J393"/>
  <c r="J394"/>
  <c r="BE394"/>
  <c r="J74"/>
  <c r="BI392"/>
  <c r="BH392"/>
  <c r="BG392"/>
  <c r="BF392"/>
  <c r="T392"/>
  <c r="R392"/>
  <c r="P392"/>
  <c r="BK392"/>
  <c r="J392"/>
  <c r="BE392"/>
  <c r="BI390"/>
  <c r="BH390"/>
  <c r="BG390"/>
  <c r="BF390"/>
  <c r="T390"/>
  <c r="R390"/>
  <c r="P390"/>
  <c r="BK390"/>
  <c r="J390"/>
  <c r="BE390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82"/>
  <c r="BH382"/>
  <c r="BG382"/>
  <c r="BF382"/>
  <c r="T382"/>
  <c r="R382"/>
  <c r="P382"/>
  <c r="BK382"/>
  <c r="J382"/>
  <c r="BE382"/>
  <c r="BI379"/>
  <c r="BH379"/>
  <c r="BG379"/>
  <c r="BF379"/>
  <c r="T379"/>
  <c r="R379"/>
  <c r="P379"/>
  <c r="BK379"/>
  <c r="J379"/>
  <c r="BE379"/>
  <c r="BI376"/>
  <c r="BH376"/>
  <c r="BG376"/>
  <c r="BF376"/>
  <c r="T376"/>
  <c r="T375"/>
  <c r="R376"/>
  <c r="R375"/>
  <c r="P376"/>
  <c r="P375"/>
  <c r="BK376"/>
  <c r="BK375"/>
  <c r="J375"/>
  <c r="J376"/>
  <c r="BE376"/>
  <c r="J73"/>
  <c r="BI374"/>
  <c r="BH374"/>
  <c r="BG374"/>
  <c r="BF374"/>
  <c r="T374"/>
  <c r="R374"/>
  <c r="P374"/>
  <c r="BK374"/>
  <c r="J374"/>
  <c r="BE374"/>
  <c r="BI372"/>
  <c r="BH372"/>
  <c r="BG372"/>
  <c r="BF372"/>
  <c r="T372"/>
  <c r="R372"/>
  <c r="P372"/>
  <c r="BK372"/>
  <c r="J372"/>
  <c r="BE372"/>
  <c r="BI370"/>
  <c r="BH370"/>
  <c r="BG370"/>
  <c r="BF370"/>
  <c r="T370"/>
  <c r="R370"/>
  <c r="P370"/>
  <c r="BK370"/>
  <c r="J370"/>
  <c r="BE370"/>
  <c r="BI368"/>
  <c r="BH368"/>
  <c r="BG368"/>
  <c r="BF368"/>
  <c r="T368"/>
  <c r="R368"/>
  <c r="P368"/>
  <c r="BK368"/>
  <c r="J368"/>
  <c r="BE368"/>
  <c r="BI365"/>
  <c r="BH365"/>
  <c r="BG365"/>
  <c r="BF365"/>
  <c r="T365"/>
  <c r="R365"/>
  <c r="P365"/>
  <c r="BK365"/>
  <c r="J365"/>
  <c r="BE365"/>
  <c r="BI362"/>
  <c r="BH362"/>
  <c r="BG362"/>
  <c r="BF362"/>
  <c r="T362"/>
  <c r="R362"/>
  <c r="P362"/>
  <c r="BK362"/>
  <c r="J362"/>
  <c r="BE362"/>
  <c r="BI360"/>
  <c r="BH360"/>
  <c r="BG360"/>
  <c r="BF360"/>
  <c r="T360"/>
  <c r="R360"/>
  <c r="P360"/>
  <c r="BK360"/>
  <c r="J360"/>
  <c r="BE360"/>
  <c r="BI358"/>
  <c r="BH358"/>
  <c r="BG358"/>
  <c r="BF358"/>
  <c r="T358"/>
  <c r="R358"/>
  <c r="P358"/>
  <c r="BK358"/>
  <c r="J358"/>
  <c r="BE358"/>
  <c r="BI355"/>
  <c r="BH355"/>
  <c r="BG355"/>
  <c r="BF355"/>
  <c r="T355"/>
  <c r="R355"/>
  <c r="P355"/>
  <c r="BK355"/>
  <c r="J355"/>
  <c r="BE355"/>
  <c r="BI353"/>
  <c r="BH353"/>
  <c r="BG353"/>
  <c r="BF353"/>
  <c r="T353"/>
  <c r="R353"/>
  <c r="P353"/>
  <c r="BK353"/>
  <c r="J353"/>
  <c r="BE353"/>
  <c r="BI350"/>
  <c r="BH350"/>
  <c r="BG350"/>
  <c r="BF350"/>
  <c r="T350"/>
  <c r="T349"/>
  <c r="T348"/>
  <c r="R350"/>
  <c r="R349"/>
  <c r="R348"/>
  <c r="P350"/>
  <c r="P349"/>
  <c r="P348"/>
  <c r="BK350"/>
  <c r="BK349"/>
  <c r="J349"/>
  <c r="BK348"/>
  <c r="J348"/>
  <c r="J350"/>
  <c r="BE350"/>
  <c r="J72"/>
  <c r="J71"/>
  <c r="BI347"/>
  <c r="BH347"/>
  <c r="BG347"/>
  <c r="BF347"/>
  <c r="T347"/>
  <c r="R347"/>
  <c r="P347"/>
  <c r="BK347"/>
  <c r="J347"/>
  <c r="BE347"/>
  <c r="BI345"/>
  <c r="BH345"/>
  <c r="BG345"/>
  <c r="BF345"/>
  <c r="T345"/>
  <c r="R345"/>
  <c r="P345"/>
  <c r="BK345"/>
  <c r="J345"/>
  <c r="BE345"/>
  <c r="BI344"/>
  <c r="BH344"/>
  <c r="BG344"/>
  <c r="BF344"/>
  <c r="T344"/>
  <c r="R344"/>
  <c r="P344"/>
  <c r="BK344"/>
  <c r="J344"/>
  <c r="BE344"/>
  <c r="BI343"/>
  <c r="BH343"/>
  <c r="BG343"/>
  <c r="BF343"/>
  <c r="T343"/>
  <c r="T342"/>
  <c r="R343"/>
  <c r="R342"/>
  <c r="P343"/>
  <c r="P342"/>
  <c r="BK343"/>
  <c r="BK342"/>
  <c r="J342"/>
  <c r="J343"/>
  <c r="BE343"/>
  <c r="J70"/>
  <c r="BI340"/>
  <c r="BH340"/>
  <c r="BG340"/>
  <c r="BF340"/>
  <c r="T340"/>
  <c r="T339"/>
  <c r="R340"/>
  <c r="R339"/>
  <c r="P340"/>
  <c r="P339"/>
  <c r="BK340"/>
  <c r="BK339"/>
  <c r="J339"/>
  <c r="J340"/>
  <c r="BE340"/>
  <c r="J69"/>
  <c r="BI336"/>
  <c r="BH336"/>
  <c r="BG336"/>
  <c r="BF336"/>
  <c r="T336"/>
  <c r="R336"/>
  <c r="P336"/>
  <c r="BK336"/>
  <c r="J336"/>
  <c r="BE336"/>
  <c r="BI333"/>
  <c r="BH333"/>
  <c r="BG333"/>
  <c r="BF333"/>
  <c r="T333"/>
  <c r="R333"/>
  <c r="P333"/>
  <c r="BK333"/>
  <c r="J333"/>
  <c r="BE333"/>
  <c r="BI330"/>
  <c r="BH330"/>
  <c r="BG330"/>
  <c r="BF330"/>
  <c r="T330"/>
  <c r="R330"/>
  <c r="P330"/>
  <c r="BK330"/>
  <c r="J330"/>
  <c r="BE330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3"/>
  <c r="BH323"/>
  <c r="BG323"/>
  <c r="BF323"/>
  <c r="T323"/>
  <c r="R323"/>
  <c r="P323"/>
  <c r="BK323"/>
  <c r="J323"/>
  <c r="BE323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8"/>
  <c r="BH308"/>
  <c r="BG308"/>
  <c r="BF308"/>
  <c r="T308"/>
  <c r="T307"/>
  <c r="R308"/>
  <c r="R307"/>
  <c r="P308"/>
  <c r="P307"/>
  <c r="BK308"/>
  <c r="BK307"/>
  <c r="J307"/>
  <c r="J308"/>
  <c r="BE308"/>
  <c r="J68"/>
  <c r="BI306"/>
  <c r="BH306"/>
  <c r="BG306"/>
  <c r="BF306"/>
  <c r="T306"/>
  <c r="R306"/>
  <c r="P306"/>
  <c r="BK306"/>
  <c r="J306"/>
  <c r="BE306"/>
  <c r="BI304"/>
  <c r="BH304"/>
  <c r="BG304"/>
  <c r="BF304"/>
  <c r="T304"/>
  <c r="R304"/>
  <c r="P304"/>
  <c r="BK304"/>
  <c r="J304"/>
  <c r="BE304"/>
  <c r="BI295"/>
  <c r="BH295"/>
  <c r="BG295"/>
  <c r="BF295"/>
  <c r="T295"/>
  <c r="R295"/>
  <c r="P295"/>
  <c r="BK295"/>
  <c r="J295"/>
  <c r="BE295"/>
  <c r="BI291"/>
  <c r="BH291"/>
  <c r="BG291"/>
  <c r="BF291"/>
  <c r="T291"/>
  <c r="T290"/>
  <c r="R291"/>
  <c r="R290"/>
  <c r="P291"/>
  <c r="P290"/>
  <c r="BK291"/>
  <c r="BK290"/>
  <c r="J290"/>
  <c r="J291"/>
  <c r="BE291"/>
  <c r="J67"/>
  <c r="BI288"/>
  <c r="BH288"/>
  <c r="BG288"/>
  <c r="BF288"/>
  <c r="T288"/>
  <c r="R288"/>
  <c r="P288"/>
  <c r="BK288"/>
  <c r="J288"/>
  <c r="BE288"/>
  <c r="BI287"/>
  <c r="BH287"/>
  <c r="BG287"/>
  <c r="BF287"/>
  <c r="T287"/>
  <c r="R287"/>
  <c r="P287"/>
  <c r="BK287"/>
  <c r="J287"/>
  <c r="BE287"/>
  <c r="BI286"/>
  <c r="BH286"/>
  <c r="BG286"/>
  <c r="BF286"/>
  <c r="T286"/>
  <c r="R286"/>
  <c r="P286"/>
  <c r="BK286"/>
  <c r="J286"/>
  <c r="BE286"/>
  <c r="BI285"/>
  <c r="BH285"/>
  <c r="BG285"/>
  <c r="BF285"/>
  <c r="T285"/>
  <c r="R285"/>
  <c r="P285"/>
  <c r="BK285"/>
  <c r="J285"/>
  <c r="BE285"/>
  <c r="BI282"/>
  <c r="BH282"/>
  <c r="BG282"/>
  <c r="BF282"/>
  <c r="T282"/>
  <c r="R282"/>
  <c r="P282"/>
  <c r="BK282"/>
  <c r="J282"/>
  <c r="BE282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7"/>
  <c r="BH267"/>
  <c r="BG267"/>
  <c r="BF267"/>
  <c r="T267"/>
  <c r="R267"/>
  <c r="P267"/>
  <c r="BK267"/>
  <c r="J267"/>
  <c r="BE267"/>
  <c r="BI265"/>
  <c r="BH265"/>
  <c r="BG265"/>
  <c r="BF265"/>
  <c r="T265"/>
  <c r="R265"/>
  <c r="P265"/>
  <c r="BK265"/>
  <c r="J265"/>
  <c r="BE265"/>
  <c r="BI262"/>
  <c r="BH262"/>
  <c r="BG262"/>
  <c r="BF262"/>
  <c r="T262"/>
  <c r="R262"/>
  <c r="P262"/>
  <c r="BK262"/>
  <c r="J262"/>
  <c r="BE262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5"/>
  <c r="BH255"/>
  <c r="BG255"/>
  <c r="BF255"/>
  <c r="T255"/>
  <c r="T254"/>
  <c r="R255"/>
  <c r="R254"/>
  <c r="P255"/>
  <c r="P254"/>
  <c r="BK255"/>
  <c r="BK254"/>
  <c r="J254"/>
  <c r="J255"/>
  <c r="BE255"/>
  <c r="J66"/>
  <c r="BI252"/>
  <c r="BH252"/>
  <c r="BG252"/>
  <c r="BF252"/>
  <c r="T252"/>
  <c r="R252"/>
  <c r="P252"/>
  <c r="BK252"/>
  <c r="J252"/>
  <c r="BE252"/>
  <c r="BI250"/>
  <c r="BH250"/>
  <c r="BG250"/>
  <c r="BF250"/>
  <c r="T250"/>
  <c r="R250"/>
  <c r="P250"/>
  <c r="BK250"/>
  <c r="J250"/>
  <c r="BE250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7"/>
  <c r="BH237"/>
  <c r="BG237"/>
  <c r="BF237"/>
  <c r="T237"/>
  <c r="R237"/>
  <c r="P237"/>
  <c r="BK237"/>
  <c r="J237"/>
  <c r="BE237"/>
  <c r="BI235"/>
  <c r="BH235"/>
  <c r="BG235"/>
  <c r="BF235"/>
  <c r="T235"/>
  <c r="R235"/>
  <c r="P235"/>
  <c r="BK235"/>
  <c r="J235"/>
  <c r="BE235"/>
  <c r="BI233"/>
  <c r="BH233"/>
  <c r="BG233"/>
  <c r="BF233"/>
  <c r="T233"/>
  <c r="R233"/>
  <c r="P233"/>
  <c r="BK233"/>
  <c r="J233"/>
  <c r="BE233"/>
  <c r="BI231"/>
  <c r="BH231"/>
  <c r="BG231"/>
  <c r="BF231"/>
  <c r="T231"/>
  <c r="T230"/>
  <c r="R231"/>
  <c r="R230"/>
  <c r="P231"/>
  <c r="P230"/>
  <c r="BK231"/>
  <c r="BK230"/>
  <c r="J230"/>
  <c r="J231"/>
  <c r="BE231"/>
  <c r="J65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2"/>
  <c r="BH212"/>
  <c r="BG212"/>
  <c r="BF212"/>
  <c r="T212"/>
  <c r="T211"/>
  <c r="R212"/>
  <c r="R211"/>
  <c r="P212"/>
  <c r="P211"/>
  <c r="BK212"/>
  <c r="BK211"/>
  <c r="J211"/>
  <c r="J212"/>
  <c r="BE212"/>
  <c r="J64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6"/>
  <c r="BH196"/>
  <c r="BG196"/>
  <c r="BF196"/>
  <c r="T196"/>
  <c r="T195"/>
  <c r="R196"/>
  <c r="R195"/>
  <c r="P196"/>
  <c r="P195"/>
  <c r="BK196"/>
  <c r="BK195"/>
  <c r="J195"/>
  <c r="J196"/>
  <c r="BE196"/>
  <c r="J63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8"/>
  <c r="BH178"/>
  <c r="BG178"/>
  <c r="BF178"/>
  <c r="T178"/>
  <c r="R178"/>
  <c r="P178"/>
  <c r="BK178"/>
  <c r="J178"/>
  <c r="BE178"/>
  <c r="BI176"/>
  <c r="BH176"/>
  <c r="BG176"/>
  <c r="BF176"/>
  <c r="T176"/>
  <c r="R176"/>
  <c r="P176"/>
  <c r="BK176"/>
  <c r="J176"/>
  <c r="BE176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F36"/>
  <c i="1" r="BD60"/>
  <c i="8" r="BH111"/>
  <c r="F35"/>
  <c i="1" r="BC60"/>
  <c i="8" r="BG111"/>
  <c r="F34"/>
  <c i="1" r="BB60"/>
  <c i="8" r="BF111"/>
  <c r="J33"/>
  <c i="1" r="AW60"/>
  <c i="8" r="F33"/>
  <c i="1" r="BA60"/>
  <c i="8" r="T111"/>
  <c r="T110"/>
  <c r="T109"/>
  <c r="T108"/>
  <c r="R111"/>
  <c r="R110"/>
  <c r="R109"/>
  <c r="R108"/>
  <c r="P111"/>
  <c r="P110"/>
  <c r="P109"/>
  <c r="P108"/>
  <c i="1" r="AU60"/>
  <c i="8" r="BK111"/>
  <c r="BK110"/>
  <c r="J110"/>
  <c r="BK109"/>
  <c r="J109"/>
  <c r="BK108"/>
  <c r="J108"/>
  <c r="J60"/>
  <c r="J29"/>
  <c i="1" r="AG60"/>
  <c i="8" r="J111"/>
  <c r="BE111"/>
  <c r="J32"/>
  <c i="1" r="AV60"/>
  <c i="8" r="F32"/>
  <c i="1" r="AZ60"/>
  <c i="8" r="J62"/>
  <c r="J61"/>
  <c r="J104"/>
  <c r="F104"/>
  <c r="F102"/>
  <c r="E100"/>
  <c r="J55"/>
  <c r="F55"/>
  <c r="F53"/>
  <c r="E51"/>
  <c r="J38"/>
  <c r="J20"/>
  <c r="E20"/>
  <c r="F105"/>
  <c r="F56"/>
  <c r="J19"/>
  <c r="J14"/>
  <c r="J102"/>
  <c r="J53"/>
  <c r="E7"/>
  <c r="E96"/>
  <c r="E47"/>
  <c i="1" r="AY58"/>
  <c r="AX58"/>
  <c i="7" r="BI253"/>
  <c r="BH253"/>
  <c r="BG253"/>
  <c r="BF253"/>
  <c r="T253"/>
  <c r="R253"/>
  <c r="P253"/>
  <c r="BK253"/>
  <c r="J253"/>
  <c r="BE253"/>
  <c r="BI250"/>
  <c r="BH250"/>
  <c r="BG250"/>
  <c r="BF250"/>
  <c r="T250"/>
  <c r="T249"/>
  <c r="R250"/>
  <c r="R249"/>
  <c r="P250"/>
  <c r="P249"/>
  <c r="BK250"/>
  <c r="BK249"/>
  <c r="J249"/>
  <c r="J250"/>
  <c r="BE250"/>
  <c r="J68"/>
  <c r="BI247"/>
  <c r="BH247"/>
  <c r="BG247"/>
  <c r="BF247"/>
  <c r="T247"/>
  <c r="T246"/>
  <c r="T245"/>
  <c r="R247"/>
  <c r="R246"/>
  <c r="R245"/>
  <c r="P247"/>
  <c r="P246"/>
  <c r="P245"/>
  <c r="BK247"/>
  <c r="BK246"/>
  <c r="J246"/>
  <c r="BK245"/>
  <c r="J245"/>
  <c r="J247"/>
  <c r="BE247"/>
  <c r="J67"/>
  <c r="J66"/>
  <c r="BI243"/>
  <c r="BH243"/>
  <c r="BG243"/>
  <c r="BF243"/>
  <c r="T243"/>
  <c r="T242"/>
  <c r="T241"/>
  <c r="R243"/>
  <c r="R242"/>
  <c r="R241"/>
  <c r="P243"/>
  <c r="P242"/>
  <c r="P241"/>
  <c r="BK243"/>
  <c r="BK242"/>
  <c r="J242"/>
  <c r="BK241"/>
  <c r="J241"/>
  <c r="J243"/>
  <c r="BE243"/>
  <c r="J65"/>
  <c r="J64"/>
  <c r="BI239"/>
  <c r="BH239"/>
  <c r="BG239"/>
  <c r="BF239"/>
  <c r="T239"/>
  <c r="R239"/>
  <c r="P239"/>
  <c r="BK239"/>
  <c r="J239"/>
  <c r="BE239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4"/>
  <c r="BH224"/>
  <c r="BG224"/>
  <c r="BF224"/>
  <c r="T224"/>
  <c r="R224"/>
  <c r="P224"/>
  <c r="BK224"/>
  <c r="J224"/>
  <c r="BE224"/>
  <c r="BI222"/>
  <c r="BH222"/>
  <c r="BG222"/>
  <c r="BF222"/>
  <c r="T222"/>
  <c r="T221"/>
  <c r="R222"/>
  <c r="R221"/>
  <c r="P222"/>
  <c r="P221"/>
  <c r="BK222"/>
  <c r="BK221"/>
  <c r="J221"/>
  <c r="J222"/>
  <c r="BE222"/>
  <c r="J63"/>
  <c r="BI219"/>
  <c r="BH219"/>
  <c r="BG219"/>
  <c r="BF219"/>
  <c r="T219"/>
  <c r="R219"/>
  <c r="P219"/>
  <c r="BK219"/>
  <c r="J219"/>
  <c r="BE219"/>
  <c r="BI217"/>
  <c r="BH217"/>
  <c r="BG217"/>
  <c r="BF217"/>
  <c r="T217"/>
  <c r="R217"/>
  <c r="P217"/>
  <c r="BK217"/>
  <c r="J217"/>
  <c r="BE217"/>
  <c r="BI215"/>
  <c r="BH215"/>
  <c r="BG215"/>
  <c r="BF215"/>
  <c r="T215"/>
  <c r="T214"/>
  <c r="R215"/>
  <c r="R214"/>
  <c r="P215"/>
  <c r="P214"/>
  <c r="BK215"/>
  <c r="BK214"/>
  <c r="J214"/>
  <c r="J215"/>
  <c r="BE215"/>
  <c r="J62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0"/>
  <c r="BH200"/>
  <c r="BG200"/>
  <c r="BF200"/>
  <c r="T200"/>
  <c r="T199"/>
  <c r="R200"/>
  <c r="R199"/>
  <c r="P200"/>
  <c r="P199"/>
  <c r="BK200"/>
  <c r="BK199"/>
  <c r="J199"/>
  <c r="J200"/>
  <c r="BE200"/>
  <c r="J61"/>
  <c r="BI197"/>
  <c r="BH197"/>
  <c r="BG197"/>
  <c r="BF197"/>
  <c r="T197"/>
  <c r="R197"/>
  <c r="P197"/>
  <c r="BK197"/>
  <c r="J197"/>
  <c r="BE197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T174"/>
  <c r="R175"/>
  <c r="R174"/>
  <c r="P175"/>
  <c r="P174"/>
  <c r="BK175"/>
  <c r="BK174"/>
  <c r="J174"/>
  <c r="J175"/>
  <c r="BE175"/>
  <c r="J60"/>
  <c r="BI172"/>
  <c r="BH172"/>
  <c r="BG172"/>
  <c r="BF172"/>
  <c r="T172"/>
  <c r="R172"/>
  <c r="P172"/>
  <c r="BK172"/>
  <c r="J172"/>
  <c r="BE172"/>
  <c r="BI170"/>
  <c r="BH170"/>
  <c r="BG170"/>
  <c r="BF170"/>
  <c r="T170"/>
  <c r="T169"/>
  <c r="R170"/>
  <c r="R169"/>
  <c r="P170"/>
  <c r="P169"/>
  <c r="BK170"/>
  <c r="BK169"/>
  <c r="J169"/>
  <c r="J170"/>
  <c r="BE170"/>
  <c r="J59"/>
  <c r="BI166"/>
  <c r="BH166"/>
  <c r="BG166"/>
  <c r="BF166"/>
  <c r="T166"/>
  <c r="R166"/>
  <c r="P166"/>
  <c r="BK166"/>
  <c r="J166"/>
  <c r="BE166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29"/>
  <c r="BH129"/>
  <c r="BG129"/>
  <c r="BF129"/>
  <c r="T129"/>
  <c r="R129"/>
  <c r="P129"/>
  <c r="BK129"/>
  <c r="J129"/>
  <c r="BE129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1"/>
  <c r="F34"/>
  <c i="1" r="BD58"/>
  <c i="7" r="BH91"/>
  <c r="F33"/>
  <c i="1" r="BC58"/>
  <c i="7" r="BG91"/>
  <c r="F32"/>
  <c i="1" r="BB58"/>
  <c i="7" r="BF91"/>
  <c r="J31"/>
  <c i="1" r="AW58"/>
  <c i="7" r="F31"/>
  <c i="1" r="BA58"/>
  <c i="7" r="T91"/>
  <c r="T90"/>
  <c r="T89"/>
  <c r="T88"/>
  <c r="R91"/>
  <c r="R90"/>
  <c r="R89"/>
  <c r="R88"/>
  <c r="P91"/>
  <c r="P90"/>
  <c r="P89"/>
  <c r="P88"/>
  <c i="1" r="AU58"/>
  <c i="7" r="BK91"/>
  <c r="BK90"/>
  <c r="J90"/>
  <c r="BK89"/>
  <c r="J89"/>
  <c r="BK88"/>
  <c r="J88"/>
  <c r="J56"/>
  <c r="J27"/>
  <c i="1" r="AG58"/>
  <c i="7" r="J91"/>
  <c r="BE91"/>
  <c r="J30"/>
  <c i="1" r="AV58"/>
  <c i="7" r="F30"/>
  <c i="1" r="AZ58"/>
  <c i="7" r="J58"/>
  <c r="J57"/>
  <c r="J84"/>
  <c r="F84"/>
  <c r="F82"/>
  <c r="E80"/>
  <c r="J51"/>
  <c r="F51"/>
  <c r="F49"/>
  <c r="E47"/>
  <c r="J36"/>
  <c r="J18"/>
  <c r="E18"/>
  <c r="F85"/>
  <c r="F52"/>
  <c r="J17"/>
  <c r="J12"/>
  <c r="J82"/>
  <c r="J49"/>
  <c r="E7"/>
  <c r="E78"/>
  <c r="E45"/>
  <c i="1" r="AY57"/>
  <c r="AX57"/>
  <c i="6" r="BI273"/>
  <c r="BH273"/>
  <c r="BG273"/>
  <c r="BF273"/>
  <c r="T273"/>
  <c r="R273"/>
  <c r="P273"/>
  <c r="BK273"/>
  <c r="J273"/>
  <c r="BE273"/>
  <c r="BI270"/>
  <c r="BH270"/>
  <c r="BG270"/>
  <c r="BF270"/>
  <c r="T270"/>
  <c r="T269"/>
  <c r="R270"/>
  <c r="R269"/>
  <c r="P270"/>
  <c r="P269"/>
  <c r="BK270"/>
  <c r="BK269"/>
  <c r="J269"/>
  <c r="J270"/>
  <c r="BE270"/>
  <c r="J71"/>
  <c r="BI267"/>
  <c r="BH267"/>
  <c r="BG267"/>
  <c r="BF267"/>
  <c r="T267"/>
  <c r="T266"/>
  <c r="T265"/>
  <c r="R267"/>
  <c r="R266"/>
  <c r="R265"/>
  <c r="P267"/>
  <c r="P266"/>
  <c r="P265"/>
  <c r="BK267"/>
  <c r="BK266"/>
  <c r="J266"/>
  <c r="BK265"/>
  <c r="J265"/>
  <c r="J267"/>
  <c r="BE267"/>
  <c r="J70"/>
  <c r="J69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3"/>
  <c r="BH253"/>
  <c r="BG253"/>
  <c r="BF253"/>
  <c r="T253"/>
  <c r="R253"/>
  <c r="P253"/>
  <c r="BK253"/>
  <c r="J253"/>
  <c r="BE253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6"/>
  <c r="BH246"/>
  <c r="BG246"/>
  <c r="BF246"/>
  <c r="T246"/>
  <c r="T245"/>
  <c r="R246"/>
  <c r="R245"/>
  <c r="P246"/>
  <c r="P245"/>
  <c r="BK246"/>
  <c r="BK245"/>
  <c r="J245"/>
  <c r="J246"/>
  <c r="BE246"/>
  <c r="J68"/>
  <c r="BI243"/>
  <c r="BH243"/>
  <c r="BG243"/>
  <c r="BF243"/>
  <c r="T243"/>
  <c r="R243"/>
  <c r="P243"/>
  <c r="BK243"/>
  <c r="J243"/>
  <c r="BE243"/>
  <c r="BI241"/>
  <c r="BH241"/>
  <c r="BG241"/>
  <c r="BF241"/>
  <c r="T241"/>
  <c r="R241"/>
  <c r="P241"/>
  <c r="BK241"/>
  <c r="J241"/>
  <c r="BE241"/>
  <c r="BI239"/>
  <c r="BH239"/>
  <c r="BG239"/>
  <c r="BF239"/>
  <c r="T239"/>
  <c r="R239"/>
  <c r="P239"/>
  <c r="BK239"/>
  <c r="J239"/>
  <c r="BE239"/>
  <c r="BI237"/>
  <c r="BH237"/>
  <c r="BG237"/>
  <c r="BF237"/>
  <c r="T237"/>
  <c r="T236"/>
  <c r="R237"/>
  <c r="R236"/>
  <c r="P237"/>
  <c r="P236"/>
  <c r="BK237"/>
  <c r="BK236"/>
  <c r="J236"/>
  <c r="J237"/>
  <c r="BE237"/>
  <c r="J67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7"/>
  <c r="BH217"/>
  <c r="BG217"/>
  <c r="BF217"/>
  <c r="T217"/>
  <c r="R217"/>
  <c r="P217"/>
  <c r="BK217"/>
  <c r="J217"/>
  <c r="BE217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1"/>
  <c r="BH201"/>
  <c r="BG201"/>
  <c r="BF201"/>
  <c r="T201"/>
  <c r="T200"/>
  <c r="R201"/>
  <c r="R200"/>
  <c r="P201"/>
  <c r="P200"/>
  <c r="BK201"/>
  <c r="BK200"/>
  <c r="J200"/>
  <c r="J201"/>
  <c r="BE201"/>
  <c r="J66"/>
  <c r="BI198"/>
  <c r="BH198"/>
  <c r="BG198"/>
  <c r="BF198"/>
  <c r="T198"/>
  <c r="R198"/>
  <c r="P198"/>
  <c r="BK198"/>
  <c r="J198"/>
  <c r="BE198"/>
  <c r="BI196"/>
  <c r="BH196"/>
  <c r="BG196"/>
  <c r="BF196"/>
  <c r="T196"/>
  <c r="R196"/>
  <c r="P196"/>
  <c r="BK196"/>
  <c r="J196"/>
  <c r="BE196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90"/>
  <c r="BH190"/>
  <c r="BG190"/>
  <c r="BF190"/>
  <c r="T190"/>
  <c r="R190"/>
  <c r="P190"/>
  <c r="BK190"/>
  <c r="J190"/>
  <c r="BE190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T181"/>
  <c r="R182"/>
  <c r="R181"/>
  <c r="P182"/>
  <c r="P181"/>
  <c r="BK182"/>
  <c r="BK181"/>
  <c r="J181"/>
  <c r="J182"/>
  <c r="BE182"/>
  <c r="J65"/>
  <c r="BI179"/>
  <c r="BH179"/>
  <c r="BG179"/>
  <c r="BF179"/>
  <c r="T179"/>
  <c r="T178"/>
  <c r="R179"/>
  <c r="R178"/>
  <c r="P179"/>
  <c r="P178"/>
  <c r="BK179"/>
  <c r="BK178"/>
  <c r="J178"/>
  <c r="J179"/>
  <c r="BE179"/>
  <c r="J64"/>
  <c r="BI176"/>
  <c r="BH176"/>
  <c r="BG176"/>
  <c r="BF176"/>
  <c r="T176"/>
  <c r="T175"/>
  <c r="R176"/>
  <c r="R175"/>
  <c r="P176"/>
  <c r="P175"/>
  <c r="BK176"/>
  <c r="BK175"/>
  <c r="J175"/>
  <c r="J176"/>
  <c r="BE176"/>
  <c r="J63"/>
  <c r="BI173"/>
  <c r="BH173"/>
  <c r="BG173"/>
  <c r="BF173"/>
  <c r="T173"/>
  <c r="R173"/>
  <c r="P173"/>
  <c r="BK173"/>
  <c r="J173"/>
  <c r="BE173"/>
  <c r="BI168"/>
  <c r="BH168"/>
  <c r="BG168"/>
  <c r="BF168"/>
  <c r="T168"/>
  <c r="R168"/>
  <c r="P168"/>
  <c r="BK168"/>
  <c r="J168"/>
  <c r="BE168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3"/>
  <c r="BH153"/>
  <c r="BG153"/>
  <c r="BF153"/>
  <c r="T153"/>
  <c r="R153"/>
  <c r="P153"/>
  <c r="BK153"/>
  <c r="J153"/>
  <c r="BE153"/>
  <c r="BI150"/>
  <c r="BH150"/>
  <c r="BG150"/>
  <c r="BF150"/>
  <c r="T150"/>
  <c r="R150"/>
  <c r="P150"/>
  <c r="BK150"/>
  <c r="J150"/>
  <c r="BE150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F36"/>
  <c i="1" r="BD57"/>
  <c i="6" r="BH96"/>
  <c r="F35"/>
  <c i="1" r="BC57"/>
  <c i="6" r="BG96"/>
  <c r="F34"/>
  <c i="1" r="BB57"/>
  <c i="6" r="BF96"/>
  <c r="J33"/>
  <c i="1" r="AW57"/>
  <c i="6" r="F33"/>
  <c i="1" r="BA57"/>
  <c i="6" r="T96"/>
  <c r="T95"/>
  <c r="T94"/>
  <c r="T93"/>
  <c r="R96"/>
  <c r="R95"/>
  <c r="R94"/>
  <c r="R93"/>
  <c r="P96"/>
  <c r="P95"/>
  <c r="P94"/>
  <c r="P93"/>
  <c i="1" r="AU57"/>
  <c i="6" r="BK96"/>
  <c r="BK95"/>
  <c r="J95"/>
  <c r="BK94"/>
  <c r="J94"/>
  <c r="BK93"/>
  <c r="J93"/>
  <c r="J60"/>
  <c r="J29"/>
  <c i="1" r="AG57"/>
  <c i="6" r="J96"/>
  <c r="BE96"/>
  <c r="J32"/>
  <c i="1" r="AV57"/>
  <c i="6" r="F32"/>
  <c i="1" r="AZ57"/>
  <c i="6" r="J62"/>
  <c r="J61"/>
  <c r="J89"/>
  <c r="F89"/>
  <c r="F87"/>
  <c r="E85"/>
  <c r="J55"/>
  <c r="F55"/>
  <c r="F53"/>
  <c r="E51"/>
  <c r="J38"/>
  <c r="J20"/>
  <c r="E20"/>
  <c r="F90"/>
  <c r="F56"/>
  <c r="J19"/>
  <c r="J14"/>
  <c r="J87"/>
  <c r="J53"/>
  <c r="E7"/>
  <c r="E81"/>
  <c r="E47"/>
  <c i="1" r="AY56"/>
  <c r="AX56"/>
  <c i="5" r="BI300"/>
  <c r="BH300"/>
  <c r="BG300"/>
  <c r="BF300"/>
  <c r="T300"/>
  <c r="R300"/>
  <c r="P300"/>
  <c r="BK300"/>
  <c r="J300"/>
  <c r="BE300"/>
  <c r="BI296"/>
  <c r="BH296"/>
  <c r="BG296"/>
  <c r="BF296"/>
  <c r="T296"/>
  <c r="T295"/>
  <c r="R296"/>
  <c r="R295"/>
  <c r="P296"/>
  <c r="P295"/>
  <c r="BK296"/>
  <c r="BK295"/>
  <c r="J295"/>
  <c r="J296"/>
  <c r="BE296"/>
  <c r="J75"/>
  <c r="BI293"/>
  <c r="BH293"/>
  <c r="BG293"/>
  <c r="BF293"/>
  <c r="T293"/>
  <c r="T292"/>
  <c r="T291"/>
  <c r="R293"/>
  <c r="R292"/>
  <c r="R291"/>
  <c r="P293"/>
  <c r="P292"/>
  <c r="P291"/>
  <c r="BK293"/>
  <c r="BK292"/>
  <c r="J292"/>
  <c r="BK291"/>
  <c r="J291"/>
  <c r="J293"/>
  <c r="BE293"/>
  <c r="J74"/>
  <c r="J73"/>
  <c r="BI289"/>
  <c r="BH289"/>
  <c r="BG289"/>
  <c r="BF289"/>
  <c r="T289"/>
  <c r="T288"/>
  <c r="T287"/>
  <c r="R289"/>
  <c r="R288"/>
  <c r="R287"/>
  <c r="P289"/>
  <c r="P288"/>
  <c r="P287"/>
  <c r="BK289"/>
  <c r="BK288"/>
  <c r="J288"/>
  <c r="BK287"/>
  <c r="J287"/>
  <c r="J289"/>
  <c r="BE289"/>
  <c r="J72"/>
  <c r="J71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3"/>
  <c r="BH273"/>
  <c r="BG273"/>
  <c r="BF273"/>
  <c r="T273"/>
  <c r="R273"/>
  <c r="P273"/>
  <c r="BK273"/>
  <c r="J273"/>
  <c r="BE273"/>
  <c r="BI271"/>
  <c r="BH271"/>
  <c r="BG271"/>
  <c r="BF271"/>
  <c r="T271"/>
  <c r="R271"/>
  <c r="P271"/>
  <c r="BK271"/>
  <c r="J271"/>
  <c r="BE271"/>
  <c r="BI268"/>
  <c r="BH268"/>
  <c r="BG268"/>
  <c r="BF268"/>
  <c r="T268"/>
  <c r="R268"/>
  <c r="P268"/>
  <c r="BK268"/>
  <c r="J268"/>
  <c r="BE268"/>
  <c r="BI266"/>
  <c r="BH266"/>
  <c r="BG266"/>
  <c r="BF266"/>
  <c r="T266"/>
  <c r="T265"/>
  <c r="R266"/>
  <c r="R265"/>
  <c r="P266"/>
  <c r="P265"/>
  <c r="BK266"/>
  <c r="BK265"/>
  <c r="J265"/>
  <c r="J266"/>
  <c r="BE266"/>
  <c r="J70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9"/>
  <c r="BH259"/>
  <c r="BG259"/>
  <c r="BF259"/>
  <c r="T259"/>
  <c r="R259"/>
  <c r="P259"/>
  <c r="BK259"/>
  <c r="J259"/>
  <c r="BE259"/>
  <c r="BI257"/>
  <c r="BH257"/>
  <c r="BG257"/>
  <c r="BF257"/>
  <c r="T257"/>
  <c r="T256"/>
  <c r="R257"/>
  <c r="R256"/>
  <c r="P257"/>
  <c r="P256"/>
  <c r="BK257"/>
  <c r="BK256"/>
  <c r="J256"/>
  <c r="J257"/>
  <c r="BE257"/>
  <c r="J69"/>
  <c r="BI254"/>
  <c r="BH254"/>
  <c r="BG254"/>
  <c r="BF254"/>
  <c r="T254"/>
  <c r="R254"/>
  <c r="P254"/>
  <c r="BK254"/>
  <c r="J254"/>
  <c r="BE254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7"/>
  <c r="BH247"/>
  <c r="BG247"/>
  <c r="BF247"/>
  <c r="T247"/>
  <c r="R247"/>
  <c r="P247"/>
  <c r="BK247"/>
  <c r="J247"/>
  <c r="BE247"/>
  <c r="BI245"/>
  <c r="BH245"/>
  <c r="BG245"/>
  <c r="BF245"/>
  <c r="T245"/>
  <c r="R245"/>
  <c r="P245"/>
  <c r="BK245"/>
  <c r="J245"/>
  <c r="BE245"/>
  <c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39"/>
  <c r="BH239"/>
  <c r="BG239"/>
  <c r="BF239"/>
  <c r="T239"/>
  <c r="R239"/>
  <c r="P239"/>
  <c r="BK239"/>
  <c r="J239"/>
  <c r="BE239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3"/>
  <c r="BH233"/>
  <c r="BG233"/>
  <c r="BF233"/>
  <c r="T233"/>
  <c r="R233"/>
  <c r="P233"/>
  <c r="BK233"/>
  <c r="J233"/>
  <c r="BE233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T215"/>
  <c r="R216"/>
  <c r="R215"/>
  <c r="P216"/>
  <c r="P215"/>
  <c r="BK216"/>
  <c r="BK215"/>
  <c r="J215"/>
  <c r="J216"/>
  <c r="BE216"/>
  <c r="J68"/>
  <c r="BI213"/>
  <c r="BH213"/>
  <c r="BG213"/>
  <c r="BF213"/>
  <c r="T213"/>
  <c r="T212"/>
  <c r="R213"/>
  <c r="R212"/>
  <c r="P213"/>
  <c r="P212"/>
  <c r="BK213"/>
  <c r="BK212"/>
  <c r="J212"/>
  <c r="J213"/>
  <c r="BE213"/>
  <c r="J67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5"/>
  <c r="BH195"/>
  <c r="BG195"/>
  <c r="BF195"/>
  <c r="T195"/>
  <c r="R195"/>
  <c r="P195"/>
  <c r="BK195"/>
  <c r="J195"/>
  <c r="BE195"/>
  <c r="BI193"/>
  <c r="BH193"/>
  <c r="BG193"/>
  <c r="BF193"/>
  <c r="T193"/>
  <c r="T192"/>
  <c r="R193"/>
  <c r="R192"/>
  <c r="P193"/>
  <c r="P192"/>
  <c r="BK193"/>
  <c r="BK192"/>
  <c r="J192"/>
  <c r="J193"/>
  <c r="BE193"/>
  <c r="J66"/>
  <c r="BI190"/>
  <c r="BH190"/>
  <c r="BG190"/>
  <c r="BF190"/>
  <c r="T190"/>
  <c r="R190"/>
  <c r="P190"/>
  <c r="BK190"/>
  <c r="J190"/>
  <c r="BE190"/>
  <c r="BI188"/>
  <c r="BH188"/>
  <c r="BG188"/>
  <c r="BF188"/>
  <c r="T188"/>
  <c r="T187"/>
  <c r="R188"/>
  <c r="R187"/>
  <c r="P188"/>
  <c r="P187"/>
  <c r="BK188"/>
  <c r="BK187"/>
  <c r="J187"/>
  <c r="J188"/>
  <c r="BE188"/>
  <c r="J65"/>
  <c r="BI185"/>
  <c r="BH185"/>
  <c r="BG185"/>
  <c r="BF185"/>
  <c r="T185"/>
  <c r="T184"/>
  <c r="R185"/>
  <c r="R184"/>
  <c r="P185"/>
  <c r="P184"/>
  <c r="BK185"/>
  <c r="BK184"/>
  <c r="J184"/>
  <c r="J185"/>
  <c r="BE185"/>
  <c r="J64"/>
  <c r="BI182"/>
  <c r="BH182"/>
  <c r="BG182"/>
  <c r="BF182"/>
  <c r="T182"/>
  <c r="T181"/>
  <c r="R182"/>
  <c r="R181"/>
  <c r="P182"/>
  <c r="P181"/>
  <c r="BK182"/>
  <c r="BK181"/>
  <c r="J181"/>
  <c r="J182"/>
  <c r="BE182"/>
  <c r="J63"/>
  <c r="BI178"/>
  <c r="BH178"/>
  <c r="BG178"/>
  <c r="BF178"/>
  <c r="T178"/>
  <c r="R178"/>
  <c r="P178"/>
  <c r="BK178"/>
  <c r="J178"/>
  <c r="BE178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9"/>
  <c r="BH129"/>
  <c r="BG129"/>
  <c r="BF129"/>
  <c r="T129"/>
  <c r="R129"/>
  <c r="P129"/>
  <c r="BK129"/>
  <c r="J129"/>
  <c r="BE129"/>
  <c r="BI126"/>
  <c r="BH126"/>
  <c r="BG126"/>
  <c r="BF126"/>
  <c r="T126"/>
  <c r="R126"/>
  <c r="P126"/>
  <c r="BK126"/>
  <c r="J126"/>
  <c r="BE126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F36"/>
  <c i="1" r="BD56"/>
  <c i="5" r="BH100"/>
  <c r="F35"/>
  <c i="1" r="BC56"/>
  <c i="5" r="BG100"/>
  <c r="F34"/>
  <c i="1" r="BB56"/>
  <c i="5" r="BF100"/>
  <c r="J33"/>
  <c i="1" r="AW56"/>
  <c i="5" r="F33"/>
  <c i="1" r="BA56"/>
  <c i="5" r="T100"/>
  <c r="T99"/>
  <c r="T98"/>
  <c r="T97"/>
  <c r="R100"/>
  <c r="R99"/>
  <c r="R98"/>
  <c r="R97"/>
  <c r="P100"/>
  <c r="P99"/>
  <c r="P98"/>
  <c r="P97"/>
  <c i="1" r="AU56"/>
  <c i="5" r="BK100"/>
  <c r="BK99"/>
  <c r="J99"/>
  <c r="BK98"/>
  <c r="J98"/>
  <c r="BK97"/>
  <c r="J97"/>
  <c r="J60"/>
  <c r="J29"/>
  <c i="1" r="AG56"/>
  <c i="5" r="J100"/>
  <c r="BE100"/>
  <c r="J32"/>
  <c i="1" r="AV56"/>
  <c i="5" r="F32"/>
  <c i="1" r="AZ56"/>
  <c i="5" r="J62"/>
  <c r="J61"/>
  <c r="J93"/>
  <c r="F93"/>
  <c r="F91"/>
  <c r="E89"/>
  <c r="J55"/>
  <c r="F55"/>
  <c r="F53"/>
  <c r="E51"/>
  <c r="J38"/>
  <c r="J20"/>
  <c r="E20"/>
  <c r="F94"/>
  <c r="F56"/>
  <c r="J19"/>
  <c r="J14"/>
  <c r="J91"/>
  <c r="J53"/>
  <c r="E7"/>
  <c r="E85"/>
  <c r="E47"/>
  <c i="4" r="J325"/>
  <c i="1" r="AY55"/>
  <c r="AX55"/>
  <c i="4" r="BI338"/>
  <c r="BH338"/>
  <c r="BG338"/>
  <c r="BF338"/>
  <c r="T338"/>
  <c r="R338"/>
  <c r="P338"/>
  <c r="BK338"/>
  <c r="J338"/>
  <c r="BE338"/>
  <c r="BI335"/>
  <c r="BH335"/>
  <c r="BG335"/>
  <c r="BF335"/>
  <c r="T335"/>
  <c r="T334"/>
  <c r="R335"/>
  <c r="R334"/>
  <c r="P335"/>
  <c r="P334"/>
  <c r="BK335"/>
  <c r="BK334"/>
  <c r="J334"/>
  <c r="J335"/>
  <c r="BE335"/>
  <c r="J76"/>
  <c r="BI332"/>
  <c r="BH332"/>
  <c r="BG332"/>
  <c r="BF332"/>
  <c r="T332"/>
  <c r="T331"/>
  <c r="T330"/>
  <c r="R332"/>
  <c r="R331"/>
  <c r="R330"/>
  <c r="P332"/>
  <c r="P331"/>
  <c r="P330"/>
  <c r="BK332"/>
  <c r="BK331"/>
  <c r="J331"/>
  <c r="BK330"/>
  <c r="J330"/>
  <c r="J332"/>
  <c r="BE332"/>
  <c r="J75"/>
  <c r="J74"/>
  <c r="BI328"/>
  <c r="BH328"/>
  <c r="BG328"/>
  <c r="BF328"/>
  <c r="T328"/>
  <c r="T327"/>
  <c r="T326"/>
  <c r="R328"/>
  <c r="R327"/>
  <c r="R326"/>
  <c r="P328"/>
  <c r="P327"/>
  <c r="P326"/>
  <c r="BK328"/>
  <c r="BK327"/>
  <c r="J327"/>
  <c r="BK326"/>
  <c r="J326"/>
  <c r="J328"/>
  <c r="BE328"/>
  <c r="J73"/>
  <c r="J72"/>
  <c r="J71"/>
  <c r="BI323"/>
  <c r="BH323"/>
  <c r="BG323"/>
  <c r="BF323"/>
  <c r="T323"/>
  <c r="R323"/>
  <c r="P323"/>
  <c r="BK323"/>
  <c r="J323"/>
  <c r="BE323"/>
  <c r="BI321"/>
  <c r="BH321"/>
  <c r="BG321"/>
  <c r="BF321"/>
  <c r="T321"/>
  <c r="R321"/>
  <c r="P321"/>
  <c r="BK321"/>
  <c r="J321"/>
  <c r="BE321"/>
  <c r="BI318"/>
  <c r="BH318"/>
  <c r="BG318"/>
  <c r="BF318"/>
  <c r="T318"/>
  <c r="R318"/>
  <c r="P318"/>
  <c r="BK318"/>
  <c r="J318"/>
  <c r="BE318"/>
  <c r="BI316"/>
  <c r="BH316"/>
  <c r="BG316"/>
  <c r="BF316"/>
  <c r="T316"/>
  <c r="R316"/>
  <c r="P316"/>
  <c r="BK316"/>
  <c r="J316"/>
  <c r="BE316"/>
  <c r="BI314"/>
  <c r="BH314"/>
  <c r="BG314"/>
  <c r="BF314"/>
  <c r="T314"/>
  <c r="R314"/>
  <c r="P314"/>
  <c r="BK314"/>
  <c r="J314"/>
  <c r="BE314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6"/>
  <c r="BH306"/>
  <c r="BG306"/>
  <c r="BF306"/>
  <c r="T306"/>
  <c r="R306"/>
  <c r="P306"/>
  <c r="BK306"/>
  <c r="J306"/>
  <c r="BE306"/>
  <c r="BI304"/>
  <c r="BH304"/>
  <c r="BG304"/>
  <c r="BF304"/>
  <c r="T304"/>
  <c r="T303"/>
  <c r="R304"/>
  <c r="R303"/>
  <c r="P304"/>
  <c r="P303"/>
  <c r="BK304"/>
  <c r="BK303"/>
  <c r="J303"/>
  <c r="J304"/>
  <c r="BE304"/>
  <c r="J70"/>
  <c r="BI301"/>
  <c r="BH301"/>
  <c r="BG301"/>
  <c r="BF301"/>
  <c r="T301"/>
  <c r="R301"/>
  <c r="P301"/>
  <c r="BK301"/>
  <c r="J301"/>
  <c r="BE301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5"/>
  <c r="BH295"/>
  <c r="BG295"/>
  <c r="BF295"/>
  <c r="T295"/>
  <c r="T294"/>
  <c r="R295"/>
  <c r="R294"/>
  <c r="P295"/>
  <c r="P294"/>
  <c r="BK295"/>
  <c r="BK294"/>
  <c r="J294"/>
  <c r="J295"/>
  <c r="BE295"/>
  <c r="J69"/>
  <c r="BI292"/>
  <c r="BH292"/>
  <c r="BG292"/>
  <c r="BF292"/>
  <c r="T292"/>
  <c r="R292"/>
  <c r="P292"/>
  <c r="BK292"/>
  <c r="J292"/>
  <c r="BE292"/>
  <c r="BI290"/>
  <c r="BH290"/>
  <c r="BG290"/>
  <c r="BF290"/>
  <c r="T290"/>
  <c r="R290"/>
  <c r="P290"/>
  <c r="BK290"/>
  <c r="J290"/>
  <c r="BE290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4"/>
  <c r="BH284"/>
  <c r="BG284"/>
  <c r="BF284"/>
  <c r="T284"/>
  <c r="R284"/>
  <c r="P284"/>
  <c r="BK284"/>
  <c r="J284"/>
  <c r="BE284"/>
  <c r="BI282"/>
  <c r="BH282"/>
  <c r="BG282"/>
  <c r="BF282"/>
  <c r="T282"/>
  <c r="R282"/>
  <c r="P282"/>
  <c r="BK282"/>
  <c r="J282"/>
  <c r="BE282"/>
  <c r="BI279"/>
  <c r="BH279"/>
  <c r="BG279"/>
  <c r="BF279"/>
  <c r="T279"/>
  <c r="R279"/>
  <c r="P279"/>
  <c r="BK279"/>
  <c r="J279"/>
  <c r="BE279"/>
  <c r="BI277"/>
  <c r="BH277"/>
  <c r="BG277"/>
  <c r="BF277"/>
  <c r="T277"/>
  <c r="R277"/>
  <c r="P277"/>
  <c r="BK277"/>
  <c r="J277"/>
  <c r="BE277"/>
  <c r="BI275"/>
  <c r="BH275"/>
  <c r="BG275"/>
  <c r="BF275"/>
  <c r="T275"/>
  <c r="R275"/>
  <c r="P275"/>
  <c r="BK275"/>
  <c r="J275"/>
  <c r="BE275"/>
  <c r="BI274"/>
  <c r="BH274"/>
  <c r="BG274"/>
  <c r="BF274"/>
  <c r="T274"/>
  <c r="R274"/>
  <c r="P274"/>
  <c r="BK274"/>
  <c r="J274"/>
  <c r="BE274"/>
  <c r="BI273"/>
  <c r="BH273"/>
  <c r="BG273"/>
  <c r="BF273"/>
  <c r="T273"/>
  <c r="R273"/>
  <c r="P273"/>
  <c r="BK273"/>
  <c r="J273"/>
  <c r="BE273"/>
  <c r="BI272"/>
  <c r="BH272"/>
  <c r="BG272"/>
  <c r="BF272"/>
  <c r="T272"/>
  <c r="R272"/>
  <c r="P272"/>
  <c r="BK272"/>
  <c r="J272"/>
  <c r="BE272"/>
  <c r="BI271"/>
  <c r="BH271"/>
  <c r="BG271"/>
  <c r="BF271"/>
  <c r="T271"/>
  <c r="R271"/>
  <c r="P271"/>
  <c r="BK271"/>
  <c r="J271"/>
  <c r="BE271"/>
  <c r="BI269"/>
  <c r="BH269"/>
  <c r="BG269"/>
  <c r="BF269"/>
  <c r="T269"/>
  <c r="R269"/>
  <c r="P269"/>
  <c r="BK269"/>
  <c r="J269"/>
  <c r="BE269"/>
  <c r="BI267"/>
  <c r="BH267"/>
  <c r="BG267"/>
  <c r="BF267"/>
  <c r="T267"/>
  <c r="R267"/>
  <c r="P267"/>
  <c r="BK267"/>
  <c r="J267"/>
  <c r="BE267"/>
  <c r="BI265"/>
  <c r="BH265"/>
  <c r="BG265"/>
  <c r="BF265"/>
  <c r="T265"/>
  <c r="R265"/>
  <c r="P265"/>
  <c r="BK265"/>
  <c r="J265"/>
  <c r="BE265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6"/>
  <c r="BH256"/>
  <c r="BG256"/>
  <c r="BF256"/>
  <c r="T256"/>
  <c r="R256"/>
  <c r="P256"/>
  <c r="BK256"/>
  <c r="J256"/>
  <c r="BE256"/>
  <c r="BI255"/>
  <c r="BH255"/>
  <c r="BG255"/>
  <c r="BF255"/>
  <c r="T255"/>
  <c r="R255"/>
  <c r="P255"/>
  <c r="BK255"/>
  <c r="J255"/>
  <c r="BE255"/>
  <c r="BI253"/>
  <c r="BH253"/>
  <c r="BG253"/>
  <c r="BF253"/>
  <c r="T253"/>
  <c r="R253"/>
  <c r="P253"/>
  <c r="BK253"/>
  <c r="J253"/>
  <c r="BE253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R240"/>
  <c r="P240"/>
  <c r="BK240"/>
  <c r="J240"/>
  <c r="BE240"/>
  <c r="BI239"/>
  <c r="BH239"/>
  <c r="BG239"/>
  <c r="BF239"/>
  <c r="T239"/>
  <c r="R239"/>
  <c r="P239"/>
  <c r="BK239"/>
  <c r="J239"/>
  <c r="BE239"/>
  <c r="BI237"/>
  <c r="BH237"/>
  <c r="BG237"/>
  <c r="BF237"/>
  <c r="T237"/>
  <c r="R237"/>
  <c r="P237"/>
  <c r="BK237"/>
  <c r="J237"/>
  <c r="BE237"/>
  <c r="BI235"/>
  <c r="BH235"/>
  <c r="BG235"/>
  <c r="BF235"/>
  <c r="T235"/>
  <c r="R235"/>
  <c r="P235"/>
  <c r="BK235"/>
  <c r="J235"/>
  <c r="BE235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7"/>
  <c r="BH217"/>
  <c r="BG217"/>
  <c r="BF217"/>
  <c r="T217"/>
  <c r="T216"/>
  <c r="R217"/>
  <c r="R216"/>
  <c r="P217"/>
  <c r="P216"/>
  <c r="BK217"/>
  <c r="BK216"/>
  <c r="J216"/>
  <c r="J217"/>
  <c r="BE217"/>
  <c r="J68"/>
  <c r="BI214"/>
  <c r="BH214"/>
  <c r="BG214"/>
  <c r="BF214"/>
  <c r="T214"/>
  <c r="T213"/>
  <c r="R214"/>
  <c r="R213"/>
  <c r="P214"/>
  <c r="P213"/>
  <c r="BK214"/>
  <c r="BK213"/>
  <c r="J213"/>
  <c r="J214"/>
  <c r="BE214"/>
  <c r="J67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8"/>
  <c r="BH198"/>
  <c r="BG198"/>
  <c r="BF198"/>
  <c r="T198"/>
  <c r="R198"/>
  <c r="P198"/>
  <c r="BK198"/>
  <c r="J198"/>
  <c r="BE198"/>
  <c r="BI196"/>
  <c r="BH196"/>
  <c r="BG196"/>
  <c r="BF196"/>
  <c r="T196"/>
  <c r="T195"/>
  <c r="R196"/>
  <c r="R195"/>
  <c r="P196"/>
  <c r="P195"/>
  <c r="BK196"/>
  <c r="BK195"/>
  <c r="J195"/>
  <c r="J196"/>
  <c r="BE196"/>
  <c r="J66"/>
  <c r="BI193"/>
  <c r="BH193"/>
  <c r="BG193"/>
  <c r="BF193"/>
  <c r="T193"/>
  <c r="R193"/>
  <c r="P193"/>
  <c r="BK193"/>
  <c r="J193"/>
  <c r="BE193"/>
  <c r="BI191"/>
  <c r="BH191"/>
  <c r="BG191"/>
  <c r="BF191"/>
  <c r="T191"/>
  <c r="T190"/>
  <c r="R191"/>
  <c r="R190"/>
  <c r="P191"/>
  <c r="P190"/>
  <c r="BK191"/>
  <c r="BK190"/>
  <c r="J190"/>
  <c r="J191"/>
  <c r="BE191"/>
  <c r="J65"/>
  <c r="BI188"/>
  <c r="BH188"/>
  <c r="BG188"/>
  <c r="BF188"/>
  <c r="T188"/>
  <c r="T187"/>
  <c r="R188"/>
  <c r="R187"/>
  <c r="P188"/>
  <c r="P187"/>
  <c r="BK188"/>
  <c r="BK187"/>
  <c r="J187"/>
  <c r="J188"/>
  <c r="BE188"/>
  <c r="J64"/>
  <c r="BI185"/>
  <c r="BH185"/>
  <c r="BG185"/>
  <c r="BF185"/>
  <c r="T185"/>
  <c r="T184"/>
  <c r="R185"/>
  <c r="R184"/>
  <c r="P185"/>
  <c r="P184"/>
  <c r="BK185"/>
  <c r="BK184"/>
  <c r="J184"/>
  <c r="J185"/>
  <c r="BE185"/>
  <c r="J63"/>
  <c r="BI181"/>
  <c r="BH181"/>
  <c r="BG181"/>
  <c r="BF181"/>
  <c r="T181"/>
  <c r="R181"/>
  <c r="P181"/>
  <c r="BK181"/>
  <c r="J181"/>
  <c r="BE181"/>
  <c r="BI176"/>
  <c r="BH176"/>
  <c r="BG176"/>
  <c r="BF176"/>
  <c r="T176"/>
  <c r="R176"/>
  <c r="P176"/>
  <c r="BK176"/>
  <c r="J176"/>
  <c r="BE176"/>
  <c r="BI174"/>
  <c r="BH174"/>
  <c r="BG174"/>
  <c r="BF174"/>
  <c r="T174"/>
  <c r="R174"/>
  <c r="P174"/>
  <c r="BK174"/>
  <c r="J174"/>
  <c r="BE174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1"/>
  <c r="F36"/>
  <c i="1" r="BD55"/>
  <c i="4" r="BH101"/>
  <c r="F35"/>
  <c i="1" r="BC55"/>
  <c i="4" r="BG101"/>
  <c r="F34"/>
  <c i="1" r="BB55"/>
  <c i="4" r="BF101"/>
  <c r="J33"/>
  <c i="1" r="AW55"/>
  <c i="4" r="F33"/>
  <c i="1" r="BA55"/>
  <c i="4" r="T101"/>
  <c r="T100"/>
  <c r="T99"/>
  <c r="T98"/>
  <c r="R101"/>
  <c r="R100"/>
  <c r="R99"/>
  <c r="R98"/>
  <c r="P101"/>
  <c r="P100"/>
  <c r="P99"/>
  <c r="P98"/>
  <c i="1" r="AU55"/>
  <c i="4" r="BK101"/>
  <c r="BK100"/>
  <c r="J100"/>
  <c r="BK99"/>
  <c r="J99"/>
  <c r="BK98"/>
  <c r="J98"/>
  <c r="J60"/>
  <c r="J29"/>
  <c i="1" r="AG55"/>
  <c i="4" r="J101"/>
  <c r="BE101"/>
  <c r="J32"/>
  <c i="1" r="AV55"/>
  <c i="4" r="F32"/>
  <c i="1" r="AZ55"/>
  <c i="4" r="J62"/>
  <c r="J61"/>
  <c r="J94"/>
  <c r="F94"/>
  <c r="F92"/>
  <c r="E90"/>
  <c r="J55"/>
  <c r="F55"/>
  <c r="F53"/>
  <c r="E51"/>
  <c r="J38"/>
  <c r="J20"/>
  <c r="E20"/>
  <c r="F95"/>
  <c r="F56"/>
  <c r="J19"/>
  <c r="J14"/>
  <c r="J92"/>
  <c r="J53"/>
  <c r="E7"/>
  <c r="E86"/>
  <c r="E47"/>
  <c i="1" r="AY54"/>
  <c r="AX54"/>
  <c i="3" r="BI331"/>
  <c r="BH331"/>
  <c r="BG331"/>
  <c r="BF331"/>
  <c r="T331"/>
  <c r="R331"/>
  <c r="P331"/>
  <c r="BK331"/>
  <c r="J331"/>
  <c r="BE331"/>
  <c r="BI327"/>
  <c r="BH327"/>
  <c r="BG327"/>
  <c r="BF327"/>
  <c r="T327"/>
  <c r="T326"/>
  <c r="R327"/>
  <c r="R326"/>
  <c r="P327"/>
  <c r="P326"/>
  <c r="BK327"/>
  <c r="BK326"/>
  <c r="J326"/>
  <c r="J327"/>
  <c r="BE327"/>
  <c r="J75"/>
  <c r="BI324"/>
  <c r="BH324"/>
  <c r="BG324"/>
  <c r="BF324"/>
  <c r="T324"/>
  <c r="T323"/>
  <c r="T322"/>
  <c r="R324"/>
  <c r="R323"/>
  <c r="R322"/>
  <c r="P324"/>
  <c r="P323"/>
  <c r="P322"/>
  <c r="BK324"/>
  <c r="BK323"/>
  <c r="J323"/>
  <c r="BK322"/>
  <c r="J322"/>
  <c r="J324"/>
  <c r="BE324"/>
  <c r="J74"/>
  <c r="J73"/>
  <c r="BI320"/>
  <c r="BH320"/>
  <c r="BG320"/>
  <c r="BF320"/>
  <c r="T320"/>
  <c r="T319"/>
  <c r="T318"/>
  <c r="R320"/>
  <c r="R319"/>
  <c r="R318"/>
  <c r="P320"/>
  <c r="P319"/>
  <c r="P318"/>
  <c r="BK320"/>
  <c r="BK319"/>
  <c r="J319"/>
  <c r="BK318"/>
  <c r="J318"/>
  <c r="J320"/>
  <c r="BE320"/>
  <c r="J72"/>
  <c r="J71"/>
  <c r="BI316"/>
  <c r="BH316"/>
  <c r="BG316"/>
  <c r="BF316"/>
  <c r="T316"/>
  <c r="R316"/>
  <c r="P316"/>
  <c r="BK316"/>
  <c r="J316"/>
  <c r="BE316"/>
  <c r="BI314"/>
  <c r="BH314"/>
  <c r="BG314"/>
  <c r="BF314"/>
  <c r="T314"/>
  <c r="R314"/>
  <c r="P314"/>
  <c r="BK314"/>
  <c r="J314"/>
  <c r="BE314"/>
  <c r="BI312"/>
  <c r="BH312"/>
  <c r="BG312"/>
  <c r="BF312"/>
  <c r="T312"/>
  <c r="R312"/>
  <c r="P312"/>
  <c r="BK312"/>
  <c r="J312"/>
  <c r="BE312"/>
  <c r="BI310"/>
  <c r="BH310"/>
  <c r="BG310"/>
  <c r="BF310"/>
  <c r="T310"/>
  <c r="R310"/>
  <c r="P310"/>
  <c r="BK310"/>
  <c r="J310"/>
  <c r="BE310"/>
  <c r="BI308"/>
  <c r="BH308"/>
  <c r="BG308"/>
  <c r="BF308"/>
  <c r="T308"/>
  <c r="R308"/>
  <c r="P308"/>
  <c r="BK308"/>
  <c r="J308"/>
  <c r="BE308"/>
  <c r="BI305"/>
  <c r="BH305"/>
  <c r="BG305"/>
  <c r="BF305"/>
  <c r="T305"/>
  <c r="R305"/>
  <c r="P305"/>
  <c r="BK305"/>
  <c r="J305"/>
  <c r="BE305"/>
  <c r="BI303"/>
  <c r="BH303"/>
  <c r="BG303"/>
  <c r="BF303"/>
  <c r="T303"/>
  <c r="R303"/>
  <c r="P303"/>
  <c r="BK303"/>
  <c r="J303"/>
  <c r="BE303"/>
  <c r="BI300"/>
  <c r="BH300"/>
  <c r="BG300"/>
  <c r="BF300"/>
  <c r="T300"/>
  <c r="R300"/>
  <c r="P300"/>
  <c r="BK300"/>
  <c r="J300"/>
  <c r="BE300"/>
  <c r="BI298"/>
  <c r="BH298"/>
  <c r="BG298"/>
  <c r="BF298"/>
  <c r="T298"/>
  <c r="T297"/>
  <c r="R298"/>
  <c r="R297"/>
  <c r="P298"/>
  <c r="P297"/>
  <c r="BK298"/>
  <c r="BK297"/>
  <c r="J297"/>
  <c r="J298"/>
  <c r="BE298"/>
  <c r="J70"/>
  <c r="BI295"/>
  <c r="BH295"/>
  <c r="BG295"/>
  <c r="BF295"/>
  <c r="T295"/>
  <c r="R295"/>
  <c r="P295"/>
  <c r="BK295"/>
  <c r="J295"/>
  <c r="BE295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89"/>
  <c r="BH289"/>
  <c r="BG289"/>
  <c r="BF289"/>
  <c r="T289"/>
  <c r="T288"/>
  <c r="R289"/>
  <c r="R288"/>
  <c r="P289"/>
  <c r="P288"/>
  <c r="BK289"/>
  <c r="BK288"/>
  <c r="J288"/>
  <c r="J289"/>
  <c r="BE289"/>
  <c r="J69"/>
  <c r="BI286"/>
  <c r="BH286"/>
  <c r="BG286"/>
  <c r="BF286"/>
  <c r="T286"/>
  <c r="R286"/>
  <c r="P286"/>
  <c r="BK286"/>
  <c r="J286"/>
  <c r="BE286"/>
  <c r="BI284"/>
  <c r="BH284"/>
  <c r="BG284"/>
  <c r="BF284"/>
  <c r="T284"/>
  <c r="R284"/>
  <c r="P284"/>
  <c r="BK284"/>
  <c r="J284"/>
  <c r="BE284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7"/>
  <c r="BH277"/>
  <c r="BG277"/>
  <c r="BF277"/>
  <c r="T277"/>
  <c r="R277"/>
  <c r="P277"/>
  <c r="BK277"/>
  <c r="J277"/>
  <c r="BE277"/>
  <c r="BI275"/>
  <c r="BH275"/>
  <c r="BG275"/>
  <c r="BF275"/>
  <c r="T275"/>
  <c r="R275"/>
  <c r="P275"/>
  <c r="BK275"/>
  <c r="J275"/>
  <c r="BE275"/>
  <c r="BI273"/>
  <c r="BH273"/>
  <c r="BG273"/>
  <c r="BF273"/>
  <c r="T273"/>
  <c r="R273"/>
  <c r="P273"/>
  <c r="BK273"/>
  <c r="J273"/>
  <c r="BE273"/>
  <c r="BI271"/>
  <c r="BH271"/>
  <c r="BG271"/>
  <c r="BF271"/>
  <c r="T271"/>
  <c r="R271"/>
  <c r="P271"/>
  <c r="BK271"/>
  <c r="J271"/>
  <c r="BE271"/>
  <c r="BI269"/>
  <c r="BH269"/>
  <c r="BG269"/>
  <c r="BF269"/>
  <c r="T269"/>
  <c r="R269"/>
  <c r="P269"/>
  <c r="BK269"/>
  <c r="J269"/>
  <c r="BE269"/>
  <c r="BI267"/>
  <c r="BH267"/>
  <c r="BG267"/>
  <c r="BF267"/>
  <c r="T267"/>
  <c r="R267"/>
  <c r="P267"/>
  <c r="BK267"/>
  <c r="J267"/>
  <c r="BE267"/>
  <c r="BI266"/>
  <c r="BH266"/>
  <c r="BG266"/>
  <c r="BF266"/>
  <c r="T266"/>
  <c r="R266"/>
  <c r="P266"/>
  <c r="BK266"/>
  <c r="J266"/>
  <c r="BE266"/>
  <c r="BI265"/>
  <c r="BH265"/>
  <c r="BG265"/>
  <c r="BF265"/>
  <c r="T265"/>
  <c r="R265"/>
  <c r="P265"/>
  <c r="BK265"/>
  <c r="J265"/>
  <c r="BE265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5"/>
  <c r="BH255"/>
  <c r="BG255"/>
  <c r="BF255"/>
  <c r="T255"/>
  <c r="R255"/>
  <c r="P255"/>
  <c r="BK255"/>
  <c r="J255"/>
  <c r="BE255"/>
  <c r="BI253"/>
  <c r="BH253"/>
  <c r="BG253"/>
  <c r="BF253"/>
  <c r="T253"/>
  <c r="R253"/>
  <c r="P253"/>
  <c r="BK253"/>
  <c r="J253"/>
  <c r="BE253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T227"/>
  <c r="R228"/>
  <c r="R227"/>
  <c r="P228"/>
  <c r="P227"/>
  <c r="BK228"/>
  <c r="BK227"/>
  <c r="J227"/>
  <c r="J228"/>
  <c r="BE228"/>
  <c r="J68"/>
  <c r="BI225"/>
  <c r="BH225"/>
  <c r="BG225"/>
  <c r="BF225"/>
  <c r="T225"/>
  <c r="T224"/>
  <c r="R225"/>
  <c r="R224"/>
  <c r="P225"/>
  <c r="P224"/>
  <c r="BK225"/>
  <c r="BK224"/>
  <c r="J224"/>
  <c r="J225"/>
  <c r="BE225"/>
  <c r="J67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6"/>
  <c r="BH206"/>
  <c r="BG206"/>
  <c r="BF206"/>
  <c r="T206"/>
  <c r="T205"/>
  <c r="R206"/>
  <c r="R205"/>
  <c r="P206"/>
  <c r="P205"/>
  <c r="BK206"/>
  <c r="BK205"/>
  <c r="J205"/>
  <c r="J206"/>
  <c r="BE206"/>
  <c r="J66"/>
  <c r="BI203"/>
  <c r="BH203"/>
  <c r="BG203"/>
  <c r="BF203"/>
  <c r="T203"/>
  <c r="R203"/>
  <c r="P203"/>
  <c r="BK203"/>
  <c r="J203"/>
  <c r="BE203"/>
  <c r="BI201"/>
  <c r="BH201"/>
  <c r="BG201"/>
  <c r="BF201"/>
  <c r="T201"/>
  <c r="T200"/>
  <c r="R201"/>
  <c r="R200"/>
  <c r="P201"/>
  <c r="P200"/>
  <c r="BK201"/>
  <c r="BK200"/>
  <c r="J200"/>
  <c r="J201"/>
  <c r="BE201"/>
  <c r="J65"/>
  <c r="BI198"/>
  <c r="BH198"/>
  <c r="BG198"/>
  <c r="BF198"/>
  <c r="T198"/>
  <c r="T197"/>
  <c r="R198"/>
  <c r="R197"/>
  <c r="P198"/>
  <c r="P197"/>
  <c r="BK198"/>
  <c r="BK197"/>
  <c r="J197"/>
  <c r="J198"/>
  <c r="BE198"/>
  <c r="J64"/>
  <c r="BI195"/>
  <c r="BH195"/>
  <c r="BG195"/>
  <c r="BF195"/>
  <c r="T195"/>
  <c r="T194"/>
  <c r="R195"/>
  <c r="R194"/>
  <c r="P195"/>
  <c r="P194"/>
  <c r="BK195"/>
  <c r="BK194"/>
  <c r="J194"/>
  <c r="J195"/>
  <c r="BE195"/>
  <c r="J63"/>
  <c r="BI191"/>
  <c r="BH191"/>
  <c r="BG191"/>
  <c r="BF191"/>
  <c r="T191"/>
  <c r="R191"/>
  <c r="P191"/>
  <c r="BK191"/>
  <c r="J191"/>
  <c r="BE191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4"/>
  <c r="BH174"/>
  <c r="BG174"/>
  <c r="BF174"/>
  <c r="T174"/>
  <c r="R174"/>
  <c r="P174"/>
  <c r="BK174"/>
  <c r="J174"/>
  <c r="BE174"/>
  <c r="BI169"/>
  <c r="BH169"/>
  <c r="BG169"/>
  <c r="BF169"/>
  <c r="T169"/>
  <c r="R169"/>
  <c r="P169"/>
  <c r="BK169"/>
  <c r="J169"/>
  <c r="BE169"/>
  <c r="BI165"/>
  <c r="BH165"/>
  <c r="BG165"/>
  <c r="BF165"/>
  <c r="T165"/>
  <c r="R165"/>
  <c r="P165"/>
  <c r="BK165"/>
  <c r="J165"/>
  <c r="BE165"/>
  <c r="BI161"/>
  <c r="BH161"/>
  <c r="BG161"/>
  <c r="BF161"/>
  <c r="T161"/>
  <c r="R161"/>
  <c r="P161"/>
  <c r="BK161"/>
  <c r="J161"/>
  <c r="BE161"/>
  <c r="BI157"/>
  <c r="BH157"/>
  <c r="BG157"/>
  <c r="BF157"/>
  <c r="T157"/>
  <c r="R157"/>
  <c r="P157"/>
  <c r="BK157"/>
  <c r="J157"/>
  <c r="BE157"/>
  <c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5"/>
  <c r="BH145"/>
  <c r="BG145"/>
  <c r="BF145"/>
  <c r="T145"/>
  <c r="R145"/>
  <c r="P145"/>
  <c r="BK145"/>
  <c r="J145"/>
  <c r="BE145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5"/>
  <c r="BH135"/>
  <c r="BG135"/>
  <c r="BF135"/>
  <c r="T135"/>
  <c r="R135"/>
  <c r="P135"/>
  <c r="BK135"/>
  <c r="J135"/>
  <c r="BE135"/>
  <c r="BI131"/>
  <c r="BH131"/>
  <c r="BG131"/>
  <c r="BF131"/>
  <c r="T131"/>
  <c r="R131"/>
  <c r="P131"/>
  <c r="BK131"/>
  <c r="J131"/>
  <c r="BE131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F36"/>
  <c i="1" r="BD54"/>
  <c i="3" r="BH100"/>
  <c r="F35"/>
  <c i="1" r="BC54"/>
  <c i="3" r="BG100"/>
  <c r="F34"/>
  <c i="1" r="BB54"/>
  <c i="3" r="BF100"/>
  <c r="J33"/>
  <c i="1" r="AW54"/>
  <c i="3" r="F33"/>
  <c i="1" r="BA54"/>
  <c i="3" r="T100"/>
  <c r="T99"/>
  <c r="T98"/>
  <c r="T97"/>
  <c r="R100"/>
  <c r="R99"/>
  <c r="R98"/>
  <c r="R97"/>
  <c r="P100"/>
  <c r="P99"/>
  <c r="P98"/>
  <c r="P97"/>
  <c i="1" r="AU54"/>
  <c i="3" r="BK100"/>
  <c r="BK99"/>
  <c r="J99"/>
  <c r="BK98"/>
  <c r="J98"/>
  <c r="BK97"/>
  <c r="J97"/>
  <c r="J60"/>
  <c r="J29"/>
  <c i="1" r="AG54"/>
  <c i="3" r="J100"/>
  <c r="BE100"/>
  <c r="J32"/>
  <c i="1" r="AV54"/>
  <c i="3" r="F32"/>
  <c i="1" r="AZ54"/>
  <c i="3" r="J62"/>
  <c r="J61"/>
  <c r="J93"/>
  <c r="F93"/>
  <c r="F91"/>
  <c r="E89"/>
  <c r="J55"/>
  <c r="F55"/>
  <c r="F53"/>
  <c r="E51"/>
  <c r="J38"/>
  <c r="J20"/>
  <c r="E20"/>
  <c r="F94"/>
  <c r="F56"/>
  <c r="J19"/>
  <c r="J14"/>
  <c r="J91"/>
  <c r="J53"/>
  <c r="E7"/>
  <c r="E85"/>
  <c r="E47"/>
  <c i="1" r="AY52"/>
  <c r="AX52"/>
  <c i="2"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/>
  <c r="BI83"/>
  <c r="BH83"/>
  <c r="BG83"/>
  <c r="BF83"/>
  <c r="T83"/>
  <c r="R83"/>
  <c r="P83"/>
  <c r="BK83"/>
  <c r="J83"/>
  <c r="BE83"/>
  <c r="BI82"/>
  <c r="BH82"/>
  <c r="BG82"/>
  <c r="BF82"/>
  <c r="T82"/>
  <c r="R82"/>
  <c r="P82"/>
  <c r="BK82"/>
  <c r="J82"/>
  <c r="BE82"/>
  <c r="BI81"/>
  <c r="F34"/>
  <c i="1" r="BD52"/>
  <c i="2" r="BH81"/>
  <c r="F33"/>
  <c i="1" r="BC52"/>
  <c i="2" r="BG81"/>
  <c r="F32"/>
  <c i="1" r="BB52"/>
  <c i="2" r="BF81"/>
  <c r="J31"/>
  <c i="1" r="AW52"/>
  <c i="2" r="F31"/>
  <c i="1" r="BA52"/>
  <c i="2" r="T81"/>
  <c r="T80"/>
  <c r="T79"/>
  <c r="T78"/>
  <c r="R81"/>
  <c r="R80"/>
  <c r="R79"/>
  <c r="R78"/>
  <c r="P81"/>
  <c r="P80"/>
  <c r="P79"/>
  <c r="P78"/>
  <c i="1" r="AU52"/>
  <c i="2" r="BK81"/>
  <c r="BK80"/>
  <c r="J80"/>
  <c r="BK79"/>
  <c r="J79"/>
  <c r="BK78"/>
  <c r="J78"/>
  <c r="J56"/>
  <c r="J27"/>
  <c i="1" r="AG52"/>
  <c i="2" r="J81"/>
  <c r="BE81"/>
  <c r="J30"/>
  <c i="1" r="AV52"/>
  <c i="2" r="F30"/>
  <c i="1" r="AZ52"/>
  <c i="2" r="J58"/>
  <c r="J57"/>
  <c r="J74"/>
  <c r="F74"/>
  <c r="F72"/>
  <c r="E70"/>
  <c r="J51"/>
  <c r="F51"/>
  <c r="F49"/>
  <c r="E47"/>
  <c r="J36"/>
  <c r="J18"/>
  <c r="E18"/>
  <c r="F75"/>
  <c r="F52"/>
  <c r="J17"/>
  <c r="J12"/>
  <c r="J72"/>
  <c r="J49"/>
  <c r="E7"/>
  <c r="E68"/>
  <c r="E45"/>
  <c i="1" r="BD69"/>
  <c r="BC69"/>
  <c r="BB69"/>
  <c r="BA69"/>
  <c r="AZ69"/>
  <c r="AY69"/>
  <c r="AX69"/>
  <c r="AW69"/>
  <c r="AV69"/>
  <c r="AU69"/>
  <c r="AT69"/>
  <c r="AS69"/>
  <c r="AG69"/>
  <c r="BD66"/>
  <c r="BC66"/>
  <c r="BB66"/>
  <c r="BA66"/>
  <c r="AZ66"/>
  <c r="AY66"/>
  <c r="AX66"/>
  <c r="AW66"/>
  <c r="AV66"/>
  <c r="AU66"/>
  <c r="AT66"/>
  <c r="AS66"/>
  <c r="AG66"/>
  <c r="BD59"/>
  <c r="BC59"/>
  <c r="BB59"/>
  <c r="BA59"/>
  <c r="AZ59"/>
  <c r="AY59"/>
  <c r="AX59"/>
  <c r="AW59"/>
  <c r="AV59"/>
  <c r="AU59"/>
  <c r="AT59"/>
  <c r="AS59"/>
  <c r="AG59"/>
  <c r="BD53"/>
  <c r="BC53"/>
  <c r="BB53"/>
  <c r="BA53"/>
  <c r="AZ53"/>
  <c r="AY53"/>
  <c r="AX53"/>
  <c r="AW53"/>
  <c r="AV53"/>
  <c r="AU53"/>
  <c r="AT53"/>
  <c r="AS53"/>
  <c r="AG53"/>
  <c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71"/>
  <c r="AN71"/>
  <c r="AT70"/>
  <c r="AN70"/>
  <c r="AN69"/>
  <c r="AT68"/>
  <c r="AN68"/>
  <c r="AT67"/>
  <c r="AN67"/>
  <c r="AN66"/>
  <c r="AT65"/>
  <c r="AN65"/>
  <c r="AT64"/>
  <c r="AN64"/>
  <c r="AT63"/>
  <c r="AN63"/>
  <c r="AT62"/>
  <c r="AN62"/>
  <c r="AT61"/>
  <c r="AN61"/>
  <c r="AT60"/>
  <c r="AN60"/>
  <c r="AN59"/>
  <c r="AT58"/>
  <c r="AN58"/>
  <c r="AT57"/>
  <c r="AN57"/>
  <c r="AT56"/>
  <c r="AN56"/>
  <c r="AT55"/>
  <c r="AN55"/>
  <c r="AT54"/>
  <c r="AN54"/>
  <c r="AN5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<sst xmlns="http://schemas.openxmlformats.org/spreadsheetml/2006/main">
  <si>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</si>
  <si>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</si>
  <si>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</si>
  <si>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</si>
  <si>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</si>
  <si>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</si>
  <si>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</si>
  <si>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{07de52b6-cad3-4039-b830-d7bcd1acad8e}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</si>
  <si>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</si>
  <si>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</si>
  <si>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</si>
  <si>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</si>
  <si>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</si>
  <si>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</si>
  <si>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</si>
  <si>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</si>
  <si>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2018_12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</si>
  <si>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</si>
  <si>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</si>
  <si>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Výstavba ČOV a kanalizace v obci Kožlí</t>
  </si>
  <si>
    <t>KSO:</t>
  </si>
  <si>
    <t>814 1</t>
  </si>
  <si>
    <t>CC-CZ:</t>
  </si>
  <si>
    <t>2223</t>
  </si>
  <si>
    <t>Místo:</t>
  </si>
  <si>
    <t>Kožlí u Orlíka</t>
  </si>
  <si>
    <t>Datum:</t>
  </si>
  <si>
    <t>30. 10. 2018</t>
  </si>
  <si>
    <t>CZ-CPV:</t>
  </si>
  <si>
    <t>45200000-9</t>
  </si>
  <si>
    <t>CZ-CPA:</t>
  </si>
  <si>
    <t>42.21.2</t>
  </si>
  <si>
    <t>Zadavatel:</t>
  </si>
  <si>
    <t>IČ:</t>
  </si>
  <si>
    <t/>
  </si>
  <si>
    <t>Obec Kožlí</t>
  </si>
  <si>
    <t>DIČ:</t>
  </si>
  <si>
    <t>Uchazeč:</t>
  </si>
  <si>
    <t>Vyplň údaj</t>
  </si>
  <si>
    <t>Projektant:</t>
  </si>
  <si>
    <t>47116901</t>
  </si>
  <si>
    <t>Vodohospodážský rozvoj a výstavbna a.s.</t>
  </si>
  <si>
    <t>True</t>
  </si>
  <si>
    <t>Poznámka:</t>
  </si>
  <si>
    <t>Soupis prací je stanoven za využití položek cenové soustavy ÚRS. Cenové a technické podmínky položek cenové soustavy úrs, které nejsou uvedeny v soupisu prací (tzv. úvodní části katalogů) jsou neomezeně dálkově k dispozici na www.cs-urs.cz. Položky soupisu prací, které nemají v sloupci "Cenová soustava" uveden žádný údaj 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</si>
  <si>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</si>
  <si>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</si>
  <si>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</si>
  <si>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</si>
  <si>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</si>
  <si>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</si>
  <si>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</si>
  <si>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</si>
  <si>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</si>
  <si>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</si>
  <si>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</si>
  <si>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</si>
  <si>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</si>
  <si>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</si>
  <si>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</si>
  <si>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</si>
  <si>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</si>
  <si>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</si>
  <si>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</si>
  <si>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</si>
  <si>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</si>
  <si>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</si>
  <si>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</si>
  <si>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</si>
  <si>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</si>
  <si>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</si>
  <si>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</si>
  <si>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</si>
  <si>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</si>
  <si>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</si>
  <si>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</si>
  <si>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</si>
  <si>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</si>
  <si>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</si>
  <si>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</si>
  <si>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</si>
  <si>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</si>
  <si>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</si>
  <si>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</si>
  <si>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2018_12_000</t>
  </si>
  <si>
    <t>Soupis vedlejších a ostatních nákladů</t>
  </si>
  <si>
    <t>VON</t>
  </si>
  <si>
    <t>1</t>
  </si>
  <si>
    <t>{f7bf3da6-8ca6-40f7-a7ca-8952b89d3661}</t>
  </si>
  <si>
    <t>827 21</t>
  </si>
  <si>
    <t>2</t>
  </si>
  <si>
    <t>2018_12_01</t>
  </si>
  <si>
    <t>SO 01 Kanalizace</t>
  </si>
  <si>
    <t>STA</t>
  </si>
  <si>
    <t>{59b09efa-23ef-4018-a2b7-9c2a6f56852c}</t>
  </si>
  <si>
    <t>2018_12_01_1</t>
  </si>
  <si>
    <t>Stoka A</t>
  </si>
  <si>
    <t>Soupis</t>
  </si>
  <si>
    <t>{026cc3c6-68fd-4f3e-8d1e-cab48d8d25c0}</t>
  </si>
  <si>
    <t>2018_12_01_2</t>
  </si>
  <si>
    <t>Stoka B</t>
  </si>
  <si>
    <t>{3b21f7f4-3589-442b-a303-7450895cd668}</t>
  </si>
  <si>
    <t>2018_12_01_3</t>
  </si>
  <si>
    <t>Stoka C</t>
  </si>
  <si>
    <t>{4f931df2-43ee-45d7-9f12-3018e258b0b5}</t>
  </si>
  <si>
    <t>2018_12_01_4</t>
  </si>
  <si>
    <t>Přidružené řady tlakové kanalizace</t>
  </si>
  <si>
    <t>{528c12f4-19be-4622-b8ed-c7af3b3fb32f}</t>
  </si>
  <si>
    <t>2018_12_01.1</t>
  </si>
  <si>
    <t xml:space="preserve">SO 01.1  Kanalizační přípojky</t>
  </si>
  <si>
    <t>{cfa7d026-b483-42c9-b334-f6e4bc509419}</t>
  </si>
  <si>
    <t>2018_12_02</t>
  </si>
  <si>
    <t xml:space="preserve">SO 02  ČOV</t>
  </si>
  <si>
    <t>{d20781c6-9f52-46ac-90aa-44f93bc5bfe2}</t>
  </si>
  <si>
    <t>814 19</t>
  </si>
  <si>
    <t>2018_12_02.1</t>
  </si>
  <si>
    <t>SO 02.01 Sdružený objekt</t>
  </si>
  <si>
    <t>{2262108e-2861-4551-8afd-bf0cd81016d9}</t>
  </si>
  <si>
    <t>2018_12_02.2</t>
  </si>
  <si>
    <t>SO 02.02 Propojovací potrubí k ČOV</t>
  </si>
  <si>
    <t>{ba6dd3a4-9f05-4798-a5d6-b45e832c8df9}</t>
  </si>
  <si>
    <t>2018_12_02.3</t>
  </si>
  <si>
    <t>SO 02.03 Příjezdová cesta k ČOV</t>
  </si>
  <si>
    <t>{27761d21-a937-4a2e-99ad-69ae34f4142d}</t>
  </si>
  <si>
    <t>2018_12_02.4</t>
  </si>
  <si>
    <t>SO 02.04 Kopaná studna a přípojka</t>
  </si>
  <si>
    <t>{f970d347-4888-43ab-9d7b-9b2d40ae768a}</t>
  </si>
  <si>
    <t>2018_12_02.5</t>
  </si>
  <si>
    <t>SO 02.05 NN přípojka</t>
  </si>
  <si>
    <t>{def59182-df02-4fdc-81c2-ddc4213a90c4}</t>
  </si>
  <si>
    <t>2018_12_03</t>
  </si>
  <si>
    <t>SO 03 Přeložky</t>
  </si>
  <si>
    <t>{ca527d4e-3484-4f07-b06c-3f0c4f6af580}</t>
  </si>
  <si>
    <t>2018_12_04</t>
  </si>
  <si>
    <t>PS 01.1 ČOV TECHNOLOGICKÁ ČÁST STROJNÍ</t>
  </si>
  <si>
    <t>PRO</t>
  </si>
  <si>
    <t>{a943b60a-a6a3-4599-9202-56160a6f54fa}</t>
  </si>
  <si>
    <t>###NOINSERT###</t>
  </si>
  <si>
    <t>2018_12_02.1_vzt</t>
  </si>
  <si>
    <t>Sdružený objekt - vzduchotechnika</t>
  </si>
  <si>
    <t>{955c0d43-4ebd-4942-9731-8a7ece4bfad4}</t>
  </si>
  <si>
    <t>2018_12_05</t>
  </si>
  <si>
    <t>PS 01.2 ČOV TECHNOLOGICKÁ ČÁST ELEKTRO</t>
  </si>
  <si>
    <t>{4f5e1188-054c-495d-a508-6dd039a742ab}</t>
  </si>
  <si>
    <t>2018_12_02.1_el</t>
  </si>
  <si>
    <t>Sdružený objekt elektroinstalace</t>
  </si>
  <si>
    <t>{9f67ad14-525c-4f56-a06b-ac8fde19b682}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</si>
  <si>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</si>
  <si>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</si>
  <si>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</si>
  <si>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</si>
  <si>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</si>
  <si>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</si>
  <si>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</si>
  <si>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2018_12_000 - Soupis vedlejších a ostatních nákladů</t>
  </si>
  <si>
    <t>45100000-8</t>
  </si>
  <si>
    <t>obec Kožlí</t>
  </si>
  <si>
    <t>Vodohospodářský rozvoj a výstavba a.s.</t>
  </si>
  <si>
    <t>CZ47116901</t>
  </si>
  <si>
    <t>REKAPITULACE ČLENĚNÍ SOUPISU PRACÍ</t>
  </si>
  <si>
    <t>Kód dílu - Popis</t>
  </si>
  <si>
    <t>Cena celkem [CZK]</t>
  </si>
  <si>
    <t>Náklady soupisu celkem</t>
  </si>
  <si>
    <t>-1</t>
  </si>
  <si>
    <t>VRN - Vedlejší rozpočtové náklady</t>
  </si>
  <si>
    <t xml:space="preserve">    0 - Vedlejší rozpočtové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</si>
  <si>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</si>
  <si>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</si>
  <si>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</si>
  <si>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</si>
  <si>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</si>
  <si>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</si>
  <si>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</si>
  <si>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</si>
  <si>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</si>
  <si>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</si>
  <si>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</si>
  <si>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</si>
  <si>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</si>
  <si>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</si>
  <si>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VRN</t>
  </si>
  <si>
    <t>Vedlejší rozpočtové náklady</t>
  </si>
  <si>
    <t>5</t>
  </si>
  <si>
    <t>ROZPOCET</t>
  </si>
  <si>
    <t>K</t>
  </si>
  <si>
    <t>01220300_r</t>
  </si>
  <si>
    <t>Zařízení staveniště - dle technické zprávy kap. 1.1</t>
  </si>
  <si>
    <t>kpl</t>
  </si>
  <si>
    <t>1024</t>
  </si>
  <si>
    <t>-861853591</t>
  </si>
  <si>
    <t>01220302_r</t>
  </si>
  <si>
    <t>Vytyčení inženýrských sítí - dle technické zprávy kap. 1.3</t>
  </si>
  <si>
    <t>618844381</t>
  </si>
  <si>
    <t>3</t>
  </si>
  <si>
    <t>01220303_r</t>
  </si>
  <si>
    <t>Provizorní dopravní značení - dle technické zprávy kap. 1.4</t>
  </si>
  <si>
    <t>592664044</t>
  </si>
  <si>
    <t>4</t>
  </si>
  <si>
    <t>01220304_r</t>
  </si>
  <si>
    <t>Geodetické práce - dle technické zprávy kap. 1.5</t>
  </si>
  <si>
    <t>-1390529878</t>
  </si>
  <si>
    <t>01220305_r</t>
  </si>
  <si>
    <t>Dokumentace skutečného provedení - dle technické zprávy kap. 1.6_x000d_
PŘOVOZNÍ ŘÁD KANALIZACE A ČOV, KANALIZAČNÍ ŘÁD</t>
  </si>
  <si>
    <t>27201111</t>
  </si>
  <si>
    <t>6</t>
  </si>
  <si>
    <t>01220306_r</t>
  </si>
  <si>
    <t>Průzkumné práce - dle technické zprávy kap. 1.7</t>
  </si>
  <si>
    <t>-578727542</t>
  </si>
  <si>
    <t>7</t>
  </si>
  <si>
    <t>01220307_r</t>
  </si>
  <si>
    <t>Zkoušky na staveništi - dle technické zprávy kap. 1.8</t>
  </si>
  <si>
    <t>-1794714288</t>
  </si>
  <si>
    <t>8</t>
  </si>
  <si>
    <t>01220309_r</t>
  </si>
  <si>
    <t>Poplatky za dočasný zábor komunikací a ploch - dle technické zprávy kap. 1.9</t>
  </si>
  <si>
    <t>-1576354590</t>
  </si>
  <si>
    <t>9</t>
  </si>
  <si>
    <t>01220310_r</t>
  </si>
  <si>
    <t>Dílenskáí dokumentace stavby - dle technické zprávy kap. 1.10</t>
  </si>
  <si>
    <t>-2069350979</t>
  </si>
  <si>
    <t>10</t>
  </si>
  <si>
    <t>01220314_r</t>
  </si>
  <si>
    <t>Činnost odpovědného statika, geodeta, hydreogeologa - dle technické zprávy kap. 1.11</t>
  </si>
  <si>
    <t>-263208368</t>
  </si>
  <si>
    <t>11</t>
  </si>
  <si>
    <t>01220315_r</t>
  </si>
  <si>
    <t>Kompletační činnost - dle technické zprávy kap. 1.12</t>
  </si>
  <si>
    <t>1569933400</t>
  </si>
  <si>
    <t>12</t>
  </si>
  <si>
    <t>01220318_r</t>
  </si>
  <si>
    <t>Součinnost při zabezpečení kolaudace stavby - dle technické zprávy kap. 1.13</t>
  </si>
  <si>
    <t>462393262</t>
  </si>
  <si>
    <t>13</t>
  </si>
  <si>
    <t>01220320_r</t>
  </si>
  <si>
    <t>Kontrolní a zkušební plán, technologické postupy - dle technické zprávy kap. 1.14</t>
  </si>
  <si>
    <t>1828603005</t>
  </si>
  <si>
    <t>14</t>
  </si>
  <si>
    <t>01220326_r</t>
  </si>
  <si>
    <t>Havarijní a povodňový plán- dle technické zprávy kap. 1.15</t>
  </si>
  <si>
    <t>-1000056861</t>
  </si>
  <si>
    <t>01220327_r</t>
  </si>
  <si>
    <t>Harmonogram stavby - dle technické zprávy kap. 1.16</t>
  </si>
  <si>
    <t>1422201818</t>
  </si>
  <si>
    <t>16</t>
  </si>
  <si>
    <t>01220328_r</t>
  </si>
  <si>
    <t>Plán BOZP - dle technické zprávy kap. 1.17</t>
  </si>
  <si>
    <t>-1634509714</t>
  </si>
  <si>
    <t>2018_12_01 - SO 01 Kanalizace</t>
  </si>
  <si>
    <t>Soupis:</t>
  </si>
  <si>
    <t>2018_12_01_1 - Stoka A</t>
  </si>
  <si>
    <t>45231300-8</t>
  </si>
  <si>
    <t>42.21.22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</si>
  <si>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</si>
  <si>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</si>
  <si>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</si>
  <si>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</si>
  <si>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</si>
  <si>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</si>
  <si>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6 - Úpravy povrchů, podlahy a osazování výplní</t>
  </si>
  <si>
    <t xml:space="preserve">    8 - Trubní vedení</t>
  </si>
  <si>
    <t xml:space="preserve">    9 - Ostatní konstrukce a práce-bourání</t>
  </si>
  <si>
    <t xml:space="preserve">      99 - Přesun hmot</t>
  </si>
  <si>
    <t>PSV - Práce a dodávky PSV</t>
  </si>
  <si>
    <t xml:space="preserve">    721 - Zdravotechnika - vnitřní kanalizace</t>
  </si>
  <si>
    <t>M - Práce a dodávky M</t>
  </si>
  <si>
    <t xml:space="preserve">    21-M - Elektromontáže</t>
  </si>
  <si>
    <t xml:space="preserve">    46-M - Zemní práce při extr.mont.pracích</t>
  </si>
  <si>
    <t>HSV</t>
  </si>
  <si>
    <t>Práce a dodávky HSV</t>
  </si>
  <si>
    <t>Zemní práce</t>
  </si>
  <si>
    <t>113107222</t>
  </si>
  <si>
    <t>Odstranění podkladů nebo krytů s přemístěním hmot na skládku na vzdálenost do 20 m nebo s naložením na dopravní prostředek v ploše jednotlivě přes 200 m2 z kameniva hrubého drceného, o tl. vrstvy přes 100 do 200 mm</t>
  </si>
  <si>
    <t>m2</t>
  </si>
  <si>
    <t>CS ÚRS 2018 01</t>
  </si>
  <si>
    <t>-183039462</t>
  </si>
  <si>
    <t>VV</t>
  </si>
  <si>
    <t>517,4*1+300*0,2"rozšíření výkopu"</t>
  </si>
  <si>
    <t>113107241</t>
  </si>
  <si>
    <t>Odstranění podkladů nebo krytů s přemístěním hmot na skládku na vzdálenost do 20 m nebo s naložením na dopravní prostředek v ploše jednotlivě přes 200 m2 živičných, o tl. vrstvy do 50 mm</t>
  </si>
  <si>
    <t>-1114547965</t>
  </si>
  <si>
    <t>480*1,5+300*0,2"rozšíření výkopu"</t>
  </si>
  <si>
    <t>113107243</t>
  </si>
  <si>
    <t>Odstranění podkladů nebo krytů s přemístěním hmot na skládku na vzdálenost do 20 m nebo s naložením na dopravní prostředek v ploše jednotlivě přes 200 m2 živičných, o tl. vrstvy přes 100 do 150 mm</t>
  </si>
  <si>
    <t>-2114255457</t>
  </si>
  <si>
    <t>113154263</t>
  </si>
  <si>
    <t>Frézování živičného podkladu nebo krytu s naložením na dopravní prostředek plochy přes 500 do 1 000 m2 s překážkami v trase pruhu šířky přes 1 m do 2 m, tloušťky vrstvy 50 mm</t>
  </si>
  <si>
    <t>2143508315</t>
  </si>
  <si>
    <t>115001101</t>
  </si>
  <si>
    <t>Převedení vody potrubím průměru DN do 100</t>
  </si>
  <si>
    <t>m</t>
  </si>
  <si>
    <t>-1742490150</t>
  </si>
  <si>
    <t>100</t>
  </si>
  <si>
    <t>115101202</t>
  </si>
  <si>
    <t>Čerpání vody na dopravní výšku do 10 m s uvažovaným průměrným přítokem přes 500 do 1 000 l/min</t>
  </si>
  <si>
    <t>hod</t>
  </si>
  <si>
    <t>1883967725</t>
  </si>
  <si>
    <t>30*8</t>
  </si>
  <si>
    <t>115101302</t>
  </si>
  <si>
    <t>Pohotovost záložní čerpací soupravy pro dopravní výšku do 10 m s uvažovaným průměrným přítokem přes 500 do 1 000 l/min</t>
  </si>
  <si>
    <t>den</t>
  </si>
  <si>
    <t>-548493570</t>
  </si>
  <si>
    <t>30</t>
  </si>
  <si>
    <t>M</t>
  </si>
  <si>
    <t>583373020</t>
  </si>
  <si>
    <t>štěrkopísek frakce 0-16</t>
  </si>
  <si>
    <t>t</t>
  </si>
  <si>
    <t>-1089152215</t>
  </si>
  <si>
    <t>(-517,4*0,14*0,14*3,14-(17*1))*2</t>
  </si>
  <si>
    <t>(517,4*1*0,55*2+300*0,2*0,55*2)</t>
  </si>
  <si>
    <t>119001401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</si>
  <si>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 jišťovací konstrukce, s opotřebením hmot potrubí ocelového nebo litinového, jmenovité světlosti DN do 200</t>
  </si>
  <si>
    <t>1805435237</t>
  </si>
  <si>
    <t>119001421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</si>
  <si>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 jišťovací konstrukce, s opotřebením hmot kabelů a kabelových tratí z volně ložených kabelů a to do 3 kabelů</t>
  </si>
  <si>
    <t>-1651821917</t>
  </si>
  <si>
    <t>40</t>
  </si>
  <si>
    <t>120001101</t>
  </si>
  <si>
    <t>Příplatek k cenám vykopávek za ztížení vykopávky v blízkosti podzemního vedení nebo výbušnin v horninách jakékoliv třídy</t>
  </si>
  <si>
    <t>m3</t>
  </si>
  <si>
    <t>-353443076</t>
  </si>
  <si>
    <t>(100*1*1)</t>
  </si>
  <si>
    <t>132201202</t>
  </si>
  <si>
    <t>Hloubení zapažených i nezapažených rýh šířky přes 600 do 2 000 mm s urovnáním dna do předepsaného profilu a spádu v hornině tř. 3 přes 100 do 1 000 m3</t>
  </si>
  <si>
    <t>-456215096</t>
  </si>
  <si>
    <t>(517,4*1*2,2+300*0,2*2,2"celkový výkop - při průměrné hloubce 2,2 m")*0,4</t>
  </si>
  <si>
    <t>-2*17*0,4 "šachty"-0,4*517,4*3,14*0,14*0,14 "potrubí"</t>
  </si>
  <si>
    <t>-(480*1*0,45+300*0,2*0,45+37,4*1*0,3)*0,4"komunikace asfalt"</t>
  </si>
  <si>
    <t>132201209</t>
  </si>
  <si>
    <t>Hloubení zapažených i nezapažených rýh šířky přes 600 do 2 000 mm s urovnáním dna do předepsaného profilu a spádu v hornině tř. 3 Příplatek k cenám za lepivost horniny tř. 3</t>
  </si>
  <si>
    <t>49070466</t>
  </si>
  <si>
    <t>132301202</t>
  </si>
  <si>
    <t>Hloubení zapažených i nezapažených rýh šířky přes 600 do 2 000 mm s urovnáním dna do předepsaného profilu a spádu v hornině tř. 4 přes 100 do 1 000 m3</t>
  </si>
  <si>
    <t>492950039</t>
  </si>
  <si>
    <t>(517,4*1*2,2+300*0,2*2,2"celkový výkop - při průměrné hloubce 2,2 m")*0,4-10</t>
  </si>
  <si>
    <t>132301209</t>
  </si>
  <si>
    <t>Hloubení zapažených i nezapažených rýh šířky přes 600 do 2 000 mm s urovnáním dna do předepsaného profilu a spádu v hornině tř. 4 Příplatek k cenám za lepivost horniny tř. 4</t>
  </si>
  <si>
    <t>-41845646</t>
  </si>
  <si>
    <t>132332201</t>
  </si>
  <si>
    <t>Hloubení rýh šířky přes 600 do 2 000 mm při překopech inženýrských sítí ručně objemu do 10 m3 zapažených nebo nezapažených s urovnáním dna do předepsaného profilu a spádu v horninách tř. 4 soudržných</t>
  </si>
  <si>
    <t>1031722136</t>
  </si>
  <si>
    <t>17</t>
  </si>
  <si>
    <t>132401201</t>
  </si>
  <si>
    <t>Hloubení zapažených i nezapažených rýh šířky přes 600 do 2 000 mm s urovnáním dna do předepsaného profilu a spádu v hornině tř. 5 pro jakékoliv množství</t>
  </si>
  <si>
    <t>CS ÚRS 2015 01</t>
  </si>
  <si>
    <t>-501156486</t>
  </si>
  <si>
    <t>(517,4*1*2,2+300*0,2*2,2"celkový výkop - při průměrné hloubce 2,2 m")*0,15+100*0,4*0,15</t>
  </si>
  <si>
    <t>-2*17*0,15 "šachty"-0,15*517,4*3,14*0,14*0,14 "potrubí"</t>
  </si>
  <si>
    <t>-(480*1*0,45+300*0,2*0,45+37,4*1*0,3)*0,15"komunikace asfalt"</t>
  </si>
  <si>
    <t>18</t>
  </si>
  <si>
    <t>132501201</t>
  </si>
  <si>
    <t xml:space="preserve">Hloubení zapažených i nezapažených rýh šířky přes 600 do 2 000 mm  s urovnáním dna do předepsaného profilu a spádu s použitím trhavin v hornině 6 pro jakékoliv množství</t>
  </si>
  <si>
    <t>1719980674</t>
  </si>
  <si>
    <t>(517,4*1*2,2+300*0,2*2,2"celkový výkop - při průměrné hloubce 2,2 m")*0,05</t>
  </si>
  <si>
    <t>-2*17*0,05 "šachty"-0,05*517,4*3,14*0,14*0,14 "potrubí"</t>
  </si>
  <si>
    <t>-(480*1*0,45+300*0,2*0,45+37,4*1*0,3)*0,05"komunikace asfalt"</t>
  </si>
  <si>
    <t>19</t>
  </si>
  <si>
    <t>151101101</t>
  </si>
  <si>
    <t>Zřízení pažení a rozepření stěn rýh pro podzemní vedení pro všechny šířky rýhy příložné pro jakoukoliv mezerovitost, hloubky do 2 m</t>
  </si>
  <si>
    <t>-975083924</t>
  </si>
  <si>
    <t>2,2*2*517,4</t>
  </si>
  <si>
    <t>20</t>
  </si>
  <si>
    <t>151101111</t>
  </si>
  <si>
    <t>Odstranění pažení a rozepření stěn rýh pro podzemní vedení s uložením materiálu na vzdálenost do 3 m od kraje výkopu příložné, hloubky do 2 m</t>
  </si>
  <si>
    <t>-1209913485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</si>
  <si>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</si>
  <si>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</si>
  <si>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-519870513</t>
  </si>
  <si>
    <t>0,8*(1*517,4*1,2+300*0,2*1,2)</t>
  </si>
  <si>
    <t>22</t>
  </si>
  <si>
    <t>161101151</t>
  </si>
  <si>
    <t xml:space="preserve">Svislé přemístění výkopku  bez naložení do dopravní nádoby avšak s vyprázdněním dopravní nádoby na hromadu nebo do dopravního prostředku z horniny tř. 5 až 7, při hloubce výkopu přes 1 do 2,5 m</t>
  </si>
  <si>
    <t>1095812787</t>
  </si>
  <si>
    <t>0,2*(1*517,4*1,2+300*0,2*1,2)+100*0,4*0,15</t>
  </si>
  <si>
    <t>23</t>
  </si>
  <si>
    <t>162201101</t>
  </si>
  <si>
    <t>Vodorovné přemístění výkopku nebo sypaniny po suchu na obvyklém dopravním prostředku, bez naložení výkopku, avšak se složením bez rozhrnutí z horniny tř. 1 až 4 na vzdálenost do 20 m</t>
  </si>
  <si>
    <t>-1798776068</t>
  </si>
  <si>
    <t>(517,4*1*2,2+300*0,2*2,2"celkový výkop - při průměrné hloubce 2,2 m")*0,8*2</t>
  </si>
  <si>
    <t>(-2*17*0,8 "šachty"-0,8*517,4*3,14*0,14*0,14 "potrubí")*2</t>
  </si>
  <si>
    <t>-(480*1*0,45+300*0,2*0,45+37,4*1*0,3)*0,8"komunikace asfalt"*2</t>
  </si>
  <si>
    <t>24</t>
  </si>
  <si>
    <t>162201151</t>
  </si>
  <si>
    <t xml:space="preserve">Vodorovné přemístění výkopku nebo sypaniny po suchu  na obvyklém dopravním prostředku, bez naložení výkopku, avšak se složením bez rozhrnutí z horniny tř. 5 až 7 na vzdálenost do 20 m</t>
  </si>
  <si>
    <t>-676437810</t>
  </si>
  <si>
    <t>(517,4*1*2,2+300*0,2*2,2"celkový výkop - při průměrné hloubce 2,2 m")*0,2+100*0,4*0,15</t>
  </si>
  <si>
    <t>-2*17*0,2 "šachty"-0,2*517,4*3,14*0,14*0,14 "potrubí"</t>
  </si>
  <si>
    <t>-(480*1*0,45+300*0,2*0,45+37,4*1*0,3)*0,2"komunikace asfalt"</t>
  </si>
  <si>
    <t>25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</si>
  <si>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</si>
  <si>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</si>
  <si>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-1923435060</t>
  </si>
  <si>
    <t>26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</si>
  <si>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</si>
  <si>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</si>
  <si>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736661497</t>
  </si>
  <si>
    <t>-(517,4*1*2,2+300*0,2*2,2"celkový výkop - při průměrné hloubce 2,2 m")*0,2</t>
  </si>
  <si>
    <t>+2*17*0,2 "šachty"+0,2*517,4*3,14*0,14*0,14 "potrubí"</t>
  </si>
  <si>
    <t>+(480*1*0,45+300*0,2*0,45+37,4*1*0,3)*0,2"komunikace asfalt"</t>
  </si>
  <si>
    <t>517,4*1*0,75+17*2+300*0,2*0,75</t>
  </si>
  <si>
    <t>27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</si>
  <si>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</si>
  <si>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</si>
  <si>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1216874586</t>
  </si>
  <si>
    <t>277,007*20</t>
  </si>
  <si>
    <t>28</t>
  </si>
  <si>
    <t>162701155</t>
  </si>
  <si>
    <t xml:space="preserve">Vodorovné přemístění výkopku nebo sypaniny po suchu  na obvyklém dopravním prostředku, bez naložení výkopku, avšak se složením bez rozhrnutí z horniny tř. 5 až 7 na vzdálenost přes 9 000 do 10 000 m</t>
  </si>
  <si>
    <t>352834485</t>
  </si>
  <si>
    <t>29</t>
  </si>
  <si>
    <t>162701159</t>
  </si>
  <si>
    <t xml:space="preserve">Vodorovné přemístění výkopku nebo sypaniny po suchu  na obvyklém dopravním prostředku, bez naložení výkopku, avšak se složením bez rozhrnutí z horniny tř. 5 až 7 na vzdálenost Příplatek k ceně za každých dalších i započatých 1 000 m</t>
  </si>
  <si>
    <t>46877824</t>
  </si>
  <si>
    <t>144,576*20</t>
  </si>
  <si>
    <t>171201201</t>
  </si>
  <si>
    <t>Uložení sypaniny na skládky</t>
  </si>
  <si>
    <t>2044237233</t>
  </si>
  <si>
    <t>517,4*1*0,75+17*2+300*0,2*0,75+100*0,4*0,15</t>
  </si>
  <si>
    <t>31</t>
  </si>
  <si>
    <t>171201211</t>
  </si>
  <si>
    <t>Uložení sypaniny poplatek za uložení sypaniny na skládce ( skládkovné )</t>
  </si>
  <si>
    <t>525449498</t>
  </si>
  <si>
    <t>470,050*2</t>
  </si>
  <si>
    <t>32</t>
  </si>
  <si>
    <t>174101101</t>
  </si>
  <si>
    <t>Zásyp sypaninou z jakékoliv horniny s uložením výkopku ve vrstvách se zhutněním jam, šachet, rýh nebo kolem objektů v těchto vykopávkách</t>
  </si>
  <si>
    <t>895687632</t>
  </si>
  <si>
    <t>(517,4*1*2,2+300*0,2*2,2 "celkový výkop - při průměrné hloubce 2,2 m")</t>
  </si>
  <si>
    <t>-(517,4*1*0,35+300*0,2*0,35+85*1*0,2)"komunikace asfalt"</t>
  </si>
  <si>
    <t>(-517,4*1*0,55-300*0,2*0,55)"obsyp"</t>
  </si>
  <si>
    <t>-(17)*1*0,5 "šachty"</t>
  </si>
  <si>
    <t>33</t>
  </si>
  <si>
    <t>175101201</t>
  </si>
  <si>
    <t>Obsypání objektů nad přilehlým původním terénem sypaninou z vhodných hornin 1 až 4 nebo materiálem uloženým ve vzdálenosti do 30 m od vnějšího kraje objektu pro jakoukoliv míru zhutnění bez prohození sypaniny</t>
  </si>
  <si>
    <t>344117318</t>
  </si>
  <si>
    <t>-(17)*1*0,5 "šachty"-(517,4*0,14*0,14)*3,14"potrubí"</t>
  </si>
  <si>
    <t>(517,4*1*0,55+300*0,2*0,45)</t>
  </si>
  <si>
    <t>Zakládání</t>
  </si>
  <si>
    <t>34</t>
  </si>
  <si>
    <t>212312111</t>
  </si>
  <si>
    <t xml:space="preserve">Lože pro trativody  z betonu prostého</t>
  </si>
  <si>
    <t>153036364</t>
  </si>
  <si>
    <t>1*1*0,1*17</t>
  </si>
  <si>
    <t>Svislé a kompletní konstrukce</t>
  </si>
  <si>
    <t>35</t>
  </si>
  <si>
    <t>359901211</t>
  </si>
  <si>
    <t>Monitoring stok (kamerový systém) jakékoli výšky nová kanalizace</t>
  </si>
  <si>
    <t>1765036034</t>
  </si>
  <si>
    <t>317,4</t>
  </si>
  <si>
    <t>Vodorovné konstrukce</t>
  </si>
  <si>
    <t>36</t>
  </si>
  <si>
    <t>359901111</t>
  </si>
  <si>
    <t xml:space="preserve">Vyčištění stok  jakékoliv výšky</t>
  </si>
  <si>
    <t>-751844190</t>
  </si>
  <si>
    <t>37</t>
  </si>
  <si>
    <t>451573111</t>
  </si>
  <si>
    <t>Lože pod potrubí, stoky a drobné objekty v otevřeném výkopu z písku a štěrkopísku do 63 mm</t>
  </si>
  <si>
    <t>-24082771</t>
  </si>
  <si>
    <t>1*317,4*0,1+100*0,4*0,15+300*0,1*0,2</t>
  </si>
  <si>
    <t>Komunikace</t>
  </si>
  <si>
    <t>38</t>
  </si>
  <si>
    <t>564861111</t>
  </si>
  <si>
    <t>Podklad ze štěrkodrti ŠD s rozprostřením a zhutněním, po zhutnění tl. 200 mm</t>
  </si>
  <si>
    <t>1721899961</t>
  </si>
  <si>
    <t>(480*1+300*0,2)</t>
  </si>
  <si>
    <t>39</t>
  </si>
  <si>
    <t>564871116</t>
  </si>
  <si>
    <t xml:space="preserve">Podklad ze štěrkodrti ŠD  s rozprostřením a zhutněním, po zhutnění tl. 300 mm</t>
  </si>
  <si>
    <t>784981970</t>
  </si>
  <si>
    <t>(517,4*1+300*0,2)</t>
  </si>
  <si>
    <t>565175113</t>
  </si>
  <si>
    <t xml:space="preserve">Asfaltový beton vrstva podkladní ACP 16 (obalované kamenivo střednězrnné - OKS)  s rozprostřením a zhutněním v pruhu šířky do 3 m, po zhutnění tl. 120 mm</t>
  </si>
  <si>
    <t>1054891909</t>
  </si>
  <si>
    <t>(480*1,5+300*0,2)</t>
  </si>
  <si>
    <t>41</t>
  </si>
  <si>
    <t>573111112</t>
  </si>
  <si>
    <t>Postřik živičný infiltrační z asfaltu silničního s posypem kamenivem, v množství 1,00 kg/m2</t>
  </si>
  <si>
    <t>-1618430314</t>
  </si>
  <si>
    <t>42</t>
  </si>
  <si>
    <t>573231111</t>
  </si>
  <si>
    <t>Postřik živičný spojovací bez posypu kamenivem ze silniční emulze, v množství od 0,50 do 0,80 kg/m2</t>
  </si>
  <si>
    <t>1760006378</t>
  </si>
  <si>
    <t>(480*1,5+300*0,2)*2</t>
  </si>
  <si>
    <t>43</t>
  </si>
  <si>
    <t>577134111</t>
  </si>
  <si>
    <t xml:space="preserve">Asfaltový beton vrstva obrusná ACO 11 (ABS)  s rozprostřením a se zhutněním z nemodifikovaného asfaltu v pruhu šířky do 3 m tř. I, po zhutnění tl. 40 mm</t>
  </si>
  <si>
    <t>-2112136918</t>
  </si>
  <si>
    <t>44</t>
  </si>
  <si>
    <t>577166111</t>
  </si>
  <si>
    <t xml:space="preserve">Asfaltový beton vrstva ložní ACL 22 (ABVH)  s rozprostřením a zhutněním z nemodifikovaného asfaltu v pruhu šířky do 3 m, po zhutnění tl. 70 mm</t>
  </si>
  <si>
    <t>2114645335</t>
  </si>
  <si>
    <t>45</t>
  </si>
  <si>
    <t>919121212</t>
  </si>
  <si>
    <t>Utěsnění dilatačních spár zálivkou za studena v cementobetonovém nebo živičném krytu včetně adhezního nátěru bez těsnicího profilu pod zálivkou, pro komůrky šířky 10 mm, hloubky 20 mm</t>
  </si>
  <si>
    <t>1861689492</t>
  </si>
  <si>
    <t>480*2</t>
  </si>
  <si>
    <t>46</t>
  </si>
  <si>
    <t>919731123</t>
  </si>
  <si>
    <t>Zarovnání styčné plochy podkladu nebo krytu podél vybourané části komunikace nebo zpevněné plochy živičné tl. přes 100 do 200 mm</t>
  </si>
  <si>
    <t>344394</t>
  </si>
  <si>
    <t>Úpravy povrchů, podlahy a osazování výplní</t>
  </si>
  <si>
    <t>47</t>
  </si>
  <si>
    <t>6186311_R</t>
  </si>
  <si>
    <t>Vnitřní úprava povrchu betonových konstrukcí čistíren odpadních vod, nádrží, vodojemů, kanálů stěrkou z těsnící cementové malty dvouvrstvou, ploch rovinných_x000d_
MALTOVÉ LOŽE POD POKLOP</t>
  </si>
  <si>
    <t>KUS</t>
  </si>
  <si>
    <t>297816351</t>
  </si>
  <si>
    <t>Trubní vedení</t>
  </si>
  <si>
    <t>48</t>
  </si>
  <si>
    <t>283990001</t>
  </si>
  <si>
    <t>Fólie výstražná pro kanalizaci š. 300 mm šedá</t>
  </si>
  <si>
    <t>128</t>
  </si>
  <si>
    <t>-1628414482</t>
  </si>
  <si>
    <t>517,4</t>
  </si>
  <si>
    <t>49</t>
  </si>
  <si>
    <t>871228111</t>
  </si>
  <si>
    <t>Kladení drenážního potrubí z plastických hmot do připravené rýhy z tvrdého PVC, průměru přes 90 do 150 mm</t>
  </si>
  <si>
    <t>1998847994</t>
  </si>
  <si>
    <t>50</t>
  </si>
  <si>
    <t>286112230</t>
  </si>
  <si>
    <t>trubky z polyvinylchloridu trubky drenážní flexibilní D 100 mm</t>
  </si>
  <si>
    <t>-1871846998</t>
  </si>
  <si>
    <t>51</t>
  </si>
  <si>
    <t>871363121</t>
  </si>
  <si>
    <t>Montáž kanalizačního potrubí z plastů z tvrdého PVC těsněných gumovým kroužkem v otevřeném výkopu ve sklonu do 20 % DN 250</t>
  </si>
  <si>
    <t>350363523</t>
  </si>
  <si>
    <t>14,1</t>
  </si>
  <si>
    <t>52</t>
  </si>
  <si>
    <t>286121070</t>
  </si>
  <si>
    <t>trubka kanalizační plastová PVC-U DN 250x3000 mm SN 12</t>
  </si>
  <si>
    <t>kus</t>
  </si>
  <si>
    <t>CS ÚRS 2017 02</t>
  </si>
  <si>
    <t>1943437770</t>
  </si>
  <si>
    <t>165</t>
  </si>
  <si>
    <t>53</t>
  </si>
  <si>
    <t>286121060</t>
  </si>
  <si>
    <t>trubka kanalizační plastová PVC-U DN 250x1000 mm SN 12</t>
  </si>
  <si>
    <t>1294096169</t>
  </si>
  <si>
    <t>54</t>
  </si>
  <si>
    <t>877360430</t>
  </si>
  <si>
    <t>Montáž tvarovek na kanalizačním plastovém potrubí z polypropylenu PP korugovaného spojek, redukcí nebo navrtávacích sedel DN 250</t>
  </si>
  <si>
    <t>1178895327</t>
  </si>
  <si>
    <t>165+19</t>
  </si>
  <si>
    <t>55</t>
  </si>
  <si>
    <t>286174220</t>
  </si>
  <si>
    <t>spojka přesuvná pro PVC potrubí, DN 250</t>
  </si>
  <si>
    <t>-1969626619</t>
  </si>
  <si>
    <t>56</t>
  </si>
  <si>
    <t>877360440</t>
  </si>
  <si>
    <t>Montáž tvarovek na kanalizačním plastovém potrubí z polypropylenu PP korugovaného šachtových vložek DN 250</t>
  </si>
  <si>
    <t>1587288051</t>
  </si>
  <si>
    <t>17*2</t>
  </si>
  <si>
    <t>57</t>
  </si>
  <si>
    <t>28612252</t>
  </si>
  <si>
    <t>vložka šachtová kanalizační DN 250</t>
  </si>
  <si>
    <t>1703447458</t>
  </si>
  <si>
    <t>58</t>
  </si>
  <si>
    <t>877365221</t>
  </si>
  <si>
    <t xml:space="preserve">Montáž tvarovek na kanalizačním potrubí z trub z plastu  z tvrdého PVC nebo z polypropylenu v otevřeném výkopu dvouosých DN 250</t>
  </si>
  <si>
    <t>1966323895</t>
  </si>
  <si>
    <t>59</t>
  </si>
  <si>
    <t>28611397</t>
  </si>
  <si>
    <t>odbočka kanalizační plastová s hrdlem KG 250/100/45°, SN 12</t>
  </si>
  <si>
    <t>-1671695688</t>
  </si>
  <si>
    <t>60</t>
  </si>
  <si>
    <t>894411121</t>
  </si>
  <si>
    <t>Zřízení šachet kanalizačních z betonových dílců dno beton C25/30 na potrubí nad 200 do 300</t>
  </si>
  <si>
    <t>1089698184</t>
  </si>
  <si>
    <t>61</t>
  </si>
  <si>
    <t>592243930</t>
  </si>
  <si>
    <t xml:space="preserve">prefabrikáty pro vstupní šachty a drenážní šachtice (betonové a železobetonové) šachty pro odpadní kanály a potrubí uložená v zemi prstenec vyrovnávací TBW-Q 625/100/120  62,5 x10 x 12</t>
  </si>
  <si>
    <t>CS ÚRS 2017 01</t>
  </si>
  <si>
    <t>-788712060</t>
  </si>
  <si>
    <t>62</t>
  </si>
  <si>
    <t>59224010r</t>
  </si>
  <si>
    <t>prstenec betonový vyrovnávací ke krytu šachty 62,5x12x12 cm</t>
  </si>
  <si>
    <t>1635137709</t>
  </si>
  <si>
    <t>63</t>
  </si>
  <si>
    <t>592243480</t>
  </si>
  <si>
    <t>prefabrikáty pro vstupní šachty a drenážní šachtice (betonové a železobetonové) šachty pro odpadní kanály a potrubí uložená v zemi těsnění elastomerové pro spojení šachetních dílů EMT DN 1000</t>
  </si>
  <si>
    <t>-479306202</t>
  </si>
  <si>
    <t>64</t>
  </si>
  <si>
    <t>894411311</t>
  </si>
  <si>
    <t>Osazení železobetonových dílců pro šachty skruží rovných</t>
  </si>
  <si>
    <t>-75673153</t>
  </si>
  <si>
    <t>2+3+14+1</t>
  </si>
  <si>
    <t>65</t>
  </si>
  <si>
    <t>59224069</t>
  </si>
  <si>
    <t>skruž betonová DN 1000x1000, 100x100x12 cm</t>
  </si>
  <si>
    <t>-1940157439</t>
  </si>
  <si>
    <t>66</t>
  </si>
  <si>
    <t>59224067</t>
  </si>
  <si>
    <t>skruž betonová DN 1000x500, 100x50x12 cm</t>
  </si>
  <si>
    <t>1121501473</t>
  </si>
  <si>
    <t>67</t>
  </si>
  <si>
    <t>5922406r</t>
  </si>
  <si>
    <t>skruž betonová DN 1000x330, 100x33x12 cm</t>
  </si>
  <si>
    <t>1872084817</t>
  </si>
  <si>
    <t>68</t>
  </si>
  <si>
    <t>59224065</t>
  </si>
  <si>
    <t>skruž betonová DN 1000x250, 100x25x12 cm</t>
  </si>
  <si>
    <t>-2063214759</t>
  </si>
  <si>
    <t>69</t>
  </si>
  <si>
    <t>894412411</t>
  </si>
  <si>
    <t>Osazení železobetonových dílců pro šachty skruží přechodových</t>
  </si>
  <si>
    <t>-1709373987</t>
  </si>
  <si>
    <t>70</t>
  </si>
  <si>
    <t>59224056</t>
  </si>
  <si>
    <t>kónus pro kanalizační šachty s kapsovým stupadlem 100/62,5 x 67 x 12 cm</t>
  </si>
  <si>
    <t>1838820529</t>
  </si>
  <si>
    <t>71</t>
  </si>
  <si>
    <t>894414111</t>
  </si>
  <si>
    <t>Osazení železobetonových dílců pro šachty skruží základových (dno)</t>
  </si>
  <si>
    <t>1888329271</t>
  </si>
  <si>
    <t>72</t>
  </si>
  <si>
    <t>59224058</t>
  </si>
  <si>
    <t xml:space="preserve">dno betonové šachtové  - dle specifikace </t>
  </si>
  <si>
    <t>519936984</t>
  </si>
  <si>
    <t>73</t>
  </si>
  <si>
    <t>894414211</t>
  </si>
  <si>
    <t>Osazení železobetonových dílců pro šachty desek zákrytových</t>
  </si>
  <si>
    <t>1869403716</t>
  </si>
  <si>
    <t>74</t>
  </si>
  <si>
    <t>592243150</t>
  </si>
  <si>
    <t>deska betonová zákrytová pro čtvercové šachty 100/62,5 x 16,5 cm</t>
  </si>
  <si>
    <t>-25226130</t>
  </si>
  <si>
    <t>75</t>
  </si>
  <si>
    <t>899102111</t>
  </si>
  <si>
    <t>Osazení poklopů litinových a ocelových včetně rámů hmotnosti jednotlivě přes 50 do 100 kg</t>
  </si>
  <si>
    <t>-1913667418</t>
  </si>
  <si>
    <t>76</t>
  </si>
  <si>
    <t>55241014</t>
  </si>
  <si>
    <t>poklop šachtový třída D 400, kruhový rám 785, vstup 600 mm, bez ventilace</t>
  </si>
  <si>
    <t>-903164218</t>
  </si>
  <si>
    <t>77</t>
  </si>
  <si>
    <t>55241015</t>
  </si>
  <si>
    <t>poklop šachtový třída D 400, kruhový rám 785, vstup 600 mm, s ventilací</t>
  </si>
  <si>
    <t>1011930603</t>
  </si>
  <si>
    <t>78</t>
  </si>
  <si>
    <t>899431111</t>
  </si>
  <si>
    <t>Výšková úprava uličního vstupu nebo vpusti do 200 mm zvýšením krycího hrnce, šoupěte nebo hydrantu bez úpravy armatur</t>
  </si>
  <si>
    <t>1852628192</t>
  </si>
  <si>
    <t>79</t>
  </si>
  <si>
    <t>899623151</t>
  </si>
  <si>
    <t>Obetonování potrubí nebo zdiva stok betonem prostým v otevřeném výkopu, beton tř. C 16/20</t>
  </si>
  <si>
    <t>892710558</t>
  </si>
  <si>
    <t>15*0,4*0,4*0,5</t>
  </si>
  <si>
    <t>Ostatní konstrukce a práce-bourání</t>
  </si>
  <si>
    <t>80</t>
  </si>
  <si>
    <t>919735111</t>
  </si>
  <si>
    <t>Řezání stávajícího živičného krytu nebo podkladu hloubky do 50 mm</t>
  </si>
  <si>
    <t>-916074360</t>
  </si>
  <si>
    <t>81</t>
  </si>
  <si>
    <t>938908411</t>
  </si>
  <si>
    <t>Čištění vozovek splachováním vodou povrchu podkladu nebo krytu živičného, betonového nebo dlážděného</t>
  </si>
  <si>
    <t>1784258705</t>
  </si>
  <si>
    <t>480*4</t>
  </si>
  <si>
    <t>82</t>
  </si>
  <si>
    <t>944111811</t>
  </si>
  <si>
    <t>Demontáž ochranného zábradlí trubkového na vnějších stranách objektů odkloněného od svislice do 15°</t>
  </si>
  <si>
    <t>-1280461779</t>
  </si>
  <si>
    <t>517,4*2</t>
  </si>
  <si>
    <t>83</t>
  </si>
  <si>
    <t>944311112</t>
  </si>
  <si>
    <t>Montáž záchytného ohrazení trubkového/dílcového na vnějších stranách objektů hl pádu do 6 m</t>
  </si>
  <si>
    <t>-607457438</t>
  </si>
  <si>
    <t>99</t>
  </si>
  <si>
    <t>Přesun hmot</t>
  </si>
  <si>
    <t>84</t>
  </si>
  <si>
    <t>919735112</t>
  </si>
  <si>
    <t>Řezání stávajícího živičného krytu nebo podkladu hloubky přes 50 do 100 mm</t>
  </si>
  <si>
    <t>623408519</t>
  </si>
  <si>
    <t>85</t>
  </si>
  <si>
    <t>997013501</t>
  </si>
  <si>
    <t>Odvoz suti a vybouraných hmot na skládku nebo meziskládku se složením, na vzdálenost do 1 km</t>
  </si>
  <si>
    <t>766373486</t>
  </si>
  <si>
    <t>(480*1,5*0,15+300*0,2*0,15)*2</t>
  </si>
  <si>
    <t>(517,4*1*0,3+300*0,2*0,3)*2</t>
  </si>
  <si>
    <t>86</t>
  </si>
  <si>
    <t>997013509</t>
  </si>
  <si>
    <t>Příplatek k odvozu suti a vybouraných hmot na skládku ZKD 1 km přes 1 km</t>
  </si>
  <si>
    <t>-264304445</t>
  </si>
  <si>
    <t>580,44*29</t>
  </si>
  <si>
    <t>87</t>
  </si>
  <si>
    <t>997221612</t>
  </si>
  <si>
    <t>Nakládání na dopravní prostředky pro vodorovnou dopravu vybouraných hmot</t>
  </si>
  <si>
    <t>-212763284</t>
  </si>
  <si>
    <t>88</t>
  </si>
  <si>
    <t>997221845</t>
  </si>
  <si>
    <t>Poplatek za uložení odpadu z asfaltových povrchů na skládce (skládkovné)</t>
  </si>
  <si>
    <t>-3492296</t>
  </si>
  <si>
    <t>89</t>
  </si>
  <si>
    <t>997221855</t>
  </si>
  <si>
    <t>Poplatek za uložení stavebního odpadu na skládce (skládkovné) z kameniva</t>
  </si>
  <si>
    <t>260371539</t>
  </si>
  <si>
    <t>90</t>
  </si>
  <si>
    <t>998225111</t>
  </si>
  <si>
    <t>Přesun hmot pro komunikace s krytem z kameniva, monolitickým betonovým nebo živičným dopravní vzdálenost do 200 m jakékoliv délky objektu</t>
  </si>
  <si>
    <t>1686789582</t>
  </si>
  <si>
    <t>91</t>
  </si>
  <si>
    <t>998274101</t>
  </si>
  <si>
    <t>Přesun hmot pro trubní vedení hloubené z trub betonových nebo železobetonových pro vodovody nebo kanalizace v otevřeném výkopu dopravní vzdálenost do 15 m</t>
  </si>
  <si>
    <t>-2062903830</t>
  </si>
  <si>
    <t>17*3</t>
  </si>
  <si>
    <t>92</t>
  </si>
  <si>
    <t>998276101</t>
  </si>
  <si>
    <t>Přesun hmot pro trubní vedení hloubené z trub z plastických hmot nebo sklolaminátových pro vodovody nebo kanalizace v otevřeném výkopu dopravní vzdálenost do 15 m</t>
  </si>
  <si>
    <t>-1978498943</t>
  </si>
  <si>
    <t>PSV</t>
  </si>
  <si>
    <t>Práce a dodávky PSV</t>
  </si>
  <si>
    <t>721</t>
  </si>
  <si>
    <t>Zdravotechnika - vnitřní kanalizace</t>
  </si>
  <si>
    <t>93</t>
  </si>
  <si>
    <t>721290113</t>
  </si>
  <si>
    <t>Zkouška těsnosti kanalizace v objektech vodou DN 250 nebo DN 300</t>
  </si>
  <si>
    <t>1584620609</t>
  </si>
  <si>
    <t>Práce a dodávky M</t>
  </si>
  <si>
    <t>21-M</t>
  </si>
  <si>
    <t>Elektromontáže</t>
  </si>
  <si>
    <t>94</t>
  </si>
  <si>
    <t>210021063</t>
  </si>
  <si>
    <t>Ostatní elektromontážní doplňkové práce osazení výstražné fólie z PVC</t>
  </si>
  <si>
    <t>-425885304</t>
  </si>
  <si>
    <t>46-M</t>
  </si>
  <si>
    <t>Zemní práce při extr.mont.pracích</t>
  </si>
  <si>
    <t>95</t>
  </si>
  <si>
    <t>460120019</t>
  </si>
  <si>
    <t>Ostatní zemní práce při stavbě nadzemních vedení naložení výkopku strojně, z hornin třídy 1 až 4</t>
  </si>
  <si>
    <t>565438278</t>
  </si>
  <si>
    <t>96</t>
  </si>
  <si>
    <t>460120020</t>
  </si>
  <si>
    <t xml:space="preserve">Ostatní zemní práce při stavbě nadzemních vedení  naložení výkopku strojně, z hornin třídy 5 až 7</t>
  </si>
  <si>
    <t>1843412820</t>
  </si>
  <si>
    <t>2018_12_01_2 - Stoka B</t>
  </si>
  <si>
    <t xml:space="preserve">    997 - Přesun sutě</t>
  </si>
  <si>
    <t>1184440409</t>
  </si>
  <si>
    <t>((302,5-85)*1,0)</t>
  </si>
  <si>
    <t>113107223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</si>
  <si>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</si>
  <si>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118821737</t>
  </si>
  <si>
    <t>85*1,5</t>
  </si>
  <si>
    <t>-1982377016</t>
  </si>
  <si>
    <t>(302,5-85)*1,5</t>
  </si>
  <si>
    <t>1639615570</t>
  </si>
  <si>
    <t>1470757803</t>
  </si>
  <si>
    <t>1921165580</t>
  </si>
  <si>
    <t>150</t>
  </si>
  <si>
    <t>976790230</t>
  </si>
  <si>
    <t>-1309800874</t>
  </si>
  <si>
    <t>(-302,5*0,14*0,14*3,14-(11*1))*2</t>
  </si>
  <si>
    <t>(302,5*1*0,55*2)</t>
  </si>
  <si>
    <t>-1076860265</t>
  </si>
  <si>
    <t>410622400</t>
  </si>
  <si>
    <t>-869590557</t>
  </si>
  <si>
    <t>200*1*1</t>
  </si>
  <si>
    <t>-865674083</t>
  </si>
  <si>
    <t>(302,5*1*2"celkový výkop - při průměrné hloubce 2 m")*0,4</t>
  </si>
  <si>
    <t>-(217,5*1*0,35)*0,4"komunikace asfalt"</t>
  </si>
  <si>
    <t>215485577</t>
  </si>
  <si>
    <t>-1896383680</t>
  </si>
  <si>
    <t>(302,5*1*2"celkový výkop - při průměrné hloubce 2 m")*0,4-50</t>
  </si>
  <si>
    <t>1891074054</t>
  </si>
  <si>
    <t>-1501719054</t>
  </si>
  <si>
    <t>-1567911294</t>
  </si>
  <si>
    <t>(302,5*1*2"celkový výkop - při průměrné hloubce 2 m")*0,15+100*0,4*0,15</t>
  </si>
  <si>
    <t>-(217,5*1*0,35)*0,15"komunikace asfalt"</t>
  </si>
  <si>
    <t>1557616644</t>
  </si>
  <si>
    <t>(302,5*1*2"celkový výkop - při průměrné hloubce 2 m")*0,05</t>
  </si>
  <si>
    <t>-(217,5*1*0,35)*0,05"komunikace asfalt"</t>
  </si>
  <si>
    <t>-2140188111</t>
  </si>
  <si>
    <t>302,5*2*2</t>
  </si>
  <si>
    <t>-973998284</t>
  </si>
  <si>
    <t>1665784516</t>
  </si>
  <si>
    <t>302,5*1*1*0,8</t>
  </si>
  <si>
    <t>93977624</t>
  </si>
  <si>
    <t>302,5*1*1*0,2+100*0,15*0,4</t>
  </si>
  <si>
    <t>708201882</t>
  </si>
  <si>
    <t>(302,5*1*2"celkový výkop - při průměrné hloubce 2 m")*0,8*2</t>
  </si>
  <si>
    <t>-(217,5*1*0,35)*0,8*2"komunikace asfalt"</t>
  </si>
  <si>
    <t>-513542769</t>
  </si>
  <si>
    <t>(302,5*1*2"celkový výkop - při průměrné hloubce 2 m")*0,2+100*0,4*0,15</t>
  </si>
  <si>
    <t>-(217,5*1*0,35)*0,2"komunikace asfalt"</t>
  </si>
  <si>
    <t>60589908</t>
  </si>
  <si>
    <t>-451154310</t>
  </si>
  <si>
    <t>-(302,5*1*2"celkový výkop - při průměrné hloubce 2 m")*0,2</t>
  </si>
  <si>
    <t>+(217,5*1*0,35)*0,2"komunikace asfalt"</t>
  </si>
  <si>
    <t>(302,5*1*0,75)+11</t>
  </si>
  <si>
    <t>1158773963</t>
  </si>
  <si>
    <t>132,1*20</t>
  </si>
  <si>
    <t>-1741733227</t>
  </si>
  <si>
    <t>-1134457795</t>
  </si>
  <si>
    <t>111,775*20</t>
  </si>
  <si>
    <t>-570608545</t>
  </si>
  <si>
    <t>(302,5*1*0,75)+11+100*0,4*0,15</t>
  </si>
  <si>
    <t>1583796268</t>
  </si>
  <si>
    <t>243,875*2</t>
  </si>
  <si>
    <t>-249805154</t>
  </si>
  <si>
    <t>(302,5*1*2"celkový výkop - při průměrné hloubce 2m")</t>
  </si>
  <si>
    <t>-(217,5*1*0,35)"komunikace asfalt"</t>
  </si>
  <si>
    <t>(-302,5*1*0,55)"obsyp"</t>
  </si>
  <si>
    <t>-(11)*1*0,5 "šachty"</t>
  </si>
  <si>
    <t>-1307229694</t>
  </si>
  <si>
    <t>-(11)*1*0,5"šachty"-(302,5*0,14*0,14)*3,14"potrubí"</t>
  </si>
  <si>
    <t>(302,5*1*0,55)</t>
  </si>
  <si>
    <t>132930616</t>
  </si>
  <si>
    <t>1*1*0,1*11</t>
  </si>
  <si>
    <t>-1840724267</t>
  </si>
  <si>
    <t>302,5</t>
  </si>
  <si>
    <t>1996907078</t>
  </si>
  <si>
    <t>-1702132612</t>
  </si>
  <si>
    <t>1*302,5*0,1</t>
  </si>
  <si>
    <t>564251811</t>
  </si>
  <si>
    <t xml:space="preserve">Podklad nebo podsyp ze štěrkopísku ŠP na dálnici a letištních plochách  s rozprostřením, vlhčením a zhutněním, po zhutnění tl. 150 mm</t>
  </si>
  <si>
    <t>-983961455</t>
  </si>
  <si>
    <t>217,5*1</t>
  </si>
  <si>
    <t>1075628220</t>
  </si>
  <si>
    <t>386755137</t>
  </si>
  <si>
    <t>85*1</t>
  </si>
  <si>
    <t>1583180539</t>
  </si>
  <si>
    <t>779986039</t>
  </si>
  <si>
    <t>217,5*1,5</t>
  </si>
  <si>
    <t>577144111</t>
  </si>
  <si>
    <t>Asfaltový beton vrstva obrusná ACO 11 (ABS) s rozprostřením a se zhutněním z nemodifikovaného asfaltu v pruhu šířky do 3 m tř. I, po zhutnění tl. 50 mm</t>
  </si>
  <si>
    <t>2112026801</t>
  </si>
  <si>
    <t>577176111</t>
  </si>
  <si>
    <t xml:space="preserve">Asfaltový beton vrstva ložní ACL 22 (ABVH)  s rozprostřením a zhutněním z nemodifikovaného asfaltu v pruhu šířky do 3 m, po zhutnění tl. 80 mm</t>
  </si>
  <si>
    <t>-2107379501</t>
  </si>
  <si>
    <t>994416230</t>
  </si>
  <si>
    <t>217,5*2</t>
  </si>
  <si>
    <t>-757592333</t>
  </si>
  <si>
    <t>511953964</t>
  </si>
  <si>
    <t>11-3</t>
  </si>
  <si>
    <t>-1348999564</t>
  </si>
  <si>
    <t>668266945</t>
  </si>
  <si>
    <t>1713682629</t>
  </si>
  <si>
    <t>-1263219736</t>
  </si>
  <si>
    <t>801634891</t>
  </si>
  <si>
    <t>-1902496530</t>
  </si>
  <si>
    <t>-894849875</t>
  </si>
  <si>
    <t>99+8</t>
  </si>
  <si>
    <t>874747173</t>
  </si>
  <si>
    <t>949924081</t>
  </si>
  <si>
    <t>-519568864</t>
  </si>
  <si>
    <t>-2129531623</t>
  </si>
  <si>
    <t>-1972568390</t>
  </si>
  <si>
    <t>-80229510</t>
  </si>
  <si>
    <t>-1593772273</t>
  </si>
  <si>
    <t>-447697190</t>
  </si>
  <si>
    <t>59224012</t>
  </si>
  <si>
    <t>prstenec betonový vyrovnávací ke krytu šachty 62,5x8x12 cm</t>
  </si>
  <si>
    <t>1282522592</t>
  </si>
  <si>
    <t>59224010</t>
  </si>
  <si>
    <t>prstenec betonový vyrovnávací ke krytu šachty 62,5x4x10 cm</t>
  </si>
  <si>
    <t>-1780355870</t>
  </si>
  <si>
    <t>722466238</t>
  </si>
  <si>
    <t>-1626698496</t>
  </si>
  <si>
    <t>2+3+3</t>
  </si>
  <si>
    <t>-1105102620</t>
  </si>
  <si>
    <t>-563681931</t>
  </si>
  <si>
    <t>-587919945</t>
  </si>
  <si>
    <t>-974099001</t>
  </si>
  <si>
    <t>923446356</t>
  </si>
  <si>
    <t>757395928</t>
  </si>
  <si>
    <t>-1867907033</t>
  </si>
  <si>
    <t>1641736140</t>
  </si>
  <si>
    <t>-1717297000</t>
  </si>
  <si>
    <t>894812205</t>
  </si>
  <si>
    <t>Revizní a čistící šachta z polypropylenu PP pro hladké trouby DN 425 šachtové dno (DN šachty / DN trubního vedení) DN 425/250 průtočné</t>
  </si>
  <si>
    <t>1303897320</t>
  </si>
  <si>
    <t>894812231</t>
  </si>
  <si>
    <t>Revizní a čistící šachta z polypropylenu PP pro hladké trouby DN 425 roura šachtová korugovaná bez hrdla, světlé hloubky 1500 mm</t>
  </si>
  <si>
    <t>-422389232</t>
  </si>
  <si>
    <t>894812249</t>
  </si>
  <si>
    <t>Revizní a čistící šachta z polypropylenu PP pro hladké trouby DN 425 roura šachtová korugovaná Příplatek k cenám 2231 - 2242 za uříznutí šachtové roury</t>
  </si>
  <si>
    <t>784263922</t>
  </si>
  <si>
    <t>894812262</t>
  </si>
  <si>
    <t>Revizní a čistící šachta z polypropylenu PP pro hladké trouby DN 425 poklop litinový (pro zatížení) plný do teleskopické trubky (40 t)</t>
  </si>
  <si>
    <t>2139437839</t>
  </si>
  <si>
    <t>894812322</t>
  </si>
  <si>
    <t>Revizní a čistící šachta z polypropylenu PP pro hladké trouby DN 600 šachtové dno (DN šachty / DN trubního vedení) DN 600/250 průtočné 30°,60°,90°</t>
  </si>
  <si>
    <t>-1457676247</t>
  </si>
  <si>
    <t>894812332</t>
  </si>
  <si>
    <t>Revizní a čistící šachta z polypropylenu PP pro hladké trouby DN 600 roura šachtová korugovaná, světlé hloubky 2 000 mm</t>
  </si>
  <si>
    <t>-1540772603</t>
  </si>
  <si>
    <t>894812339</t>
  </si>
  <si>
    <t>Revizní a čistící šachta z polypropylenu PP pro hladké trouby [např. systém KG] DN 600 Příplatek k cenám 2331 - 2334 za uříznutí šachtové roury</t>
  </si>
  <si>
    <t>-965017079</t>
  </si>
  <si>
    <t>MF720020W</t>
  </si>
  <si>
    <t>600 NG - TĚSNĚNÍ K ŠACHTOVÉ ROUŘE</t>
  </si>
  <si>
    <t>ks</t>
  </si>
  <si>
    <t>1679948463</t>
  </si>
  <si>
    <t>P</t>
  </si>
  <si>
    <t>Poznámka k položce:
Systém plastových kanalizačních šachet - VŠ O600 - TĚSNĚNÍ K ŠACHTOVÉ ROUŘE</t>
  </si>
  <si>
    <t>894812358</t>
  </si>
  <si>
    <t>Revizní a čistící šachta z polypropylenu PP pro hladké trouby DN 600 poklop (mříž) litinový pro zatížení od 1,5 t do 12,5 t s betonovým prstencem a adaptérem</t>
  </si>
  <si>
    <t>1839006205</t>
  </si>
  <si>
    <t>899101113</t>
  </si>
  <si>
    <t>Osazení poklopů litinových a ocelových bez rámů hmotnosti jednotlivě do 50 kg</t>
  </si>
  <si>
    <t>-2114600256</t>
  </si>
  <si>
    <t>-904583384</t>
  </si>
  <si>
    <t>-1004224606</t>
  </si>
  <si>
    <t>-1937836963</t>
  </si>
  <si>
    <t>414899823</t>
  </si>
  <si>
    <t>8+3</t>
  </si>
  <si>
    <t>-2046030298</t>
  </si>
  <si>
    <t>5*0,4*0,4*0,5</t>
  </si>
  <si>
    <t>231360311</t>
  </si>
  <si>
    <t>-926616761</t>
  </si>
  <si>
    <t>161848141</t>
  </si>
  <si>
    <t>302,5*2</t>
  </si>
  <si>
    <t>252663658</t>
  </si>
  <si>
    <t>-1620047615</t>
  </si>
  <si>
    <t>2037887713</t>
  </si>
  <si>
    <t>217,5*0,1*1,5*2</t>
  </si>
  <si>
    <t>302,5*1*0,3*2</t>
  </si>
  <si>
    <t>97</t>
  </si>
  <si>
    <t>1989170978</t>
  </si>
  <si>
    <t>246,75*29</t>
  </si>
  <si>
    <t>98</t>
  </si>
  <si>
    <t>-1909750612</t>
  </si>
  <si>
    <t>1553832334</t>
  </si>
  <si>
    <t>1068322215</t>
  </si>
  <si>
    <t>101</t>
  </si>
  <si>
    <t>-1526750515</t>
  </si>
  <si>
    <t>102</t>
  </si>
  <si>
    <t>757793304</t>
  </si>
  <si>
    <t>8*3</t>
  </si>
  <si>
    <t>103</t>
  </si>
  <si>
    <t>1654915093</t>
  </si>
  <si>
    <t>997</t>
  </si>
  <si>
    <t>Přesun sutě</t>
  </si>
  <si>
    <t>104</t>
  </si>
  <si>
    <t>272236244</t>
  </si>
  <si>
    <t>105</t>
  </si>
  <si>
    <t>1078800362</t>
  </si>
  <si>
    <t>106</t>
  </si>
  <si>
    <t>-1959315085</t>
  </si>
  <si>
    <t>107</t>
  </si>
  <si>
    <t>-1019093860</t>
  </si>
  <si>
    <t>2018_12_01_3 - Stoka C</t>
  </si>
  <si>
    <t>576245912</t>
  </si>
  <si>
    <t>25,7*1+20,7*0,5</t>
  </si>
  <si>
    <t>-280297311</t>
  </si>
  <si>
    <t>5*1,5</t>
  </si>
  <si>
    <t>1728061010</t>
  </si>
  <si>
    <t>1149064054</t>
  </si>
  <si>
    <t>113154264</t>
  </si>
  <si>
    <t xml:space="preserve">Frézování živičného podkladu nebo krytu  s naložením na dopravní prostředek plochy přes 500 do 1 000 m2 s překážkami v trase pruhu šířky přes 1 m do 2 m, tloušťky vrstvy 100 mm</t>
  </si>
  <si>
    <t>-1329433991</t>
  </si>
  <si>
    <t>-90568117</t>
  </si>
  <si>
    <t>841717446</t>
  </si>
  <si>
    <t>1640844871</t>
  </si>
  <si>
    <t>1071251303</t>
  </si>
  <si>
    <t>(-25,7*0,14*0,14*3,14-(2*1))*2</t>
  </si>
  <si>
    <t>(25,7*1*0,55*2)</t>
  </si>
  <si>
    <t>1678646298</t>
  </si>
  <si>
    <t>404884137</t>
  </si>
  <si>
    <t>5*1*1</t>
  </si>
  <si>
    <t>-2024599591</t>
  </si>
  <si>
    <t>(25,7*1*2,2 "celkový výkop - při průměrné hloubce 2,2m")*0,4</t>
  </si>
  <si>
    <t>-(25,7*1*0,3+5*0,8*0,1)*0,4"komunikace asfalt"</t>
  </si>
  <si>
    <t>216746579</t>
  </si>
  <si>
    <t>-816039369</t>
  </si>
  <si>
    <t>(25,7*1*2,2 "celkový výkop - při průměrné hloubce 2,2m")*0,4-1</t>
  </si>
  <si>
    <t>-1399493374</t>
  </si>
  <si>
    <t>982414461</t>
  </si>
  <si>
    <t>-692072678</t>
  </si>
  <si>
    <t>(25,7*1*2,2 "celkový výkop - při průměrné hloubce 2,2m")*0,15</t>
  </si>
  <si>
    <t>-(25,7*1*0,3+5*0,8*0,1)*0,15"komunikace asfalt"</t>
  </si>
  <si>
    <t>1220872084</t>
  </si>
  <si>
    <t>(25,7*1*2,2 "celkový výkop - při průměrné hloubce 2,2m")*0,05</t>
  </si>
  <si>
    <t>-(25,7*1*0,3+5*0,8*0,1)*0,05"komunikace asfalt"</t>
  </si>
  <si>
    <t>591250712</t>
  </si>
  <si>
    <t>2,2*2*25,7</t>
  </si>
  <si>
    <t>741489240</t>
  </si>
  <si>
    <t>1313003161</t>
  </si>
  <si>
    <t>(2,2-1)*1*25,7*0,8</t>
  </si>
  <si>
    <t>1318359116</t>
  </si>
  <si>
    <t>(2,2-1)*1*25,7*0,2</t>
  </si>
  <si>
    <t>-836801697</t>
  </si>
  <si>
    <t>(25,7*1*2,2 "celkový výkop - při průměrné hloubce 2,2m")*0,8*2</t>
  </si>
  <si>
    <t>-(25,7*1*0,3+5*0,8*0,1)*0,8"komunikace asfalt"*2</t>
  </si>
  <si>
    <t>1563178052</t>
  </si>
  <si>
    <t>(25,7*1*2,2 "celkový výkop - při průměrné hloubce 2,2m")*0,2</t>
  </si>
  <si>
    <t>-(25,7*1*0,3+5*0,8*0,1)*0,2"komunikace asfalt"</t>
  </si>
  <si>
    <t>2007610738</t>
  </si>
  <si>
    <t>-984525922</t>
  </si>
  <si>
    <t>25,7*1*0,75+2-9,686</t>
  </si>
  <si>
    <t>1095184409</t>
  </si>
  <si>
    <t>11,589*20</t>
  </si>
  <si>
    <t>-675222068</t>
  </si>
  <si>
    <t>-1511387037</t>
  </si>
  <si>
    <t>9,686*20</t>
  </si>
  <si>
    <t>-1522558675</t>
  </si>
  <si>
    <t>25,7*1*0,75+2</t>
  </si>
  <si>
    <t>221354115</t>
  </si>
  <si>
    <t>21,275*2</t>
  </si>
  <si>
    <t>-1508686752</t>
  </si>
  <si>
    <t>(25,7*1*2,2 "celkový výkop - při průměrné hloubce 2,2 m")</t>
  </si>
  <si>
    <t>-(25,7*1*0,3+5*1*0,15)"komunikace "</t>
  </si>
  <si>
    <t>(-25,7*1*0,55)"obsyp"</t>
  </si>
  <si>
    <t>-(2)*1*0,5 "šachty"</t>
  </si>
  <si>
    <t>665134021</t>
  </si>
  <si>
    <t>-(2)*1*0,5 "šachty"-(25,7*0,14*0,14)*3,14"potrubí"</t>
  </si>
  <si>
    <t>(25,7*1*0,55)</t>
  </si>
  <si>
    <t>929404043</t>
  </si>
  <si>
    <t>1*1*0,1*2</t>
  </si>
  <si>
    <t>-197291874</t>
  </si>
  <si>
    <t>25,7</t>
  </si>
  <si>
    <t>-1934042642</t>
  </si>
  <si>
    <t>1586145510</t>
  </si>
  <si>
    <t>1*25,7*0,1</t>
  </si>
  <si>
    <t>-629213834</t>
  </si>
  <si>
    <t>5*1</t>
  </si>
  <si>
    <t>-1078125003</t>
  </si>
  <si>
    <t>565185111</t>
  </si>
  <si>
    <t>Asfaltový beton vrstva podkladní ACP 16 (obalované kamenivo střednězrnné - OKS) s rozprostřením a zhutněním v pruhu šířky do 3 m, po zhutnění tl. 150 mm</t>
  </si>
  <si>
    <t>816167391</t>
  </si>
  <si>
    <t>(5*1,5)</t>
  </si>
  <si>
    <t>565231112</t>
  </si>
  <si>
    <t>Podklad ze štěrku částečně zpevněného cementovou maltou ŠCM s rozprostřením a s hutněním, po zhutnění tl. 200 mm</t>
  </si>
  <si>
    <t>-235664479</t>
  </si>
  <si>
    <t>(14,1*1+1*0,8)</t>
  </si>
  <si>
    <t>-6777391</t>
  </si>
  <si>
    <t>-1801301356</t>
  </si>
  <si>
    <t>5*1,5*2</t>
  </si>
  <si>
    <t>-2062633622</t>
  </si>
  <si>
    <t>-777571516</t>
  </si>
  <si>
    <t>844871110</t>
  </si>
  <si>
    <t>5*2</t>
  </si>
  <si>
    <t>-1071613190</t>
  </si>
  <si>
    <t>-586165721</t>
  </si>
  <si>
    <t>-1397616434</t>
  </si>
  <si>
    <t>1124986148</t>
  </si>
  <si>
    <t>-639583162</t>
  </si>
  <si>
    <t>-10833972</t>
  </si>
  <si>
    <t>-1568470363</t>
  </si>
  <si>
    <t>-1042373250</t>
  </si>
  <si>
    <t>70685586</t>
  </si>
  <si>
    <t>-1491176678</t>
  </si>
  <si>
    <t>-1109787221</t>
  </si>
  <si>
    <t>824196116</t>
  </si>
  <si>
    <t>-1638435945</t>
  </si>
  <si>
    <t>1861911037</t>
  </si>
  <si>
    <t>59224011</t>
  </si>
  <si>
    <t>prstenec betonový vyrovnávací ke krytu šachty 62,5x6x10 cm</t>
  </si>
  <si>
    <t>-767316383</t>
  </si>
  <si>
    <t>-1664384937</t>
  </si>
  <si>
    <t>1568685757</t>
  </si>
  <si>
    <t>1491747195</t>
  </si>
  <si>
    <t>-625516181</t>
  </si>
  <si>
    <t>-922669837</t>
  </si>
  <si>
    <t>-959628627</t>
  </si>
  <si>
    <t>-1713141120</t>
  </si>
  <si>
    <t>2128161350</t>
  </si>
  <si>
    <t>-926065485</t>
  </si>
  <si>
    <t>-695105798</t>
  </si>
  <si>
    <t>2049334510</t>
  </si>
  <si>
    <t>10*0,4*0,4*0,5</t>
  </si>
  <si>
    <t>538635463</t>
  </si>
  <si>
    <t>2008166899</t>
  </si>
  <si>
    <t>-663881525</t>
  </si>
  <si>
    <t>25,7*2</t>
  </si>
  <si>
    <t>-2031677828</t>
  </si>
  <si>
    <t>-537022497</t>
  </si>
  <si>
    <t>1503735410</t>
  </si>
  <si>
    <t>(25,7*1)*0,3*2+20,7*0,3*0,5*2</t>
  </si>
  <si>
    <t>(5*1,5)*0,15*2</t>
  </si>
  <si>
    <t>-955007117</t>
  </si>
  <si>
    <t>23,88*29</t>
  </si>
  <si>
    <t>65381213</t>
  </si>
  <si>
    <t>-413523616</t>
  </si>
  <si>
    <t>-1820674594</t>
  </si>
  <si>
    <t>-1145530310</t>
  </si>
  <si>
    <t>(14,1*1,5+1*1,3)*0,15*2</t>
  </si>
  <si>
    <t>(14,1*1+1*0,8)*0,3*2</t>
  </si>
  <si>
    <t>-1326844626</t>
  </si>
  <si>
    <t>2*3</t>
  </si>
  <si>
    <t>-1449902259</t>
  </si>
  <si>
    <t>-797554038</t>
  </si>
  <si>
    <t>1123974263</t>
  </si>
  <si>
    <t>1465311721</t>
  </si>
  <si>
    <t>(-2*1*0,8 "šachty, vpusti"-0,8*25,7*3,14*0,14*0,14 "potrubí")*2</t>
  </si>
  <si>
    <t>1679257643</t>
  </si>
  <si>
    <t>-2*1*0,2 "šachty, vpusti"-0,2*25,7*3,14*0,14*0,14 "potrubí"</t>
  </si>
  <si>
    <t>2018_12_01_4 - Přidružené řady tlakové kanalizace</t>
  </si>
  <si>
    <t>576241631</t>
  </si>
  <si>
    <t>163*0,8+5*2,5*2,5</t>
  </si>
  <si>
    <t>-1384908896</t>
  </si>
  <si>
    <t>60*1,3</t>
  </si>
  <si>
    <t>145012809</t>
  </si>
  <si>
    <t>281787542</t>
  </si>
  <si>
    <t>-956592451</t>
  </si>
  <si>
    <t>10*5</t>
  </si>
  <si>
    <t>-1279824941</t>
  </si>
  <si>
    <t>-1997817085</t>
  </si>
  <si>
    <t>163*0,4*0,8</t>
  </si>
  <si>
    <t>-575238086</t>
  </si>
  <si>
    <t>356863457</t>
  </si>
  <si>
    <t>-493867437</t>
  </si>
  <si>
    <t>(40*1*0,8)</t>
  </si>
  <si>
    <t>1736709810</t>
  </si>
  <si>
    <t>(163*0,8*1,5+5*2,4*2,5*2,5)*0,4</t>
  </si>
  <si>
    <t>-(163*0,8*0,35+5*2,5*2,5*0,35)*0,4"komunikace "</t>
  </si>
  <si>
    <t>1643716444</t>
  </si>
  <si>
    <t>-1098159126</t>
  </si>
  <si>
    <t>(163*0,8*1,5+5*2,4*2,5*2,5)*0,4-10</t>
  </si>
  <si>
    <t>672592725</t>
  </si>
  <si>
    <t>-36028809</t>
  </si>
  <si>
    <t>-813860145</t>
  </si>
  <si>
    <t>(163*0,8*1,5+5*2,4*2,5*2,5)*0,15</t>
  </si>
  <si>
    <t>-(163*0,8*0,35+5*2,5*2,5*0,35)*0,15"komunikace "</t>
  </si>
  <si>
    <t>-874861654</t>
  </si>
  <si>
    <t>(163*0,8*1,5+5*2,4*2,5*2,5)*0,05</t>
  </si>
  <si>
    <t>-(163*0,8*0,35+5*2,5*2,5*0,35)*0,05"komunikace "</t>
  </si>
  <si>
    <t>-90503672</t>
  </si>
  <si>
    <t>1,5*163*2+10*2*5</t>
  </si>
  <si>
    <t>-809373367</t>
  </si>
  <si>
    <t>1820707708</t>
  </si>
  <si>
    <t>(163*0,8*0,5+5*1,4*2,5*2,5)*0,8</t>
  </si>
  <si>
    <t>707556841</t>
  </si>
  <si>
    <t>(163*0,8*0,5+5*1,4*2,5*2,5)*0,2</t>
  </si>
  <si>
    <t>-897045631</t>
  </si>
  <si>
    <t>(163*0,8*1,5+5*2,4*2,5*2,5)*0,8*2</t>
  </si>
  <si>
    <t>-(163*0,8*0,35+5*2,5*2,5*0,35)*0,8*2"komunikace "</t>
  </si>
  <si>
    <t>1879024495</t>
  </si>
  <si>
    <t>(163*0,8*1,5+5*2,4*2,5*2,5)*0,2</t>
  </si>
  <si>
    <t>-(163*0,8*0,35+5*2,5*2,5*0,35)*0,2"komunikace "</t>
  </si>
  <si>
    <t>613846158</t>
  </si>
  <si>
    <t>752648783</t>
  </si>
  <si>
    <t>-(163*0,8*1,5+5*2,4*2,5*2,5)*0,2</t>
  </si>
  <si>
    <t>+(163*0,8*0,35+5*2,5*2,5*0,35)*0,2"komunikace "</t>
  </si>
  <si>
    <t>0,55*0,8*163+5*2</t>
  </si>
  <si>
    <t>-404050696</t>
  </si>
  <si>
    <t>38,916*20</t>
  </si>
  <si>
    <t>-1669390307</t>
  </si>
  <si>
    <t>-1890579547</t>
  </si>
  <si>
    <t>42,804*20</t>
  </si>
  <si>
    <t>1615959657</t>
  </si>
  <si>
    <t>1304218570</t>
  </si>
  <si>
    <t>81,720*2</t>
  </si>
  <si>
    <t>509273417</t>
  </si>
  <si>
    <t>(163*0,8*1,5+5*2,4*2,5*2,5)</t>
  </si>
  <si>
    <t>-(163*0,8*0,35+5*2,5*2,5*0,35)"komunikace "</t>
  </si>
  <si>
    <t>(-163*0,35*0,8)"obsyp"</t>
  </si>
  <si>
    <t>-5*2 "šachty"</t>
  </si>
  <si>
    <t>478754320</t>
  </si>
  <si>
    <t>163*0,8*0,35</t>
  </si>
  <si>
    <t>-346595709</t>
  </si>
  <si>
    <t>1*1*0,1*5</t>
  </si>
  <si>
    <t>1268913212</t>
  </si>
  <si>
    <t>0,8*163*0,1</t>
  </si>
  <si>
    <t>-320162595</t>
  </si>
  <si>
    <t>-1351541944</t>
  </si>
  <si>
    <t>139354978</t>
  </si>
  <si>
    <t>-432583415</t>
  </si>
  <si>
    <t>60*0,8</t>
  </si>
  <si>
    <t>767353677</t>
  </si>
  <si>
    <t>(60*1,3)*2</t>
  </si>
  <si>
    <t>-1236659563</t>
  </si>
  <si>
    <t>-808454251</t>
  </si>
  <si>
    <t>1175234651</t>
  </si>
  <si>
    <t>60*2</t>
  </si>
  <si>
    <t>-1581251625</t>
  </si>
  <si>
    <t>871181121</t>
  </si>
  <si>
    <t>Montáž potrubí z plastických hmot v otevřeném výkopu, z tlakových trubek polyetylenových PE svařených vnějšího průměru 50 mm</t>
  </si>
  <si>
    <t>326143079</t>
  </si>
  <si>
    <t>108,5</t>
  </si>
  <si>
    <t>871211141</t>
  </si>
  <si>
    <t>Montáž vodovodního potrubí z plastů v otevřeném výkopu z polyetylenu PE 100 svařovaných na tupo SDR 11/PN16 D 63 x 5,8 mm</t>
  </si>
  <si>
    <t>-624936045</t>
  </si>
  <si>
    <t>54,5</t>
  </si>
  <si>
    <t>892233121</t>
  </si>
  <si>
    <t>Proplach a desinfekce vodovodního potrubí DN od 40 do 70</t>
  </si>
  <si>
    <t>-1205607344</t>
  </si>
  <si>
    <t>163</t>
  </si>
  <si>
    <t>892241111</t>
  </si>
  <si>
    <t>Tlaková zkouška potrubí do 80</t>
  </si>
  <si>
    <t>782480596</t>
  </si>
  <si>
    <t>892372111</t>
  </si>
  <si>
    <t>Zabezpečení konců potrubí DN do 300 při tlakových zkouškách vodou</t>
  </si>
  <si>
    <t>-147919640</t>
  </si>
  <si>
    <t>894811153</t>
  </si>
  <si>
    <t>Čerpací šachta domovní z PVC systém RV typ přímý - zřízení a zprovoznění_x000d_
Přečerpávací šachta domovní komplet včetně vystrojení čerpadly, DN 1000/2000 tlak 12,5 t hl od 1410 do 2000 mm vščetně vystrojení čerpadly a kabelu 15 m</t>
  </si>
  <si>
    <t>196082149</t>
  </si>
  <si>
    <t>1651130379</t>
  </si>
  <si>
    <t>-180825458</t>
  </si>
  <si>
    <t>1648485209</t>
  </si>
  <si>
    <t>-111564200</t>
  </si>
  <si>
    <t>-1921787711</t>
  </si>
  <si>
    <t>-665676225</t>
  </si>
  <si>
    <t>920663106</t>
  </si>
  <si>
    <t>5*0,6*0,6*1,5</t>
  </si>
  <si>
    <t>4222110_R01</t>
  </si>
  <si>
    <t>spojovací materiál (šrouby, matky, atd.)</t>
  </si>
  <si>
    <t>soubor</t>
  </si>
  <si>
    <t>1141442670</t>
  </si>
  <si>
    <t>28613684</t>
  </si>
  <si>
    <t>potrubí kanalizační tlakové PE100 RC 63x5,8mm PN 16</t>
  </si>
  <si>
    <t>-2076425414</t>
  </si>
  <si>
    <t>28613683</t>
  </si>
  <si>
    <t>potrubí kanalizační tlakové PE100 RC 50x4,6mm PN 16</t>
  </si>
  <si>
    <t>776604832</t>
  </si>
  <si>
    <t>341413040-r</t>
  </si>
  <si>
    <t>Vodiče izolované s měděným jádrem CYY, podle ČSN 34 7421, CYY 4 o průřezu min. 4 mm2</t>
  </si>
  <si>
    <t>1023607834</t>
  </si>
  <si>
    <t>Poznámka k položce:
obsah kovu [kg/m], Cu =0,098, Al =0</t>
  </si>
  <si>
    <t>434773284</t>
  </si>
  <si>
    <t>-1609771329</t>
  </si>
  <si>
    <t>-1735519401</t>
  </si>
  <si>
    <t>163*2</t>
  </si>
  <si>
    <t>-1724034481</t>
  </si>
  <si>
    <t>1891487111</t>
  </si>
  <si>
    <t>-1539668091</t>
  </si>
  <si>
    <t>(163*0,8*0,3+5*2,5*2,5*0,3)*2</t>
  </si>
  <si>
    <t>60*1,3*0,15*2</t>
  </si>
  <si>
    <t>-375996336</t>
  </si>
  <si>
    <t>120,39*29</t>
  </si>
  <si>
    <t>-1866332085</t>
  </si>
  <si>
    <t>-1553234152</t>
  </si>
  <si>
    <t>1552258114</t>
  </si>
  <si>
    <t>-1270478489</t>
  </si>
  <si>
    <t>415937636</t>
  </si>
  <si>
    <t>6,2</t>
  </si>
  <si>
    <t>1966803724</t>
  </si>
  <si>
    <t>319977543</t>
  </si>
  <si>
    <t>-1076363895</t>
  </si>
  <si>
    <t xml:space="preserve">2018_12_01.1 - SO 01.1  Kanalizační přípojky</t>
  </si>
  <si>
    <t>2004033846</t>
  </si>
  <si>
    <t>220*0,8</t>
  </si>
  <si>
    <t>-215420042</t>
  </si>
  <si>
    <t>150*1,3</t>
  </si>
  <si>
    <t>-615856181</t>
  </si>
  <si>
    <t>820379616</t>
  </si>
  <si>
    <t>-1637580912</t>
  </si>
  <si>
    <t>-1946834184</t>
  </si>
  <si>
    <t>-550262798</t>
  </si>
  <si>
    <t>(-220*0,08*0,08*3,14)*2</t>
  </si>
  <si>
    <t>(220*0,8*0,45*2)</t>
  </si>
  <si>
    <t>-877314603</t>
  </si>
  <si>
    <t>-1575726918</t>
  </si>
  <si>
    <t>1922401041</t>
  </si>
  <si>
    <t>150*1*0,8</t>
  </si>
  <si>
    <t>-566217252</t>
  </si>
  <si>
    <t>(220*0,8*1,8"celkový výkop - při průměrné hloubce 1,8m")*0,4</t>
  </si>
  <si>
    <t>-(180*0,8*0,35+40*0,8*0,3)*0,4"komunikace asfalt"</t>
  </si>
  <si>
    <t>1111700240</t>
  </si>
  <si>
    <t>1005221553</t>
  </si>
  <si>
    <t>(220*0,8*1,8"celkový výkop - při průměrné hloubce 1,8m")*0,4-10</t>
  </si>
  <si>
    <t>-1499909294</t>
  </si>
  <si>
    <t>-1622167476</t>
  </si>
  <si>
    <t>1719734264</t>
  </si>
  <si>
    <t>(220*0,8*1,8"celkový výkop - při průměrné hloubce 1,8m")*0,15</t>
  </si>
  <si>
    <t>-(180*0,8*0,35+40*0,8*0,3)*0,15"komunikace asfalt"</t>
  </si>
  <si>
    <t>-1870508705</t>
  </si>
  <si>
    <t>(220*0,8*1,8"celkový výkop - při průměrné hloubce 1,8m")*0,05</t>
  </si>
  <si>
    <t>-(180*0,8*0,35+40*0,8*0,3)*0,05"komunikace asfalt"</t>
  </si>
  <si>
    <t>-1247284737</t>
  </si>
  <si>
    <t>220*2*1,8</t>
  </si>
  <si>
    <t>1503751797</t>
  </si>
  <si>
    <t>-1331049640</t>
  </si>
  <si>
    <t>220*0,8*0,8*0,8</t>
  </si>
  <si>
    <t>1119209106</t>
  </si>
  <si>
    <t>220*0,8*0,8*0,2</t>
  </si>
  <si>
    <t>999340998</t>
  </si>
  <si>
    <t>(220*0,8*1,8"celkový výkop - při průměrné hloubce 1,8m")*0,8*2</t>
  </si>
  <si>
    <t>-(180*0,8*0,35+40*0,8*0,3)*0,8*2"komunikace asfalt"</t>
  </si>
  <si>
    <t>1120454732</t>
  </si>
  <si>
    <t>(220*0,8*1,8"celkový výkop - při průměrné hloubce 1,8m")*0,2</t>
  </si>
  <si>
    <t>-(180*0,8*0,35+40*0,8*0,3)*0,2"komunikace asfalt"</t>
  </si>
  <si>
    <t>-834049357</t>
  </si>
  <si>
    <t>-974161176</t>
  </si>
  <si>
    <t>220*0,65*0,8-51,36</t>
  </si>
  <si>
    <t>-2099439523</t>
  </si>
  <si>
    <t>63,04*20</t>
  </si>
  <si>
    <t>-1652169589</t>
  </si>
  <si>
    <t>1110033574</t>
  </si>
  <si>
    <t>51,36*20</t>
  </si>
  <si>
    <t>-2059521240</t>
  </si>
  <si>
    <t>220*0,8*0,65</t>
  </si>
  <si>
    <t>-247796324</t>
  </si>
  <si>
    <t>114,4*2</t>
  </si>
  <si>
    <t>-723490526</t>
  </si>
  <si>
    <t>(220*0,8*1,8"celkový výkop - při průměrné hloubce 1,8m")</t>
  </si>
  <si>
    <t>-(180*0,8*0,35-40*0,8*0,3)"komunikace asfalt"</t>
  </si>
  <si>
    <t>(-220*0,8*0,45)"obsyp"</t>
  </si>
  <si>
    <t>1386250306</t>
  </si>
  <si>
    <t>-(220*0,08*0,08)*3,14"potrubí"</t>
  </si>
  <si>
    <t>(220*1*0,45)</t>
  </si>
  <si>
    <t>1457272765</t>
  </si>
  <si>
    <t>220</t>
  </si>
  <si>
    <t>138810866</t>
  </si>
  <si>
    <t>0,8*220*0,1</t>
  </si>
  <si>
    <t>-1220053042</t>
  </si>
  <si>
    <t>30*0,8</t>
  </si>
  <si>
    <t>659008302</t>
  </si>
  <si>
    <t>150*0,8</t>
  </si>
  <si>
    <t>-369080398</t>
  </si>
  <si>
    <t>289283302</t>
  </si>
  <si>
    <t>(120*0,2)</t>
  </si>
  <si>
    <t>-465924574</t>
  </si>
  <si>
    <t>1952775695</t>
  </si>
  <si>
    <t>-357459356</t>
  </si>
  <si>
    <t>120*1,3</t>
  </si>
  <si>
    <t>766535430</t>
  </si>
  <si>
    <t>30*1,3</t>
  </si>
  <si>
    <t>-1178392928</t>
  </si>
  <si>
    <t>-1136145574</t>
  </si>
  <si>
    <t>1012890354</t>
  </si>
  <si>
    <t>150*2</t>
  </si>
  <si>
    <t>-757804713</t>
  </si>
  <si>
    <t>548262332</t>
  </si>
  <si>
    <t>871313121</t>
  </si>
  <si>
    <t>Montáž kanalizačního potrubí z plastů z tvrdého PVC těsněných gumovým kroužkem v otevřeném výkopu ve sklonu do 20 % DN 150</t>
  </si>
  <si>
    <t>1695127505</t>
  </si>
  <si>
    <t>28611173</t>
  </si>
  <si>
    <t>trubka kanalizační PVC DN 160x1000 mm SN 12</t>
  </si>
  <si>
    <t>450164168</t>
  </si>
  <si>
    <t>877315211</t>
  </si>
  <si>
    <t>Montáž tvarovek na kanalizačním potrubí z trub z plastu z tvrdého PVC systém KG nebo z polypropylenu systém KG 2000 v otevřeném výkopu jednoosých DN 150</t>
  </si>
  <si>
    <t>1854189883</t>
  </si>
  <si>
    <t>31*2</t>
  </si>
  <si>
    <t>286113610</t>
  </si>
  <si>
    <t>trubky z polyvinylchloridu kanalizace domovní a uliční KG - Systém (PVC) kolena KGB KGB 150x45°</t>
  </si>
  <si>
    <t>2140561022</t>
  </si>
  <si>
    <t>286113600</t>
  </si>
  <si>
    <t>trubky z polyvinylchloridu kanalizace domovní a uliční KG - Systém (PVC) kolena KGB KGB 150x30°</t>
  </si>
  <si>
    <t>1343431141</t>
  </si>
  <si>
    <t>-516407842</t>
  </si>
  <si>
    <t>2067109369</t>
  </si>
  <si>
    <t>466822533</t>
  </si>
  <si>
    <t>220*2</t>
  </si>
  <si>
    <t>1758765988</t>
  </si>
  <si>
    <t>241572688</t>
  </si>
  <si>
    <t>-1232244604</t>
  </si>
  <si>
    <t>150*0,1*1,5*2</t>
  </si>
  <si>
    <t>220*1*0,3*2</t>
  </si>
  <si>
    <t>249500530</t>
  </si>
  <si>
    <t>177*29</t>
  </si>
  <si>
    <t>-245091967</t>
  </si>
  <si>
    <t>-839279607</t>
  </si>
  <si>
    <t>948612425</t>
  </si>
  <si>
    <t>167334042</t>
  </si>
  <si>
    <t>1226217485</t>
  </si>
  <si>
    <t>0,5</t>
  </si>
  <si>
    <t>1400927936</t>
  </si>
  <si>
    <t>1094263198</t>
  </si>
  <si>
    <t>-602512176</t>
  </si>
  <si>
    <t>-880582829</t>
  </si>
  <si>
    <t xml:space="preserve">2018_12_02 - SO 02  ČOV</t>
  </si>
  <si>
    <t>2018_12_02.1 - SO 02.01 Sdružený objekt</t>
  </si>
  <si>
    <t>42.21.23</t>
  </si>
  <si>
    <t xml:space="preserve">    9 - Ostatní konstrukce a práce, bourání</t>
  </si>
  <si>
    <t xml:space="preserve">    99 - Přesun hmot</t>
  </si>
  <si>
    <t xml:space="preserve">    711 - Izolace proti vodě, vlhkosti a plynům</t>
  </si>
  <si>
    <t xml:space="preserve">    725 - Zdravotechnika - zařizovací předměty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</si>
  <si>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</si>
  <si>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</si>
  <si>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</si>
  <si>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</si>
  <si>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</si>
  <si>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</si>
  <si>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 keramické</t>
  </si>
  <si>
    <t xml:space="preserve">    783 - Dokončovací práce - nátěry</t>
  </si>
  <si>
    <t xml:space="preserve">    784 - Dokončovací práce - malby a tapety</t>
  </si>
  <si>
    <t xml:space="preserve">    35-M - Montáž čerpadel, kompr.a vodoh.zař.</t>
  </si>
  <si>
    <t>1211500309</t>
  </si>
  <si>
    <t>2061851980</t>
  </si>
  <si>
    <t>24*40</t>
  </si>
  <si>
    <t>-386628270</t>
  </si>
  <si>
    <t>134633100</t>
  </si>
  <si>
    <t xml:space="preserve">pažnice ocelová  materiál 11375 kat.č.: 6100930</t>
  </si>
  <si>
    <t>1301589378</t>
  </si>
  <si>
    <t>Poznámka k položce:
Hmotnost: 8,40 kg/m</t>
  </si>
  <si>
    <t>7,5*7,5*8*2*(5,85+6,82)/1000</t>
  </si>
  <si>
    <t>583373310</t>
  </si>
  <si>
    <t>štěrkopísek frakce 0-22 třída B - včetně dopravy</t>
  </si>
  <si>
    <t>1803879264</t>
  </si>
  <si>
    <t>7,6*7,5*0,2*2</t>
  </si>
  <si>
    <t>1190021_r</t>
  </si>
  <si>
    <t>Lávka šířky 600 mm včetně zábradlí (kompozit)</t>
  </si>
  <si>
    <t>1567060045</t>
  </si>
  <si>
    <t>10-2,15</t>
  </si>
  <si>
    <t>121101101</t>
  </si>
  <si>
    <t>Sejmutí ornice nebo lesní půdy s vodorovným přemístěním na hromady v místě upotřebení nebo na dočasné či trvalé skládky se složením, na vzdálenost do 50 m</t>
  </si>
  <si>
    <t>-8431555</t>
  </si>
  <si>
    <t>8*7*0,2</t>
  </si>
  <si>
    <t>131101201</t>
  </si>
  <si>
    <t>Hloubení zapažených jam a zářezů s urovnáním dna do předepsaného profilu a spádu v horninách tř. 1 a 2 do 100 m3</t>
  </si>
  <si>
    <t>62511414</t>
  </si>
  <si>
    <t>0,15*(7,5*7,6*(4-0,2))+2*1,5*1,5*0,15</t>
  </si>
  <si>
    <t>131201201</t>
  </si>
  <si>
    <t>Hloubení zapažených jam a zářezů s urovnáním dna do předepsaného profilu a spádu v hornině tř. 3 do 100 m3</t>
  </si>
  <si>
    <t>1898833487</t>
  </si>
  <si>
    <t>0,4*(7,5*7,6*(4-0,2))+0,4*2*1,5*1,5</t>
  </si>
  <si>
    <t>131201209</t>
  </si>
  <si>
    <t>Hloubení zapažených jam a zářezů s urovnáním dna do předepsaného profilu a spádu Příplatek k cenám za lepivost horniny tř. 3</t>
  </si>
  <si>
    <t>-245827443</t>
  </si>
  <si>
    <t>0,4*(7,5*7,6*(4-0,2))+2*1,5*1,5*0,4</t>
  </si>
  <si>
    <t>131301201</t>
  </si>
  <si>
    <t>Hloubení zapažených jam a zářezů s urovnáním dna do předepsaného profilu a spádu v hornině tř. 4 do 100 m3</t>
  </si>
  <si>
    <t>-38090027</t>
  </si>
  <si>
    <t>0,25*(7,5*7,6*(4-0,2))+0,25*2*1,5*1,5</t>
  </si>
  <si>
    <t>131301209</t>
  </si>
  <si>
    <t>Hloubení zapažených jam a zářezů s urovnáním dna do předepsaného profilu a spádu Příplatek k cenám za lepivost horniny tř. 4</t>
  </si>
  <si>
    <t>1347103748</t>
  </si>
  <si>
    <t>131401201</t>
  </si>
  <si>
    <t>Hloubení zapažených jam a zářezů s urovnáním dna do předepsaného profilu a spádu v hornině tř. 5 do 100 m3</t>
  </si>
  <si>
    <t>-514136952</t>
  </si>
  <si>
    <t>0,1*(7,5*7,6*(4-0,2))+0,8*0,8*0,8+0,1*2*1,5*1,5</t>
  </si>
  <si>
    <t>131501201</t>
  </si>
  <si>
    <t>Hloubení zapažených jam a zářezů s urovnáním dna do předepsaného profilu a spádu v hornině tř. 6 do 100 m3</t>
  </si>
  <si>
    <t>-2102190494</t>
  </si>
  <si>
    <t>0,1*(7,5*7,6*(4-0,2))+2*1,5*1,5*0,1</t>
  </si>
  <si>
    <t>151711111</t>
  </si>
  <si>
    <t>Osazení ocelových zápor pro pažení hloubených vykopávek do předem provedených vrtů se zabetonováním spodního konce, s příp. nutným obsypem zápory pískem délky od 0 do 8 m</t>
  </si>
  <si>
    <t>1082080564</t>
  </si>
  <si>
    <t>(7,6)*2+7,5</t>
  </si>
  <si>
    <t>151712111</t>
  </si>
  <si>
    <t>Převázka ocelová pro ukotvení záporového pažení pro jakoukoliv délku převázky zdvojená</t>
  </si>
  <si>
    <t>-543499088</t>
  </si>
  <si>
    <t>2*(7,6)*2+7,5*2</t>
  </si>
  <si>
    <t>151713111</t>
  </si>
  <si>
    <t>Vrchní kotvení zápor na povrch výkopové jámy s provedením kotevních bloků z betonu nebo se zaberaněním ocelových pilot, případně s provedením vrtů a jejich výplní betonem, s dodáním hmot při délce zápory do 8 m zřízení</t>
  </si>
  <si>
    <t>-1543808966</t>
  </si>
  <si>
    <t>151713112</t>
  </si>
  <si>
    <t>Vrchní kotvení zápor na povrch výkopové jámy s provedením kotevních bloků z betonu nebo se zaberaněním ocelových pilot, případně s provedením vrtů a jejich výplní betonem, s dodáním hmot při délce zápory do 8 m odstranění</t>
  </si>
  <si>
    <t>740299328</t>
  </si>
  <si>
    <t>151721112</t>
  </si>
  <si>
    <t>Pažení do ocelových zápor bez ohledu na druh pažin, s odstraněním pažení, hloubky výkopu přes 4 do 10 m</t>
  </si>
  <si>
    <t>26458549</t>
  </si>
  <si>
    <t>9,2*(7,5*2+7,6)</t>
  </si>
  <si>
    <t>-1833899500</t>
  </si>
  <si>
    <t>0,8*(7,5*7,6*(2,5-1))+(2-1)*1,5*1,5*0,8</t>
  </si>
  <si>
    <t>161101102</t>
  </si>
  <si>
    <t xml:space="preserve">Svislé přemístění výkopku  bez naložení do dopravní nádoby avšak s vyprázdněním dopravní nádoby na hromadu nebo do dopravního prostředku z horniny tř. 1 až 4, při hloubce výkopu přes 2,5 do 4 m</t>
  </si>
  <si>
    <t>-391819946</t>
  </si>
  <si>
    <t>0,8*(7,5*7,6*(4-2,5))</t>
  </si>
  <si>
    <t>Svislé přemístění výkopku bez naložení do dopravní nádoby avšak s vyprázdněním dopravní nádoby na hromadu nebo do dopravního prostředku z horniny tř. 5 až 7, při hloubce výkopu přes 1 do 2,5 m</t>
  </si>
  <si>
    <t>-1232174168</t>
  </si>
  <si>
    <t>0,2*(7,5*7,6*(2,5-1))+(2-1)*1,5*1,5*0,2</t>
  </si>
  <si>
    <t>161101152</t>
  </si>
  <si>
    <t xml:space="preserve">Svislé přemístění výkopku  bez naložení do dopravní nádoby avšak s vyprázdněním dopravní nádoby na hromadu nebo do dopravního prostředku z horniny tř. 5 až 7, při hloubce výkopu přes 2,5 do 4 m</t>
  </si>
  <si>
    <t>847756098</t>
  </si>
  <si>
    <t>0,2*(7,5*7,6*(4-2,5))</t>
  </si>
  <si>
    <t>-1857784869</t>
  </si>
  <si>
    <t>(0,8*(7,5*7,6*(4-0,2))+2*1,5*1,5*0,8)*2</t>
  </si>
  <si>
    <t>Vodorovné přemístění výkopku nebo sypaniny po suchu na obvyklém dopravním prostředku, bez naložení výkopku, avšak se složením bez rozhrnutí z horniny tř. 5 až 7 na vzdálenost do 20 m</t>
  </si>
  <si>
    <t>1237351896</t>
  </si>
  <si>
    <t>(0,2*(7,5*7,6*(4-0,2))+2*1,5*1,5*0,2)</t>
  </si>
  <si>
    <t>1391953402</t>
  </si>
  <si>
    <t>-(0,2*(7,5*7,6*(4-0,2))+2*1,5*1,5*0,2)</t>
  </si>
  <si>
    <t>(6*5,5*4+1,6*10,2)*0,5</t>
  </si>
  <si>
    <t>85971106</t>
  </si>
  <si>
    <t>29,94*20</t>
  </si>
  <si>
    <t>Vodorovné přemístění výkopku nebo sypaniny po suchu na obvyklém dopravním prostředku, bez naložení výkopku, avšak se složením bez rozhrnutí z horniny tř. 5 až 7 na vzdálenost přes 9 0000 do 10 000 m</t>
  </si>
  <si>
    <t>1131555989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</si>
  <si>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</si>
  <si>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-10496371</t>
  </si>
  <si>
    <t>44,22*20</t>
  </si>
  <si>
    <t>171101101</t>
  </si>
  <si>
    <t>Uložení sypaniny do násypů s rozprostřením sypaniny ve vrstvách a s hrubým urovnáním zhutněných s uzavřením povrchu násypu z hornin soudržných s předepsanou mírou zhutnění v procentech výsledků zkoušek Proctor-Standard (dále jen PS) na 95 % PS</t>
  </si>
  <si>
    <t>CS ÚRS 2016 01</t>
  </si>
  <si>
    <t>1729403889</t>
  </si>
  <si>
    <t xml:space="preserve"> "viz výkres čov" 25</t>
  </si>
  <si>
    <t>Součet</t>
  </si>
  <si>
    <t>171102111</t>
  </si>
  <si>
    <t>Uložení sypaniny z hornin nesoudržných a sypkých do násypů zhutněných v aktivní zóně</t>
  </si>
  <si>
    <t>327694212</t>
  </si>
  <si>
    <t>170*0,2+80*0,2+22,05</t>
  </si>
  <si>
    <t>1180927175</t>
  </si>
  <si>
    <t>29,44+44,22</t>
  </si>
  <si>
    <t>-1385793981</t>
  </si>
  <si>
    <t>73,66*2</t>
  </si>
  <si>
    <t>-1579131470</t>
  </si>
  <si>
    <t>(7,5*7,6*(4-0,2))+0,8*0,8+2*1,5*1,5</t>
  </si>
  <si>
    <t>-6*5,5*4-1,6*10,2</t>
  </si>
  <si>
    <t>181301103</t>
  </si>
  <si>
    <t>Rozprostření a urovnání ornice v rovině nebo ve svahu sklonu do 1:5 při souvislé ploše do 500 m2, tl. vrstvy přes 150 do 200 mm</t>
  </si>
  <si>
    <t>1857176246</t>
  </si>
  <si>
    <t>10*8-46"zpevně+né plochy"</t>
  </si>
  <si>
    <t>181411121</t>
  </si>
  <si>
    <t>Založení trávníku na půdě předem připravené plochy do 1000 m2 výsevem včetně utažení lučního v rovině nebo na svahu do 1:5</t>
  </si>
  <si>
    <t>737618180</t>
  </si>
  <si>
    <t>005724720</t>
  </si>
  <si>
    <t>osiva pícnin směsi travní balení obvykle 25 kg technická - rovinná (10 kg)</t>
  </si>
  <si>
    <t>kg</t>
  </si>
  <si>
    <t>534353785</t>
  </si>
  <si>
    <t>(10*8-46"zpevně+né plochy")*0,02</t>
  </si>
  <si>
    <t>181951102</t>
  </si>
  <si>
    <t>Úprava pláně v hornině tř. 1 až 4 se zhutněním</t>
  </si>
  <si>
    <t>-1704308874</t>
  </si>
  <si>
    <t>16*5</t>
  </si>
  <si>
    <t>173</t>
  </si>
  <si>
    <t>184818_R1</t>
  </si>
  <si>
    <t>Ochrana kmene při výšce bednění do 2 m</t>
  </si>
  <si>
    <t>-1051004451</t>
  </si>
  <si>
    <t>174</t>
  </si>
  <si>
    <t>184818_R2</t>
  </si>
  <si>
    <t>Ochrana kořenového systému</t>
  </si>
  <si>
    <t>1637527142</t>
  </si>
  <si>
    <t>271572211</t>
  </si>
  <si>
    <t>Podsyp pod základové konstrukce se zhutněním a urovnáním povrchu ze štěrkopísku netříděného</t>
  </si>
  <si>
    <t>-1653767365</t>
  </si>
  <si>
    <t>1*1*0,2</t>
  </si>
  <si>
    <t>272354191</t>
  </si>
  <si>
    <t>Bednění základových konstrukcí kleneb Příplatek k ceně za zakřivení základu, průměru do 7,5 m</t>
  </si>
  <si>
    <t>-1200183351</t>
  </si>
  <si>
    <t>273311124</t>
  </si>
  <si>
    <t>Základové konstrukce z betonu prostého desky ve výkopu nebo na hlavách pilot C 12/15</t>
  </si>
  <si>
    <t>-672749780</t>
  </si>
  <si>
    <t>0,15*6,2*5,8+0,15*1,8*2,7</t>
  </si>
  <si>
    <t>273354111</t>
  </si>
  <si>
    <t>Bednění základových desek - zřízení</t>
  </si>
  <si>
    <t>-1036737072</t>
  </si>
  <si>
    <t>6*0,2*2+8*0,2*2</t>
  </si>
  <si>
    <t>273354191</t>
  </si>
  <si>
    <t>Bednění základových konstrukcí desek Příplatek k ceně za zakřivení základu, průměru do 7,5 m</t>
  </si>
  <si>
    <t>-570837187</t>
  </si>
  <si>
    <t>5,6*1,5*4</t>
  </si>
  <si>
    <t>275313811</t>
  </si>
  <si>
    <t>Základy z betonu prostého patky a bloky z betonu kamenem neprokládaného tř. C 25/30</t>
  </si>
  <si>
    <t>270391530</t>
  </si>
  <si>
    <t>0,3*0,8*2,6</t>
  </si>
  <si>
    <t>275351121</t>
  </si>
  <si>
    <t>Bednění základů patek zřízení</t>
  </si>
  <si>
    <t>154186933</t>
  </si>
  <si>
    <t>0,8*2,6*2</t>
  </si>
  <si>
    <t>275351122</t>
  </si>
  <si>
    <t>Bednění základů patek odstranění</t>
  </si>
  <si>
    <t>966272895</t>
  </si>
  <si>
    <t>2,8*0,8*2</t>
  </si>
  <si>
    <t>317121101</t>
  </si>
  <si>
    <t>Montáž prefabrikovaných překladů pro světlost otvoru od 600 do 1050 mm</t>
  </si>
  <si>
    <t>-607535664</t>
  </si>
  <si>
    <t>317121102</t>
  </si>
  <si>
    <t xml:space="preserve">Montáž prefabrikovaných překladů  délky přes 1500 do 2200 mm</t>
  </si>
  <si>
    <t>-1996266635</t>
  </si>
  <si>
    <t>317168056</t>
  </si>
  <si>
    <t>Překlady keramické vysoké osazené do maltového lože, šířky překladu 70 mm výšky 238 mm, délky 2250 mm</t>
  </si>
  <si>
    <t>629486410</t>
  </si>
  <si>
    <t>317168129.</t>
  </si>
  <si>
    <t>Překlad keramický vysoký v 23,8 cm dl 75 cm</t>
  </si>
  <si>
    <t>1141239362</t>
  </si>
  <si>
    <t>380321663</t>
  </si>
  <si>
    <t>Kompletní konstrukce čistíren odpadních vod, nádrží, vodojemů, kanálů z betonu železového bez výztuže a bednění bez zvýšených nároků na prostředí tř. C 30/37, tl. přes 300 mm</t>
  </si>
  <si>
    <t>-542580910</t>
  </si>
  <si>
    <t>6*0,3*5,5+3,5*5,5*0,3+0,3*4,5*6*2+2*1,6*0,3*2,6+(1,6+2,6)*(3,8+1,8)*2*0,3+1,6*2*0,8*0,3+1,6*1,6*3*0,3</t>
  </si>
  <si>
    <t>6,1*0,3*5,9"dno"+10,2*0,3</t>
  </si>
  <si>
    <t>380356231</t>
  </si>
  <si>
    <t>Bednění kompletních konstrukcí čistíren odpadních vod, nádrží, vodojemů, kanálů konstrukcí neomítaných z betonu prostého nebo železového ploch rovinných zřízení</t>
  </si>
  <si>
    <t>-199705935</t>
  </si>
  <si>
    <t>5,94*4,9*2+5,94*4,5*2+5,5*6,24*2+5,1*6,24*2+2*2*3,8*4,9+2,6*4,9*4+1,6*4,7*2+2*(2,2*2+1,6*2)*2,1+5,6*1,5*4+5,6*2,1*2</t>
  </si>
  <si>
    <t>380356232</t>
  </si>
  <si>
    <t>Bednění kompletních konstrukcí čistíren odpadních vod, nádrží, vodojemů, kanálů konstrukcí neomítaných z betonu prostého nebo železového ploch rovinných odstranění</t>
  </si>
  <si>
    <t>-1518158383</t>
  </si>
  <si>
    <t>380361006</t>
  </si>
  <si>
    <t>Výztuž kompletních konstrukcí čistíren odpadních vod, nádrží, vodojemů, kanálů z oceli 10 505 (R) nebo BSt 500</t>
  </si>
  <si>
    <t>827629659</t>
  </si>
  <si>
    <t>12,33</t>
  </si>
  <si>
    <t>380361011</t>
  </si>
  <si>
    <t>Výztuž kompletních konstrukcí čistíren odpadních vod, nádrží, vodojemů, kanálů ze svařovaných sítí z drátů typu KARI</t>
  </si>
  <si>
    <t>39086263</t>
  </si>
  <si>
    <t>0,68</t>
  </si>
  <si>
    <t>411321616</t>
  </si>
  <si>
    <t>Stropy z betonu železového (bez výztuže) stropů deskových, plochých střech, desek balkonových, desek hřibových stropů včetně hlavic hřibových sloupů tř. C 30/37</t>
  </si>
  <si>
    <t>930457305</t>
  </si>
  <si>
    <t>6*(5,5*1*0,3)+0,3*10,2+ 2,4*1,4*0,3"jímka na kal"</t>
  </si>
  <si>
    <t>411351101</t>
  </si>
  <si>
    <t>Bednění stropů, kleneb nebo skořepin bez podpěrné konstrukce stropů deskových, balkonových nebo plošných konzol plné, rovné, popř. s náběhy zřízení</t>
  </si>
  <si>
    <t>719467003</t>
  </si>
  <si>
    <t>5,5*6+10,2+0,3*26+2,4*1,4+(2,4+1,4)*2*0,3</t>
  </si>
  <si>
    <t>411351102</t>
  </si>
  <si>
    <t>Bednění stropů, kleneb nebo skořepin bez podpěrné konstrukce stropů deskových, balkonových nebo plošných konzol plné, rovné, popř. s náběhy odstranění</t>
  </si>
  <si>
    <t>1561347846</t>
  </si>
  <si>
    <t>5524140r</t>
  </si>
  <si>
    <t xml:space="preserve">Kompozitní kruhový poklop,  s odvětráním DN 600</t>
  </si>
  <si>
    <t>-745944721</t>
  </si>
  <si>
    <t>411354173</t>
  </si>
  <si>
    <t>Podpěrná konstrukce stropů výšky do 4 m se zesílením dna bednění na výměru m2 půdorysu pro zatížení betonovou směsí a výztuží přes 5 do 12 kPa zřízení</t>
  </si>
  <si>
    <t>-799970232</t>
  </si>
  <si>
    <t>4,5*4,9+9</t>
  </si>
  <si>
    <t>411354174</t>
  </si>
  <si>
    <t>Podpěrná konstrukce stropů výšky do 4 m se zesílením dna bednění na výměru m2 půdorysu pro zatížení betonovou směsí a výztuží přes 5 do 12 kPa odstranění</t>
  </si>
  <si>
    <t>-1379720514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</si>
  <si>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</si>
  <si>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</si>
  <si>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-138969577</t>
  </si>
  <si>
    <t>0,8</t>
  </si>
  <si>
    <t>-834981797</t>
  </si>
  <si>
    <t>5,87*6,82*0,1</t>
  </si>
  <si>
    <t>463212111</t>
  </si>
  <si>
    <t xml:space="preserve">Rovnanina z lomového kamene upraveného, tříděného  jakékoliv tloušťky rovnaniny s vyklínováním spár a dutin úlomky kamene</t>
  </si>
  <si>
    <t>-272428984</t>
  </si>
  <si>
    <t>5*0,2</t>
  </si>
  <si>
    <t>465511228</t>
  </si>
  <si>
    <t xml:space="preserve">Dlažba z lomového kamene lomařsky upraveného  vodorovná nebo ve sklonu na sucho, s vyklínováním spár kamenem nebo s vyplněním spár pískem tl. 250 mm</t>
  </si>
  <si>
    <t>933553070</t>
  </si>
  <si>
    <t>5,5*8</t>
  </si>
  <si>
    <t>58380651</t>
  </si>
  <si>
    <t>kámen lomový netříděný žula štípaná</t>
  </si>
  <si>
    <t>-313935881</t>
  </si>
  <si>
    <t>0,2*5,5*8*7</t>
  </si>
  <si>
    <t>69334500</t>
  </si>
  <si>
    <t>fólie kořenovzdorná vegetačních střech tl 0,5 mm, LDPE</t>
  </si>
  <si>
    <t>203057165</t>
  </si>
  <si>
    <t>611311191</t>
  </si>
  <si>
    <t>Omítka vápenná vnitřních ploch nanášená ručně Příplatek k cenám za každých dalších 5 mm tloušťky omítky přes 10 mm stropů</t>
  </si>
  <si>
    <t>-701617456</t>
  </si>
  <si>
    <t>21,6*2,6+(4,6+0,5+0,7)*2,6*2+2*2,6</t>
  </si>
  <si>
    <t>612232r</t>
  </si>
  <si>
    <t>Montáž vnitřního zateplení ostění nebo nadpraží z polyuretanových desek hloubky špalet do 200 mm, tloušťky desek přes 40 do 80 mm</t>
  </si>
  <si>
    <t>1409050101</t>
  </si>
  <si>
    <t>3,5*2+1,5*2,5+2*1*2+2*2,3</t>
  </si>
  <si>
    <t>28375985</t>
  </si>
  <si>
    <t>deska EPS 100 fasádní λ=0,037 tl 160mm</t>
  </si>
  <si>
    <t>-1397893850</t>
  </si>
  <si>
    <t>3,5*2+1,5*2,5+2*1*2</t>
  </si>
  <si>
    <t>14,75*1,1 'Přepočtené koeficientem množství</t>
  </si>
  <si>
    <t>28375950</t>
  </si>
  <si>
    <t>deska EPS 100 fasádní λ=0,037 tl 100mm</t>
  </si>
  <si>
    <t>1046048679</t>
  </si>
  <si>
    <t>2*2,3</t>
  </si>
  <si>
    <t>4,6*1,1 'Přepočtené koeficientem množství</t>
  </si>
  <si>
    <t>612323111</t>
  </si>
  <si>
    <t>Omítka vápenocementová vnitřních ploch hladkých nanášená ručně jednovrstvá hladká, na neomítnutý bezesparý podklad, tloušťky do 5 mm stěn</t>
  </si>
  <si>
    <t>2077863021</t>
  </si>
  <si>
    <t>622321R</t>
  </si>
  <si>
    <t>Úprava pohledového betonu</t>
  </si>
  <si>
    <t>-1046212627</t>
  </si>
  <si>
    <t>(4,6+0,5+0,7)*2,6*2+2*2,6</t>
  </si>
  <si>
    <t>3*(4,9+4,9+4,5+4,5)</t>
  </si>
  <si>
    <t>622322141</t>
  </si>
  <si>
    <t>Omítka vápenocementová lehčená vnějších ploch nanášená ručně dvouvrstvá, tloušťky jádrové omítky do 15 mm a tloušťky štuku do 3 mm štuková stěn</t>
  </si>
  <si>
    <t>322901455</t>
  </si>
  <si>
    <t>62261110R</t>
  </si>
  <si>
    <t xml:space="preserve">Nátěr vnější omítky stěn, včetně podkladního penetrování - dvojnásobný, až tři barvy, jakýkoliv odstín, stupeň složitosti I až III </t>
  </si>
  <si>
    <t>1806552987</t>
  </si>
  <si>
    <t>631311113</t>
  </si>
  <si>
    <t>Mazanina z betonu prostého bez zvýšených nároků na prostředí tl. přes 50 do 80 mm tř. C 12/15</t>
  </si>
  <si>
    <t>1332527088</t>
  </si>
  <si>
    <t>5*7*0,05</t>
  </si>
  <si>
    <t>631319171</t>
  </si>
  <si>
    <t>Příplatek k cenám mazanin za stržení povrchu spodní vrstvy mazaniny latí před vložením výztuže nebo pletiva pro tl. obou vrstev mazaniny přes 50 do 80 mm</t>
  </si>
  <si>
    <t>489333799</t>
  </si>
  <si>
    <t>631362021</t>
  </si>
  <si>
    <t>Výztuž mazanin ze svařovaných sítí z drátů typu KARI</t>
  </si>
  <si>
    <t>-1316384511</t>
  </si>
  <si>
    <t>7*5*0,0078</t>
  </si>
  <si>
    <t>6324501R</t>
  </si>
  <si>
    <t>Cementový potěr + hlazený nátěr</t>
  </si>
  <si>
    <t>-230308569</t>
  </si>
  <si>
    <t xml:space="preserve"> 3*2,25</t>
  </si>
  <si>
    <t>642942111</t>
  </si>
  <si>
    <t>Osazování zárubní nebo rámů kovových dveřních lisovaných nebo z úhelníků bez dveřních křídel, na cementovou maltu, o ploše otvoru do 2,5 m2</t>
  </si>
  <si>
    <t>620385615</t>
  </si>
  <si>
    <t>553311171</t>
  </si>
  <si>
    <t xml:space="preserve">zárubeň ocelová 600-900 </t>
  </si>
  <si>
    <t>-1375719875</t>
  </si>
  <si>
    <t>55331138</t>
  </si>
  <si>
    <t>zárubeň ocelová pro běžné zdění hranatý profil 125 1800 dvoukřídlá</t>
  </si>
  <si>
    <t>-11667653</t>
  </si>
  <si>
    <t>642942221</t>
  </si>
  <si>
    <t xml:space="preserve">Osazování zárubní nebo rámů kovových dveřních  lisovaných nebo z úhelníků bez dveřních křídel, na cementovou maltu, plochy otvoru přes 2,5 do 4,5 m2</t>
  </si>
  <si>
    <t>-1720609636</t>
  </si>
  <si>
    <t>644941121</t>
  </si>
  <si>
    <t>Montáž průvětrníků nebo mřížek odvětrávacích montáž průchodky (trubky) se zhotovením otvoru v tepelné izolaci</t>
  </si>
  <si>
    <t>-767175869</t>
  </si>
  <si>
    <t>867361016r</t>
  </si>
  <si>
    <t>systémový úchyt potrubí - závěsy</t>
  </si>
  <si>
    <t>-335514970</t>
  </si>
  <si>
    <t xml:space="preserve">Potrubí bude uchyceno systémovými závěsy s pryžovou vložkou, bude zaručena ochrana přenosu chvění a hluku do konstrukce. </t>
  </si>
  <si>
    <t>Montáž potrubí obsahuje i montáž objímek, vrtání děr a související činnosti a materiál</t>
  </si>
  <si>
    <t>871161_r</t>
  </si>
  <si>
    <t>Doplňující konstrukce pro rozvod vody v rámci ZTI - DODÁVKA A MONTÁŽ</t>
  </si>
  <si>
    <t>SOUBOR</t>
  </si>
  <si>
    <t>868397469</t>
  </si>
  <si>
    <t>1"SPECIFIKACE DLE PŘÍLOHY D"</t>
  </si>
  <si>
    <t>"Stavební realizace vedení potrubí</t>
  </si>
  <si>
    <t>"- volně ve žlabech</t>
  </si>
  <si>
    <t>"- na konzolách</t>
  </si>
  <si>
    <t>"- v plastových nebo kovových objímkách</t>
  </si>
  <si>
    <t>"- ve volných drážkách ve zdivu</t>
  </si>
  <si>
    <t>"- podél stavební konstrukce v krytech</t>
  </si>
  <si>
    <t>"- v podlaze</t>
  </si>
  <si>
    <t>-889871988</t>
  </si>
  <si>
    <t>69321026</t>
  </si>
  <si>
    <t>geomříže jednoosé HDPE s tahovou pevností 170 kN/m</t>
  </si>
  <si>
    <t>-839810848</t>
  </si>
  <si>
    <t>Ostatní konstrukce a práce, bourání</t>
  </si>
  <si>
    <t>931991112</t>
  </si>
  <si>
    <t>Zřízení těsnění dilatační spáry pásem gumovým profilovým nebo z PVC ve stěně</t>
  </si>
  <si>
    <t>1088706958</t>
  </si>
  <si>
    <t>5,5*5,1+5,5*7</t>
  </si>
  <si>
    <t>941111131</t>
  </si>
  <si>
    <t>Montáž lešení řadového trubkového lehkého pracovního s podlahami s provozním zatížením tř. 3 do 200 kg/m2 šířky tř. W12 přes 1,2 do 1,5 m, výšky do 10 m</t>
  </si>
  <si>
    <t>-765209854</t>
  </si>
  <si>
    <t>6,5*(5,5+2*8+5,5)</t>
  </si>
  <si>
    <t>941111231</t>
  </si>
  <si>
    <t>Montáž lešení řadového trubkového lehkého pracovního s podlahami s provozním zatížením tř. 3 do 200 kg/m2 Příplatek za první a každý další den použití lešení k ceně -1131</t>
  </si>
  <si>
    <t>492607961</t>
  </si>
  <si>
    <t>6,5*(5,5+2*8+5,5)*50</t>
  </si>
  <si>
    <t>941111831</t>
  </si>
  <si>
    <t>Demontáž lešení řadového trubkového lehkého pracovního s podlahami s provozním zatížením tř. 3 do 200 kg/m2 šířky tř. W12 přes 1,2 do 1,5 m, výšky do 10 m</t>
  </si>
  <si>
    <t>-498923848</t>
  </si>
  <si>
    <t>100749703</t>
  </si>
  <si>
    <t>(8+7)*2*2</t>
  </si>
  <si>
    <t>561257878</t>
  </si>
  <si>
    <t>949101112</t>
  </si>
  <si>
    <t>Lešení pomocné pracovní pro objekty pozemních staveb pro zatížení do 150 kg/m2, o výšce lešeňové podlahy přes 1,9 do 3,5 m</t>
  </si>
  <si>
    <t>2010027451</t>
  </si>
  <si>
    <t>952901111</t>
  </si>
  <si>
    <t>Vyčištění budov nebo objektů před předáním do užívání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předmětů, při světlé výšce podlaží do 4 m</t>
  </si>
  <si>
    <t>-2090533141</t>
  </si>
  <si>
    <t>952901221</t>
  </si>
  <si>
    <t>Vyčištění budov nebo objektů před předáním do užívání průmyslových budov a objektů výrobních, skladovacích, garáží, dílen nebo hal apod. s nespalnou podlahou-zametení podlahy, umytí dlažeb nebo keramických podlah v přilehlých místnostech, chodbách a schodištích, umytí obkladů, schodů, vyčištění a umytí oken a dveří s rámy a zárubněmi, umytí a vyčištění jiných zasklených a natíraných ploch a zařizovacích předmětů jakékoliv výšky podlaží</t>
  </si>
  <si>
    <t>1962326738</t>
  </si>
  <si>
    <t>4,9*7,4</t>
  </si>
  <si>
    <t>977151113</t>
  </si>
  <si>
    <t>Jádrové vrty diamantovými korunkami do stavebních materiálů (železobetonu, betonu, cihel, obkladů, dlažeb, kamene) průměru přes 40 do 50 mm</t>
  </si>
  <si>
    <t>-1312869877</t>
  </si>
  <si>
    <t xml:space="preserve">"viz výkres D.B.1.1.03.5"  0,45*9</t>
  </si>
  <si>
    <t>977151118</t>
  </si>
  <si>
    <t>Jádrové vrty diamantovými korunkami do stavebních materiálů (železobetonu, betonu, cihel, obkladů, dlažeb, kamene) průměru přes 90 do 100 mm</t>
  </si>
  <si>
    <t>-986097005</t>
  </si>
  <si>
    <t xml:space="preserve">"viz výkres D.B.1.1.03.5"  0,45*12</t>
  </si>
  <si>
    <t>977151125</t>
  </si>
  <si>
    <t>Jádrové vrty diamantovými korunkami do stavebních materiálů (železobetonu, betonu, cihel, obkladů, dlažeb, kamene) průměru přes 180 do 200 mm</t>
  </si>
  <si>
    <t>-164269404</t>
  </si>
  <si>
    <t>977151128</t>
  </si>
  <si>
    <t>Jádrové vrty diamantovými korunkami do stavebních materiálů (železobetonu, betonu, cihel, obkladů, dlažeb, kamene) průměru přes 250 do 300 mm</t>
  </si>
  <si>
    <t>-482853194</t>
  </si>
  <si>
    <t xml:space="preserve">"viz výkres D.B.1.1.03.5"  0,45*5</t>
  </si>
  <si>
    <t>998274128</t>
  </si>
  <si>
    <t>Přesun hmot pro trubní vedení hloubené z trub betonových nebo železobetonových Příplatek k cenám za zvětšený přesun přes vymezenou největší dopravní vzdálenost přes 3000 do 5000 m</t>
  </si>
  <si>
    <t>737700944</t>
  </si>
  <si>
    <t>65*3</t>
  </si>
  <si>
    <t>997013111</t>
  </si>
  <si>
    <t>Vnitrostaveništní doprava suti a vybouraných hmot vodorovně do 50 m svisle s použitím mechanizace pro budovy a haly výšky do 6 m</t>
  </si>
  <si>
    <t>1914446267</t>
  </si>
  <si>
    <t>1723888985</t>
  </si>
  <si>
    <t>Odvoz suti a vybouraných hmot na skládku nebo meziskládku se složením, na vzdálenost Příplatek k ceně za každý další i započatý 1 km přes 1 km</t>
  </si>
  <si>
    <t>2045322781</t>
  </si>
  <si>
    <t>1,347*30</t>
  </si>
  <si>
    <t>997013831</t>
  </si>
  <si>
    <t>Poplatek za uložení stavebního odpadu na skládce (skládkovné) směsného</t>
  </si>
  <si>
    <t>678541340</t>
  </si>
  <si>
    <t>711</t>
  </si>
  <si>
    <t>Izolace proti vodě, vlhkosti a plynům</t>
  </si>
  <si>
    <t>711131101</t>
  </si>
  <si>
    <t>Provedení izolace proti zemní vlhkosti pásy na sucho AIP nebo tkaniny na ploše vodorovné V</t>
  </si>
  <si>
    <t>-1360522529</t>
  </si>
  <si>
    <t>108</t>
  </si>
  <si>
    <t>628321R</t>
  </si>
  <si>
    <t>pás těžký asfaltovaný se skl. vložkou</t>
  </si>
  <si>
    <t>-1055161075</t>
  </si>
  <si>
    <t>43*1,15 'Přepočtené koeficientem množství</t>
  </si>
  <si>
    <t>109</t>
  </si>
  <si>
    <t>711471053</t>
  </si>
  <si>
    <t>Provedení izolace proti povrchové a podpovrchové tlakové vodě termoplasty na ploše vodorovné V folií z nízkolehčeného PE položenou volně</t>
  </si>
  <si>
    <t>2110154220</t>
  </si>
  <si>
    <t>110</t>
  </si>
  <si>
    <t>711472053</t>
  </si>
  <si>
    <t>Provedení izolace proti povrchové a podpovrchové tlakové vodě termoplasty na ploše svislé S folií z nízkolehčeného PE položenou volně</t>
  </si>
  <si>
    <t>-1258568514</t>
  </si>
  <si>
    <t>6*5,5+2*6*5,2+3,5*5+3*2*1,6</t>
  </si>
  <si>
    <t>111</t>
  </si>
  <si>
    <t>283220281</t>
  </si>
  <si>
    <t xml:space="preserve">fólie hydroizolační </t>
  </si>
  <si>
    <t>-1638211386</t>
  </si>
  <si>
    <t>197,676782024793*1,15 'Přepočtené koeficientem množství</t>
  </si>
  <si>
    <t>112</t>
  </si>
  <si>
    <t>711491171</t>
  </si>
  <si>
    <t>Provedení izolace proti povrchové a podpovrchové tlakové vodě ostatní na ploše vodorovné V z textilií, vrstvy podkladní</t>
  </si>
  <si>
    <t>537487671</t>
  </si>
  <si>
    <t>5,5*5,2</t>
  </si>
  <si>
    <t>113</t>
  </si>
  <si>
    <t>711491172</t>
  </si>
  <si>
    <t>Provedení izolace proti povrchové a podpovrchové tlakové vodě ostatní na ploše vodorovné V z textilií, vrstvy ochranné</t>
  </si>
  <si>
    <t>18089675</t>
  </si>
  <si>
    <t>114</t>
  </si>
  <si>
    <t>693110381</t>
  </si>
  <si>
    <t xml:space="preserve">geotextilie </t>
  </si>
  <si>
    <t>-540818654</t>
  </si>
  <si>
    <t>57,2*1,05 'Přepočtené koeficientem množství</t>
  </si>
  <si>
    <t>115</t>
  </si>
  <si>
    <t>711491271</t>
  </si>
  <si>
    <t>Provedení izolace proti povrchové a podpovrchové tlakové vodě ostatní na ploše svislé S z textilií, vrstvy podkladní</t>
  </si>
  <si>
    <t>116</t>
  </si>
  <si>
    <t>711491272</t>
  </si>
  <si>
    <t>Provedení izolace proti povrchové a podpovrchové tlakové vodě ostatní na ploše svislé S z textilií, vrstvy ochranné</t>
  </si>
  <si>
    <t>117</t>
  </si>
  <si>
    <t>998711201</t>
  </si>
  <si>
    <t>Přesun hmot pro izolace proti vodě, vlhkosti a plynům stanovený procentní sazbou z ceny vodorovná dopravní vzdálenost do 50 m v objektech výšky do 6 m</t>
  </si>
  <si>
    <t>%</t>
  </si>
  <si>
    <t>1297036445</t>
  </si>
  <si>
    <t>118</t>
  </si>
  <si>
    <t>721141103</t>
  </si>
  <si>
    <t xml:space="preserve">Potrubí z litinových trub bezhrdlových  odpadní DN 100</t>
  </si>
  <si>
    <t>1465028200</t>
  </si>
  <si>
    <t xml:space="preserve">" viz výkres D.B.1.1.03.13"  3</t>
  </si>
  <si>
    <t>119</t>
  </si>
  <si>
    <t xml:space="preserve">721141R </t>
  </si>
  <si>
    <t xml:space="preserve">chránička pro potrubí PVC DN 100 </t>
  </si>
  <si>
    <t>-292642692</t>
  </si>
  <si>
    <t>120</t>
  </si>
  <si>
    <t>721273153</t>
  </si>
  <si>
    <t>Ventilační hlavice z polypropylenu (PP) DN 110 (HL 810)</t>
  </si>
  <si>
    <t>-2092641940</t>
  </si>
  <si>
    <t>121</t>
  </si>
  <si>
    <t>721290111</t>
  </si>
  <si>
    <t>Zkouška těsnosti kanalizace v objektech vodou do DN 125</t>
  </si>
  <si>
    <t>-96421456</t>
  </si>
  <si>
    <t>122</t>
  </si>
  <si>
    <t>933901111</t>
  </si>
  <si>
    <t>Zkoušky objektů a vymývání provedení zkoušky vodotěsnosti betonové nádrže jakéhokoliv druhu a tvaru, o obsahu do 1000 m3</t>
  </si>
  <si>
    <t>-897459083</t>
  </si>
  <si>
    <t>2,3*3,4*4,5*2+4,2*1,8</t>
  </si>
  <si>
    <t>123</t>
  </si>
  <si>
    <t>082113200</t>
  </si>
  <si>
    <t>voda pitná vodné pro smluvní odběratele</t>
  </si>
  <si>
    <t>-599834207</t>
  </si>
  <si>
    <t>124</t>
  </si>
  <si>
    <t>998721201</t>
  </si>
  <si>
    <t>Přesun hmot pro vnitřní kanalizace stanovený procentní sazbou z ceny vodorovná dopravní vzdálenost do 50 m v objektech výšky do 6 m</t>
  </si>
  <si>
    <t>-156662537</t>
  </si>
  <si>
    <t>725</t>
  </si>
  <si>
    <t>Zdravotechnika - zařizovací předměty</t>
  </si>
  <si>
    <t>125</t>
  </si>
  <si>
    <t>7251R1</t>
  </si>
  <si>
    <t>Umyvadlo, klozet, armatury, včetně dodávky</t>
  </si>
  <si>
    <t>1798112372</t>
  </si>
  <si>
    <t>" viz výkres D.B.1.1.03.14" 1</t>
  </si>
  <si>
    <t>126</t>
  </si>
  <si>
    <t>998725201</t>
  </si>
  <si>
    <t>Přesun hmot pro zařizovací předměty stanovený procentní sazbou z ceny vodorovná dopravní vzdálenost do 50 m v objektech výšky do 6 m</t>
  </si>
  <si>
    <t>361535946</t>
  </si>
  <si>
    <t>763</t>
  </si>
  <si>
    <t>Konstrukce suché výstavby</t>
  </si>
  <si>
    <t>764</t>
  </si>
  <si>
    <t>Konstrukce klempířské</t>
  </si>
  <si>
    <t>127</t>
  </si>
  <si>
    <t>7640111</t>
  </si>
  <si>
    <t>Oboustranná krycí mřížka s protihmyzovou síťkou</t>
  </si>
  <si>
    <t>-23268429</t>
  </si>
  <si>
    <t>0,5*0,5*2</t>
  </si>
  <si>
    <t>7640111r1</t>
  </si>
  <si>
    <t>Oboustranná krycí mřížka nad vstupními dveřmi</t>
  </si>
  <si>
    <t>-163074282</t>
  </si>
  <si>
    <t>5*0,05*0,05*3,14</t>
  </si>
  <si>
    <t>129</t>
  </si>
  <si>
    <t>764246402</t>
  </si>
  <si>
    <t>Oplechování parapetů z titanzinkového předzvětralého plechu rovných mechanicky kotvené, bez rohů rš 200 mm</t>
  </si>
  <si>
    <t>-1637338074</t>
  </si>
  <si>
    <t>130</t>
  </si>
  <si>
    <t>998764201</t>
  </si>
  <si>
    <t>Přesun hmot pro konstrukce klempířské stanovený procentní sazbou z ceny vodorovná dopravní vzdálenost do 50 m v objektech výšky do 6 m</t>
  </si>
  <si>
    <t>1147527269</t>
  </si>
  <si>
    <t>766</t>
  </si>
  <si>
    <t>Konstrukce truhlářské</t>
  </si>
  <si>
    <t>131</t>
  </si>
  <si>
    <t>766621011</t>
  </si>
  <si>
    <t>Montáž oken dřevěných nebo plastových včetně montáže rámu, na PUR pěnu plochy přes 1 m2 jednoduchých pevných do zdiva, výšky do 1,5 m</t>
  </si>
  <si>
    <t>2101809818</t>
  </si>
  <si>
    <t>2"počet ks"*0,4*0,8</t>
  </si>
  <si>
    <t>132</t>
  </si>
  <si>
    <t>611430060</t>
  </si>
  <si>
    <t xml:space="preserve">okna a dveře balkónové z plastů okna a dveře plastové z profilů  okna jednodílná sklopná 60 x 90 cm</t>
  </si>
  <si>
    <t>-1663580302</t>
  </si>
  <si>
    <t>133</t>
  </si>
  <si>
    <t>766660411</t>
  </si>
  <si>
    <t>Montáž dveřních křídel dřevěných nebo plastových vchodových dveří včetně rámu do zdiva jednokřídlových bez nadsvětlíku</t>
  </si>
  <si>
    <t>-1889763073</t>
  </si>
  <si>
    <t>134</t>
  </si>
  <si>
    <t>61144160</t>
  </si>
  <si>
    <t>dveře plastové vchodové jednokřídlové otevíravé 70x200 cm</t>
  </si>
  <si>
    <t>66553618</t>
  </si>
  <si>
    <t>135</t>
  </si>
  <si>
    <t>61144161</t>
  </si>
  <si>
    <t>dveře plastové vchodové jednokřídlové otevíravé 60x200 cm</t>
  </si>
  <si>
    <t>-1606313771</t>
  </si>
  <si>
    <t>136</t>
  </si>
  <si>
    <t>6117318_r</t>
  </si>
  <si>
    <t>dveře vchodové dvoukřídlé plné zateplené 160x197 cm</t>
  </si>
  <si>
    <t>50222815</t>
  </si>
  <si>
    <t>137</t>
  </si>
  <si>
    <t>611444010</t>
  </si>
  <si>
    <t xml:space="preserve">okna a dveře balkónové z plastů parapety plastové vnitřní -  komůrkové 25 x 2 x 100 cm</t>
  </si>
  <si>
    <t>-750098735</t>
  </si>
  <si>
    <t>0,6*2</t>
  </si>
  <si>
    <t>138</t>
  </si>
  <si>
    <t>611444150</t>
  </si>
  <si>
    <t>okna a dveře balkónové z plastů koncovka k parapetu plastovému vnitřnímu 1 pár</t>
  </si>
  <si>
    <t>-1839898991</t>
  </si>
  <si>
    <t>139</t>
  </si>
  <si>
    <t>766660461</t>
  </si>
  <si>
    <t xml:space="preserve">Montáž dveřních křídel dřevěných nebo plastových  vchodových dveří včetně rámu do zdiva dvoukřídlových s nadsvětlíkem</t>
  </si>
  <si>
    <t>-1831326475</t>
  </si>
  <si>
    <t>140</t>
  </si>
  <si>
    <t>766694112</t>
  </si>
  <si>
    <t>Montáž ostatních truhlářských konstrukcí parapetních desek šířky do 300 mm, délky přes 1000 do 1600 mm</t>
  </si>
  <si>
    <t>-613991351</t>
  </si>
  <si>
    <t>767</t>
  </si>
  <si>
    <t>Konstrukce zámečnické</t>
  </si>
  <si>
    <t>141</t>
  </si>
  <si>
    <t>767161123r</t>
  </si>
  <si>
    <t>Montáž zábradlí rovného dřevěného</t>
  </si>
  <si>
    <t>941119297</t>
  </si>
  <si>
    <t>142</t>
  </si>
  <si>
    <t>5520000Z2</t>
  </si>
  <si>
    <t xml:space="preserve">Z2 - zábradlí dřevěné v.1100mm vč.sloupků, madel, výplně  a kotevních prvků</t>
  </si>
  <si>
    <t>1428334451</t>
  </si>
  <si>
    <t>"délka viz projektant"15</t>
  </si>
  <si>
    <t>143</t>
  </si>
  <si>
    <t>767161132</t>
  </si>
  <si>
    <t xml:space="preserve">Montáž zábradlí rovného  z trubek nebo tenkostěnných profilů na ocelovou konstrukci, hmotnosti 1 m zábradlí přes 45 kg</t>
  </si>
  <si>
    <t>346002383</t>
  </si>
  <si>
    <t>144</t>
  </si>
  <si>
    <t>140110r2</t>
  </si>
  <si>
    <t>z1 zábradlí vnitřní ocelové výška 1,1 m</t>
  </si>
  <si>
    <t>-244636147</t>
  </si>
  <si>
    <t>2,1*6+(1,9+1,1)*2</t>
  </si>
  <si>
    <t>145</t>
  </si>
  <si>
    <t>767995112</t>
  </si>
  <si>
    <t>Montáž ostatních atypických zámečnických konstrukcí hmotnosti přes 5 do 10 kg</t>
  </si>
  <si>
    <t>1801360951</t>
  </si>
  <si>
    <t>146</t>
  </si>
  <si>
    <t>76799R1</t>
  </si>
  <si>
    <t>žebřík, nerez profil 20, 40mm, dl.3,5 m - 2 kusy- dodávka a montáž</t>
  </si>
  <si>
    <t>1801707940</t>
  </si>
  <si>
    <t>"viz výkres " 300</t>
  </si>
  <si>
    <t>147</t>
  </si>
  <si>
    <t>76799R2</t>
  </si>
  <si>
    <t>Pororošty - nerezová ocel - dodávka a montáž</t>
  </si>
  <si>
    <t>733655160</t>
  </si>
  <si>
    <t>10 "viz. výkres"</t>
  </si>
  <si>
    <t>148</t>
  </si>
  <si>
    <t>76799R4</t>
  </si>
  <si>
    <t>Krycí mřížky s protihmyz. síťkou - dodávka a montáž</t>
  </si>
  <si>
    <t>-2100712690</t>
  </si>
  <si>
    <t>149</t>
  </si>
  <si>
    <t>998767201</t>
  </si>
  <si>
    <t>Přesun hmot pro zámečnické konstrukce stanovený procentní sazbou z ceny vodorovná dopravní vzdálenost do 50 m v objektech výšky do 6 m</t>
  </si>
  <si>
    <t>-850073804</t>
  </si>
  <si>
    <t>771</t>
  </si>
  <si>
    <t>Podlahy z dlaždic</t>
  </si>
  <si>
    <t>771573R1</t>
  </si>
  <si>
    <t>Podlahy z keramických dlaždic mrazuvzdorných protiskluzných vč.hydroizolační stěrky - montáž a dodávka</t>
  </si>
  <si>
    <t>959325675</t>
  </si>
  <si>
    <t>3"klozet+koupelna"</t>
  </si>
  <si>
    <t>151</t>
  </si>
  <si>
    <t>771579191</t>
  </si>
  <si>
    <t xml:space="preserve">Montáž podlah z dlaždic keramických  Příplatek k cenám za plochu do 5 m2 jednotlivě</t>
  </si>
  <si>
    <t>793805817</t>
  </si>
  <si>
    <t>152</t>
  </si>
  <si>
    <t>771579192</t>
  </si>
  <si>
    <t xml:space="preserve">Montáž podlah z dlaždic keramických  Příplatek k cenám za podlahy v omezeném prostoru</t>
  </si>
  <si>
    <t>1359396111</t>
  </si>
  <si>
    <t>153</t>
  </si>
  <si>
    <t>998771201</t>
  </si>
  <si>
    <t>Přesun hmot pro podlahy z dlaždic stanovený procentní sazbou z ceny vodorovná dopravní vzdálenost do 50 m v objektech výšky do 6 m</t>
  </si>
  <si>
    <t>1436247517</t>
  </si>
  <si>
    <t>776</t>
  </si>
  <si>
    <t>Podlahy povlakové</t>
  </si>
  <si>
    <t>154</t>
  </si>
  <si>
    <t>776521R</t>
  </si>
  <si>
    <t>Podlahy PVC - dodávka a montáž</t>
  </si>
  <si>
    <t>889161469</t>
  </si>
  <si>
    <t>155</t>
  </si>
  <si>
    <t>998776201</t>
  </si>
  <si>
    <t>Přesun hmot pro podlahy povlakové stanovený procentní sazbou z ceny vodorovná dopravní vzdálenost do 50 m v objektech výšky do 6 m</t>
  </si>
  <si>
    <t>-1629726529</t>
  </si>
  <si>
    <t>781</t>
  </si>
  <si>
    <t>Dokončovací práce - obklady keramické</t>
  </si>
  <si>
    <t>156</t>
  </si>
  <si>
    <t>781413114</t>
  </si>
  <si>
    <t>Montáž obkladů vnitřních stěn z obkladaček a dekorů (listel) pórovinových lepených standardním lepidlem z obkladaček pravoúhlých přes 35 do 45 ks/m2</t>
  </si>
  <si>
    <t>-2052140215</t>
  </si>
  <si>
    <t>6*2+2*2"koupelna + chodba"</t>
  </si>
  <si>
    <t>157</t>
  </si>
  <si>
    <t>597610001</t>
  </si>
  <si>
    <t>Obkládačka 65x250, barevný odstín bílá(šedivá)</t>
  </si>
  <si>
    <t>-718751403</t>
  </si>
  <si>
    <t>16*1,1 'Přepočtené koeficientem množství</t>
  </si>
  <si>
    <t>158</t>
  </si>
  <si>
    <t>781479192</t>
  </si>
  <si>
    <t>Montáž obkladů vnitřních stěn z dlaždic keramických Příplatek k cenám za obklady v omezeném prostoru</t>
  </si>
  <si>
    <t>-1696972170</t>
  </si>
  <si>
    <t>159</t>
  </si>
  <si>
    <t>781479194</t>
  </si>
  <si>
    <t>Montáž obkladů vnitřních stěn z dlaždic keramických Příplatek k cenám za vyrovnání nerovného povrchu</t>
  </si>
  <si>
    <t>2035311610</t>
  </si>
  <si>
    <t>160</t>
  </si>
  <si>
    <t>7816711R</t>
  </si>
  <si>
    <t>Obklady parapetů z keram.dlaždic š. do 150 mm, ostění - dodávka a montáž</t>
  </si>
  <si>
    <t>-611235769</t>
  </si>
  <si>
    <t>0,5*4</t>
  </si>
  <si>
    <t>161</t>
  </si>
  <si>
    <t>998781201</t>
  </si>
  <si>
    <t>Přesun hmot pro obklady keramické stanovený procentní sazbou z ceny vodorovná dopravní vzdálenost do 50 m v objektech výšky do 6 m</t>
  </si>
  <si>
    <t>-975195925</t>
  </si>
  <si>
    <t>162</t>
  </si>
  <si>
    <t>585821730</t>
  </si>
  <si>
    <t xml:space="preserve">tmely obkladové, a spárovací hmoty lepící cementové pro keramické obklady a dlažby   bílý              bal. 23 kg</t>
  </si>
  <si>
    <t>-1654084322</t>
  </si>
  <si>
    <t>783</t>
  </si>
  <si>
    <t>Dokončovací práce - nátěry</t>
  </si>
  <si>
    <t>783252020</t>
  </si>
  <si>
    <t>Nátěry epoxidehtové kovových doplňkových konstrukcí jednonásobné a základní</t>
  </si>
  <si>
    <t>-502970423</t>
  </si>
  <si>
    <t>784</t>
  </si>
  <si>
    <t>Dokončovací práce - malby a tapety</t>
  </si>
  <si>
    <t>164</t>
  </si>
  <si>
    <t>784181011</t>
  </si>
  <si>
    <t>Pačokování dvojnásobné v místnostech výšky do 3,80 m</t>
  </si>
  <si>
    <t>312086393</t>
  </si>
  <si>
    <t>784191003</t>
  </si>
  <si>
    <t>Čištění vnitřních ploch hrubý úklid po provedení malířských prací omytím oken dvojitých nebo zdvojených</t>
  </si>
  <si>
    <t>619126132</t>
  </si>
  <si>
    <t>2*0,5*0,8</t>
  </si>
  <si>
    <t>166</t>
  </si>
  <si>
    <t>784191005</t>
  </si>
  <si>
    <t>Čištění vnitřních ploch hrubý úklid po provedení malířských prací omytím dveří nebo vrat</t>
  </si>
  <si>
    <t>-1160463188</t>
  </si>
  <si>
    <t>2*2+1*4</t>
  </si>
  <si>
    <t>167</t>
  </si>
  <si>
    <t>784191007</t>
  </si>
  <si>
    <t>Čištění vnitřních ploch hrubý úklid po provedení malířských prací omytím podlah</t>
  </si>
  <si>
    <t>1354081047</t>
  </si>
  <si>
    <t>10,2</t>
  </si>
  <si>
    <t>168</t>
  </si>
  <si>
    <t>784211101</t>
  </si>
  <si>
    <t>Malby z malířských směsí otěruvzdorných za mokra dvojnásobné, bílé za mokra otěruvzdorné výborně v místnostech výšky do 3,80 m</t>
  </si>
  <si>
    <t>384729802</t>
  </si>
  <si>
    <t>35-M</t>
  </si>
  <si>
    <t>Montáž čerpadel, kompr.a vodoh.zař.</t>
  </si>
  <si>
    <t>169</t>
  </si>
  <si>
    <t>42221471</t>
  </si>
  <si>
    <t>stavítko kanálové do 1.2 bar DN 250-250</t>
  </si>
  <si>
    <t>260734501</t>
  </si>
  <si>
    <t>170</t>
  </si>
  <si>
    <t>59225460</t>
  </si>
  <si>
    <t>skruž betonová studňová kruhová D80x50x9 cm</t>
  </si>
  <si>
    <t>-1852559766</t>
  </si>
  <si>
    <t>171</t>
  </si>
  <si>
    <t>190249412</t>
  </si>
  <si>
    <t>172</t>
  </si>
  <si>
    <t>Ostatní zemní práce při stavbě nadzemních vedení naložení výkopku strojně, z hornin třídy 5 až 7</t>
  </si>
  <si>
    <t>-1289859739</t>
  </si>
  <si>
    <t>2018_12_02.2 - SO 02.02 Propojovací potrubí k ČOV</t>
  </si>
  <si>
    <t xml:space="preserve">    469 - Stavební práce při elektromontážích</t>
  </si>
  <si>
    <t xml:space="preserve">    23-M - Montáže potrubí</t>
  </si>
  <si>
    <t>715394667</t>
  </si>
  <si>
    <t>1467645342</t>
  </si>
  <si>
    <t>-965471311</t>
  </si>
  <si>
    <t>465030218</t>
  </si>
  <si>
    <t>((80)*(-0,14*0,14*3,14)-(5*1))*2</t>
  </si>
  <si>
    <t>80*0,4*0,2*2</t>
  </si>
  <si>
    <t>((80)*1*0,55)*2"hlavní stoka"</t>
  </si>
  <si>
    <t>559531137</t>
  </si>
  <si>
    <t>2*0,2*80</t>
  </si>
  <si>
    <t>124403101</t>
  </si>
  <si>
    <t>Vykopávky pro koryta vodotečí s přehozením výkopku na vzdálenost do 3 m nebo s naložením na dopravní prostředek v hornině tř. 5 do 1 000 m3</t>
  </si>
  <si>
    <t>-1741907093</t>
  </si>
  <si>
    <t>0,4*2*4,7+1,5*2*1</t>
  </si>
  <si>
    <t>987429825</t>
  </si>
  <si>
    <t>(1,0*2*(80)"celkový výkop - při průměrné hloubce 2m")*0,4</t>
  </si>
  <si>
    <t>-(0,2*1,0*(80))*0,4"zeleň"</t>
  </si>
  <si>
    <t>-2139522905</t>
  </si>
  <si>
    <t>80991113</t>
  </si>
  <si>
    <t>-1920578922</t>
  </si>
  <si>
    <t>(1,0*2*(80)"celkový výkop - při průměrné hloubce 2m")*0,4*0,5</t>
  </si>
  <si>
    <t>1733873779</t>
  </si>
  <si>
    <t>(1,0*2*(80)"celkový výkop - při průměrné hloubce 2m")*0,2+80*0,4*0,2</t>
  </si>
  <si>
    <t>1901929692</t>
  </si>
  <si>
    <t>0,8*1*(2-1)*80</t>
  </si>
  <si>
    <t>-722004478</t>
  </si>
  <si>
    <t>0,2*1*(2-1)*80+0,2*0,4*80</t>
  </si>
  <si>
    <t>688613206</t>
  </si>
  <si>
    <t>(1,0*2*(80)"celkový výkop - při průměrné hloubce 2m")*0,8*2</t>
  </si>
  <si>
    <t>-(0,2*1,0*(80))*0,8*2"zeleň"</t>
  </si>
  <si>
    <t>-647329008</t>
  </si>
  <si>
    <t>-546396893</t>
  </si>
  <si>
    <t>80*0,4*0,2+80*1*0,65*0,8</t>
  </si>
  <si>
    <t>87840877</t>
  </si>
  <si>
    <t>48*20</t>
  </si>
  <si>
    <t>1986361392</t>
  </si>
  <si>
    <t>2116512705</t>
  </si>
  <si>
    <t>32*20</t>
  </si>
  <si>
    <t>2037327692</t>
  </si>
  <si>
    <t>48+32</t>
  </si>
  <si>
    <t>-1075151758</t>
  </si>
  <si>
    <t>80*2</t>
  </si>
  <si>
    <t>174102101</t>
  </si>
  <si>
    <t>Zásyp jam, šachet a rýh do 30 m3 sypaninou se zhutněním při překopech inženýrských sítí</t>
  </si>
  <si>
    <t>-1817800559</t>
  </si>
  <si>
    <t>80*1*(2-0,2-0,65)-5</t>
  </si>
  <si>
    <t>1201137377</t>
  </si>
  <si>
    <t>0,55*1*80-5-80*3,14*0,14*0,14*3,14</t>
  </si>
  <si>
    <t>-746678437</t>
  </si>
  <si>
    <t>80*0,02*1,03</t>
  </si>
  <si>
    <t>-1779282265</t>
  </si>
  <si>
    <t>2*80</t>
  </si>
  <si>
    <t>1975023308</t>
  </si>
  <si>
    <t>(80)*2</t>
  </si>
  <si>
    <t>214500111</t>
  </si>
  <si>
    <t>Zřízení výplně rýhy s drenážním potrubím z trub DN do 200 štěrkem, pískem nebo štěrkopískem, výšky přes 200 do 300 mm</t>
  </si>
  <si>
    <t>-2050485244</t>
  </si>
  <si>
    <t>275313711</t>
  </si>
  <si>
    <t>Základy z betonu prostého patky a bloky z betonu kamenem neprokládaného tř. C 20/25</t>
  </si>
  <si>
    <t>CS ÚRS 2014 01</t>
  </si>
  <si>
    <t>1792978105</t>
  </si>
  <si>
    <t>1,5*2*1</t>
  </si>
  <si>
    <t>275351215</t>
  </si>
  <si>
    <t>Bednění základových stěn patek svislé nebo šikmé (odkloněné), půdorysně přímé nebo zalomené ve volných nebo zapažených jámách, rýhách, šachtách, včetně případných vzpěr zřízení</t>
  </si>
  <si>
    <t>1457583260</t>
  </si>
  <si>
    <t>1*2+0,5*2+1,5*1*2</t>
  </si>
  <si>
    <t>275351216</t>
  </si>
  <si>
    <t>Bednění základových stěn patek svislé nebo šikmé (odkloněné), půdorysně přímé nebo zalomené ve volných nebo zapažených jámách, rýhách, šachtách, včetně případných vzpěr odstranění</t>
  </si>
  <si>
    <t>-1081256199</t>
  </si>
  <si>
    <t>321311113</t>
  </si>
  <si>
    <t>Konstrukce z betonu vodních staveb přehrad, jezů a plavebních komor, spodní stavby vodních elektráren, jader přehrad, odběrných věží a výpustných zařízení, opěrných zdí, šachet, šachtic a ostatních konstrukcí prostého vodostavebného V8 – B 25</t>
  </si>
  <si>
    <t>-269766200</t>
  </si>
  <si>
    <t>1,1*1,1*0,86-0,5*0,5*0,56</t>
  </si>
  <si>
    <t>1,3*1,3*0,94-0,7*0,7*0,64</t>
  </si>
  <si>
    <t>1,1*1,1*0,83-0,5*0,5*0,53</t>
  </si>
  <si>
    <t>380356211</t>
  </si>
  <si>
    <t>Bednění kompletních konstrukcí čistíren odpadních vod, nádrží, vodojemů, kanálů konstrukcí omítaných z betonu prostého nebo železového ploch rovinných zřízení</t>
  </si>
  <si>
    <t>747117357</t>
  </si>
  <si>
    <t>4*(1,3*0,94+0,7*0,64)</t>
  </si>
  <si>
    <t>4*(1,1*0,86+0,5*0,56)</t>
  </si>
  <si>
    <t>4*(1,1*0,83+0,5*0,53)</t>
  </si>
  <si>
    <t>380356212</t>
  </si>
  <si>
    <t>Bednění kompletních konstrukcí čistíren odpadních vod, nádrží, vodojemů, kanálů konstrukcí omítaných z betonu prostého nebo železového ploch rovinných odstranění</t>
  </si>
  <si>
    <t>1543105230</t>
  </si>
  <si>
    <t>451311511</t>
  </si>
  <si>
    <t>Podklad z prostého betonu vodostavebného pod dlažbu V4 – B 20, ve vrstvě tl. do 100 mm</t>
  </si>
  <si>
    <t>1479570596</t>
  </si>
  <si>
    <t>2*(1,7+0,65+2)</t>
  </si>
  <si>
    <t>-374035150</t>
  </si>
  <si>
    <t>0,1*1,0*80</t>
  </si>
  <si>
    <t>465511111</t>
  </si>
  <si>
    <t>Dlažba z lomového kamene upraveného vodorovná nebo plocha ve sklonu do 1:2 s dodáním hmot na sucho, bez výplně spár v ploše do 20 m2, tl. 200 mm</t>
  </si>
  <si>
    <t>2035976027</t>
  </si>
  <si>
    <t>599632111</t>
  </si>
  <si>
    <t>Vyplnění spár dlažby (přídlažby) z lomového kamene v jakémkoliv sklonu plochy a jakékoliv tloušťky cementovou maltou se zatřením</t>
  </si>
  <si>
    <t>885881737</t>
  </si>
  <si>
    <t>469</t>
  </si>
  <si>
    <t>Stavební práce při elektromontážích</t>
  </si>
  <si>
    <t>313166580</t>
  </si>
  <si>
    <t xml:space="preserve">sítě drátěné z ostatních neušlechtilých ocelí tříd 10 a 11, povrch matný sítě svařované výztužné -   ocelový drát   (DIN 488) KD 35  100 x 100 mm    D = 5 mm, 3 x 2 m</t>
  </si>
  <si>
    <t>256</t>
  </si>
  <si>
    <t>982600492</t>
  </si>
  <si>
    <t>4 "dle přílohy D.2.1.1."</t>
  </si>
  <si>
    <t>-1723288188</t>
  </si>
  <si>
    <t>1794153766</t>
  </si>
  <si>
    <t>-1814651967</t>
  </si>
  <si>
    <t>892813877</t>
  </si>
  <si>
    <t>1957997463</t>
  </si>
  <si>
    <t>-775329028</t>
  </si>
  <si>
    <t>871373121</t>
  </si>
  <si>
    <t>Montáž potrubí kanalizačních trub z plastů z tvrdého PVC těsněných gumovým kroužkem v otevřeném výkopu ve sklonu do 20 % DN 300</t>
  </si>
  <si>
    <t>1782615273</t>
  </si>
  <si>
    <t>-1275738336</t>
  </si>
  <si>
    <t>25+5</t>
  </si>
  <si>
    <t>2089962629</t>
  </si>
  <si>
    <t>-903873646</t>
  </si>
  <si>
    <t>-806666358</t>
  </si>
  <si>
    <t>-215047475</t>
  </si>
  <si>
    <t>891365321</t>
  </si>
  <si>
    <t>Montáž vodovodních armatur na potrubí zpětných klapek DN 250</t>
  </si>
  <si>
    <t>-548709</t>
  </si>
  <si>
    <t>56231204.HLE</t>
  </si>
  <si>
    <t>Koncová - "žabí" klapka DN250 s klapkou z nerezové oceli a hrdlem pro plastové potrubí</t>
  </si>
  <si>
    <t>-350787120</t>
  </si>
  <si>
    <t>Zřízení šachet kanalizačních z betonových dílců výšky vstupu do 1,50 m s obložením dna betonem tř. C 25/30, na potrubí DN přes 200 do 300</t>
  </si>
  <si>
    <t>42380942</t>
  </si>
  <si>
    <t>-1491341459</t>
  </si>
  <si>
    <t>-1009709872</t>
  </si>
  <si>
    <t>-444311185</t>
  </si>
  <si>
    <t>-734331433</t>
  </si>
  <si>
    <t>-622168623</t>
  </si>
  <si>
    <t>-2051890417</t>
  </si>
  <si>
    <t>286809191</t>
  </si>
  <si>
    <t>-1693111400</t>
  </si>
  <si>
    <t>1712943728</t>
  </si>
  <si>
    <t>725296987</t>
  </si>
  <si>
    <t>72988545</t>
  </si>
  <si>
    <t>-1269182640</t>
  </si>
  <si>
    <t>5*3</t>
  </si>
  <si>
    <t>1146867718</t>
  </si>
  <si>
    <t>-50716869</t>
  </si>
  <si>
    <t>35355470</t>
  </si>
  <si>
    <t>23-M</t>
  </si>
  <si>
    <t>Montáže potrubí</t>
  </si>
  <si>
    <t>Mat2</t>
  </si>
  <si>
    <t>Parshallův žlab P2</t>
  </si>
  <si>
    <t>-2133732788</t>
  </si>
  <si>
    <t>Mat3</t>
  </si>
  <si>
    <t>Telemetrie, čidlo ultrazvuku</t>
  </si>
  <si>
    <t>-901679137</t>
  </si>
  <si>
    <t>Mat4</t>
  </si>
  <si>
    <t>Nerezové držáky pro telemetrii</t>
  </si>
  <si>
    <t>-1000139789</t>
  </si>
  <si>
    <t>Mat5</t>
  </si>
  <si>
    <t>Programové vybavení pro přenos dat MOST</t>
  </si>
  <si>
    <t>313622101</t>
  </si>
  <si>
    <t>K1</t>
  </si>
  <si>
    <t>Osazení žlabu P2 a kalibrace</t>
  </si>
  <si>
    <t>570341500</t>
  </si>
  <si>
    <t>-1165993747</t>
  </si>
  <si>
    <t>(80*1*2,0"celkový výkop - při průměrné hloubce 2,0 m")*0,8*2</t>
  </si>
  <si>
    <t>-(80*1*0,2)*0,8"zeleň*2</t>
  </si>
  <si>
    <t>-710339211</t>
  </si>
  <si>
    <t>(80*1*2,0"celkový výkop - při průměrné hloubce 2,0 m")*0,2*2+80*0,4*0,2</t>
  </si>
  <si>
    <t>-(80*1*0,2)*0,2"zeleň*2</t>
  </si>
  <si>
    <t>2018_12_02.3 - SO 02.03 Příjezdová cesta k ČOV</t>
  </si>
  <si>
    <t xml:space="preserve">HSV -  Práce a dodávky HSV</t>
  </si>
  <si>
    <t xml:space="preserve">      18 -  Zemní práce</t>
  </si>
  <si>
    <t xml:space="preserve">    4 -  Vodorovné konstrukce</t>
  </si>
  <si>
    <t xml:space="preserve">    9 -  Ostatní konstrukce a práce-bourání</t>
  </si>
  <si>
    <t xml:space="preserve">    998 -  Přesun hmot</t>
  </si>
  <si>
    <t xml:space="preserve"> Práce a dodávky HSV</t>
  </si>
  <si>
    <t>Sejmutí ornice s přemístěním na vzdálenost do 50 m</t>
  </si>
  <si>
    <t>-1545790786</t>
  </si>
  <si>
    <t>(230+45*1)*0,2</t>
  </si>
  <si>
    <t>122202201</t>
  </si>
  <si>
    <t>Odkopávky a prokopávky nezapažené pro silnice objemu do 100 m3 v hornině tř. 3</t>
  </si>
  <si>
    <t>1794478402</t>
  </si>
  <si>
    <t>(230)*0,5</t>
  </si>
  <si>
    <t>122202209</t>
  </si>
  <si>
    <t xml:space="preserve">Odkopávky a prokopávky nezapažené pro silnice  s přemístěním výkopku v příčných profilech na vzdálenost do 15 m nebo s naložením na dopravní prostředek v hornině tř. 3 Příplatek k cenám za lepivost horniny tř. 3</t>
  </si>
  <si>
    <t>-1446281280</t>
  </si>
  <si>
    <t>132301101</t>
  </si>
  <si>
    <t xml:space="preserve">Hloubení zapažených i nezapažených rýh šířky do 600 mm  s urovnáním dna do předepsaného profilu a spádu v hornině tř. 4 do 100 m3</t>
  </si>
  <si>
    <t>176321158</t>
  </si>
  <si>
    <t>10*0,6*0,6</t>
  </si>
  <si>
    <t>Vodorovné přemístění do 10000 m výkopku/sypaniny z horniny tř. 1 až 4</t>
  </si>
  <si>
    <t>173381324</t>
  </si>
  <si>
    <t>171101103</t>
  </si>
  <si>
    <t>Uložení sypaniny z hornin soudržných do násypů zhutněných do 100 % PS</t>
  </si>
  <si>
    <t>-704573580</t>
  </si>
  <si>
    <t>5,1</t>
  </si>
  <si>
    <t>241448595</t>
  </si>
  <si>
    <t>230*0,4+10*0,2</t>
  </si>
  <si>
    <t>Rozprostření ornice tl vrstvy do 200 mm pl do 500 m2 v rovině nebo ve svahu do 1:5</t>
  </si>
  <si>
    <t>990467697</t>
  </si>
  <si>
    <t>45*1</t>
  </si>
  <si>
    <t>1847502581</t>
  </si>
  <si>
    <t>230</t>
  </si>
  <si>
    <t xml:space="preserve"> Zemní práce</t>
  </si>
  <si>
    <t>Založení lučního trávníku výsevem plochy do 1000 m2 v rovině a ve svahu do 1:5</t>
  </si>
  <si>
    <t>-2019215107</t>
  </si>
  <si>
    <t>005724800</t>
  </si>
  <si>
    <t>osivo směs jetelotravní</t>
  </si>
  <si>
    <t>-1553305077</t>
  </si>
  <si>
    <t xml:space="preserve"> Vodorovné konstrukce</t>
  </si>
  <si>
    <t>Lože pod potrubí otevřený výkop ze štěrkopísku</t>
  </si>
  <si>
    <t>1459360660</t>
  </si>
  <si>
    <t>10*0,6*0,1</t>
  </si>
  <si>
    <t>564241111</t>
  </si>
  <si>
    <t xml:space="preserve">Podklad nebo podsyp ze štěrkopísku ŠP  s rozprostřením, vlhčením a zhutněním, po zhutnění tl. 120 mm</t>
  </si>
  <si>
    <t>709776016</t>
  </si>
  <si>
    <t>564521111</t>
  </si>
  <si>
    <t xml:space="preserve">Zřízení podsypu nebo podkladu ze sypaniny  s rozprostřením, vlhčením, a zhutněním, po zhutnění tl. 80 mm</t>
  </si>
  <si>
    <t>1841437404</t>
  </si>
  <si>
    <t>564851111</t>
  </si>
  <si>
    <t>Podklad ze štěrkodrtě ŠD tl 150 mm</t>
  </si>
  <si>
    <t>1276393705</t>
  </si>
  <si>
    <t>230*2</t>
  </si>
  <si>
    <t>564931512</t>
  </si>
  <si>
    <t>Podklad nebo podsyp z R-materiálu s rozprostřením a zhutněním, po zhutnění tl. 100 mm</t>
  </si>
  <si>
    <t>1536210259</t>
  </si>
  <si>
    <t>1222948743</t>
  </si>
  <si>
    <t>591141111</t>
  </si>
  <si>
    <t xml:space="preserve">Kladení dlažby z kostek  s provedením lože do tl. 50 mm, s vyplněním spár, s dvojím beraněním a se smetením přebytečného materiálu na krajnici velkých z kamene, do lože z cementové malty</t>
  </si>
  <si>
    <t>547052998</t>
  </si>
  <si>
    <t>1,5*10</t>
  </si>
  <si>
    <t>58380160</t>
  </si>
  <si>
    <t>kostka dlažební žula velká</t>
  </si>
  <si>
    <t>-2010647189</t>
  </si>
  <si>
    <t>10*1,5*0,2*6</t>
  </si>
  <si>
    <t>278240817</t>
  </si>
  <si>
    <t>899623141</t>
  </si>
  <si>
    <t>Obetonování potrubí nebo zdiva stok betonem prostým tř. C 12/15 otevřený výkop</t>
  </si>
  <si>
    <t>1181700881</t>
  </si>
  <si>
    <t>0,4*0,4*10</t>
  </si>
  <si>
    <t>286121130</t>
  </si>
  <si>
    <t>trubka kanalizační plastová PVC KG DN 400x3000 mm SN 12</t>
  </si>
  <si>
    <t>1161597600</t>
  </si>
  <si>
    <t>286121120</t>
  </si>
  <si>
    <t>trubka kanalizační plastová PVC KG DN 400x1000 mm SN 12</t>
  </si>
  <si>
    <t>1807486424</t>
  </si>
  <si>
    <t>-276677429</t>
  </si>
  <si>
    <t>10*0,5*0,5*0,5</t>
  </si>
  <si>
    <t xml:space="preserve"> Ostatní konstrukce a práce-bourání</t>
  </si>
  <si>
    <t>919311112</t>
  </si>
  <si>
    <t>Čela propustků z prostého betonu tř. C8/10</t>
  </si>
  <si>
    <t>-406578448</t>
  </si>
  <si>
    <t>0,8*1*0,3*2</t>
  </si>
  <si>
    <t>919551012</t>
  </si>
  <si>
    <t xml:space="preserve">Zřízení propustků a hospodářských přejezdů z trub  plastových do DN 400</t>
  </si>
  <si>
    <t>-605397835</t>
  </si>
  <si>
    <t>919726125</t>
  </si>
  <si>
    <t>Geotextilie netkaná pro ochranu, separaci nebo filtraci měrná hmotnost přes 800 do 1 000 g/m2</t>
  </si>
  <si>
    <t>629834206</t>
  </si>
  <si>
    <t>998</t>
  </si>
  <si>
    <t xml:space="preserve"> Přesun hmot</t>
  </si>
  <si>
    <t>Přesun hmot pro pozemní komunikace s krytem z kamene, monolitickým betonovým nebo živičným</t>
  </si>
  <si>
    <t>1853844995</t>
  </si>
  <si>
    <t>998225191</t>
  </si>
  <si>
    <t>Příplatek k přesunu hmot pro pozemní komunikace s krytem z kamene, živičným, betonovým do 1000 m</t>
  </si>
  <si>
    <t>-1426512338</t>
  </si>
  <si>
    <t>2018_12_02.4 - SO 02.04 Kopaná studna a přípojka</t>
  </si>
  <si>
    <t xml:space="preserve">    998 - Přesun hmot</t>
  </si>
  <si>
    <t>-1029433088</t>
  </si>
  <si>
    <t>1*(7)*0,2+2*2*0,2</t>
  </si>
  <si>
    <t>131301101</t>
  </si>
  <si>
    <t>Hloubení nezapažených jam a zářezů s urovnáním dna do předepsaného profilu a spádu v hornině tř. 4 do 100 m3</t>
  </si>
  <si>
    <t>-1751981934</t>
  </si>
  <si>
    <t>(3,14*2,1*2,1/4*3,5)</t>
  </si>
  <si>
    <t>131301109</t>
  </si>
  <si>
    <t>Hloubení nezapažených jam a zářezů s urovnáním dna do předepsaného profilu a spádu Příplatek k cenám za lepivost horniny tř. 4</t>
  </si>
  <si>
    <t>-395306058</t>
  </si>
  <si>
    <t>Hloubení zapažených i nezapažených rýh šířky do 600 mm s urovnáním dna do předepsaného profilu a spádu v hornině tř. 4 do 100 m3</t>
  </si>
  <si>
    <t>984605340</t>
  </si>
  <si>
    <t>7,1*0,6*1,3</t>
  </si>
  <si>
    <t>132301109</t>
  </si>
  <si>
    <t>Hloubení zapažených i nezapažených rýh šířky do 600 mm s urovnáním dna do předepsaného profilu a spádu v hornině tř. 4 Příplatek k cenám za lepivost horniny tř. 4</t>
  </si>
  <si>
    <t>-1079223792</t>
  </si>
  <si>
    <t>99385963</t>
  </si>
  <si>
    <t xml:space="preserve"> 2*7,1*1,3</t>
  </si>
  <si>
    <t>-1887387661</t>
  </si>
  <si>
    <t>2*7,1*1,3</t>
  </si>
  <si>
    <t>161101101.1</t>
  </si>
  <si>
    <t>1805404580</t>
  </si>
  <si>
    <t>(3,14*2,1*2,1/4*1,5)+0,3*7,1*0,6</t>
  </si>
  <si>
    <t>161101103</t>
  </si>
  <si>
    <t>Svislé přemístění výkopku bez naložení do dopravní nádoby avšak s vyprázdněním dopravní nádoby na hromadu nebo do dopravního prostředku z horniny tř. 1 až 4, při hloubce výkopu přes 4 do 6 m</t>
  </si>
  <si>
    <t>411051330</t>
  </si>
  <si>
    <t>2,1*2,1*1</t>
  </si>
  <si>
    <t>2139089166</t>
  </si>
  <si>
    <t>Vodorovné přemístění do 10000 m výkopku z horniny tř. 1 až 4</t>
  </si>
  <si>
    <t>-1386834110</t>
  </si>
  <si>
    <t>-429047028</t>
  </si>
  <si>
    <t>17,654*20</t>
  </si>
  <si>
    <t>167101101</t>
  </si>
  <si>
    <t>Nakládání, skládání a překládání neulehlého výkopku nebo sypaniny nakládání, množství do 100 m3, z hornin tř. 1 až 4</t>
  </si>
  <si>
    <t>1324171813</t>
  </si>
  <si>
    <t>-64230774</t>
  </si>
  <si>
    <t>Poplatek za uložení odpadu ze sypaniny na skládce (skládkovné)</t>
  </si>
  <si>
    <t>151447692</t>
  </si>
  <si>
    <t>17,654*2</t>
  </si>
  <si>
    <t>583373450</t>
  </si>
  <si>
    <t xml:space="preserve">kamenivo přírodní těžené pro stavební účely  PTK  (drobné, hrubé, štěrkopísky) štěrkopísky ČSN 72  1511-2 frakce   0-32</t>
  </si>
  <si>
    <t>-717587548</t>
  </si>
  <si>
    <t>0,4*0,6*7,1</t>
  </si>
  <si>
    <t>2140081256</t>
  </si>
  <si>
    <t>7,1*0,5*0,6+2,1*2,1*3,14*3,5/4-1*1*3,14*3,5/4</t>
  </si>
  <si>
    <t>1368417259</t>
  </si>
  <si>
    <t>(7,1)*0,4*0,6+2,1*2,1*3,14*1/4-1*1*3,14*1/4</t>
  </si>
  <si>
    <t>17515R</t>
  </si>
  <si>
    <t>Jílové těsnění vč. uložení a dodávky jílu</t>
  </si>
  <si>
    <t>-949650287</t>
  </si>
  <si>
    <t>242111111</t>
  </si>
  <si>
    <t>Osazení pláště vodárenské kopané studny z betonových skruží na cementovou maltu MC 10 celokruhových, při vnitřním průměru studny 0,80 m</t>
  </si>
  <si>
    <t>-915282106</t>
  </si>
  <si>
    <t>"viz výkres"4</t>
  </si>
  <si>
    <t>592253320</t>
  </si>
  <si>
    <t xml:space="preserve">Prefabrikáty pro studně betonové a železobetonové skruže studňové kruhové TBH   2-80           D 80 x 99 x 8</t>
  </si>
  <si>
    <t>393125876</t>
  </si>
  <si>
    <t>245111111</t>
  </si>
  <si>
    <t>Osazení krycí desky dvoudílné</t>
  </si>
  <si>
    <t>1571319212</t>
  </si>
  <si>
    <t>"viz výkres D.B.1.1.11.6" 1</t>
  </si>
  <si>
    <t>592257000</t>
  </si>
  <si>
    <t xml:space="preserve">Prefabrikáty pro studně betonové a železobetonové zákrytové desky pro zakrytí studní, šachet a jímek RP=rovná půlená, C=celistvá TBH   6-80           D110 x 10</t>
  </si>
  <si>
    <t>-274988339</t>
  </si>
  <si>
    <t>247571113</t>
  </si>
  <si>
    <t>Obsyp a těsnění vodárenské studny obsyp se zhutněním ze štěrkopísku tříděného 0-63 mm</t>
  </si>
  <si>
    <t>-2087995582</t>
  </si>
  <si>
    <t>-1048658586</t>
  </si>
  <si>
    <t>0,6*0,1*7,1</t>
  </si>
  <si>
    <t>Osazení výstražné fólie pro vodovodní potrubí včetně dodávky</t>
  </si>
  <si>
    <t>-621277240</t>
  </si>
  <si>
    <t>7,1</t>
  </si>
  <si>
    <t>1936352909</t>
  </si>
  <si>
    <t>871171121</t>
  </si>
  <si>
    <t>Montáž potrubí z trubek z tlakového polyetylénu otevřený výkop svařovaných vnější průměr 40 mm</t>
  </si>
  <si>
    <t>53314732</t>
  </si>
  <si>
    <t>286137531</t>
  </si>
  <si>
    <t>potrubí vodovodní PE HD D 40 x 5,5 mm</t>
  </si>
  <si>
    <t>485821702</t>
  </si>
  <si>
    <t>905785963</t>
  </si>
  <si>
    <t>1530053176</t>
  </si>
  <si>
    <t>-1474831528</t>
  </si>
  <si>
    <t>156125650</t>
  </si>
  <si>
    <t>drát kruhový holý matný měkký 11343 D2,00 mm</t>
  </si>
  <si>
    <t>CS ÚRS 2013 01</t>
  </si>
  <si>
    <t>-439864567</t>
  </si>
  <si>
    <t>Poznámka k položce:
Hmotnost: 0,025 kg/m</t>
  </si>
  <si>
    <t>0,025*7,1</t>
  </si>
  <si>
    <t>895R01</t>
  </si>
  <si>
    <t>Ponorné čerpadlo dle specifikace1 - dodávka a montáž</t>
  </si>
  <si>
    <t>673114336</t>
  </si>
  <si>
    <t xml:space="preserve">  1</t>
  </si>
  <si>
    <t>895R02</t>
  </si>
  <si>
    <t>Tlaková nádoba o objemu 35l - dodávka a montáž</t>
  </si>
  <si>
    <t>-565597549</t>
  </si>
  <si>
    <t xml:space="preserve"> 1</t>
  </si>
  <si>
    <t>895R03</t>
  </si>
  <si>
    <t xml:space="preserve">Výtlačné potrubí od čerpadla - ocelové, závitové  - dodávka a montáž</t>
  </si>
  <si>
    <t>237176820</t>
  </si>
  <si>
    <t xml:space="preserve"> 3</t>
  </si>
  <si>
    <t>899311112</t>
  </si>
  <si>
    <t>Osazení poklopů s rámem hmotnosti nad 50 do 100 kg</t>
  </si>
  <si>
    <t>-611579770</t>
  </si>
  <si>
    <t>552431110</t>
  </si>
  <si>
    <t>výrobky kanalizační litinové kanály, mříže, rošty, vpusti, poklopy poklop těžký s rámem, sešroubovaný 600/ 600 C 250 prov. B</t>
  </si>
  <si>
    <t>-156418289</t>
  </si>
  <si>
    <t>422211040</t>
  </si>
  <si>
    <t>šoupátka do PN 40 šoupátka z tvárné litiny GGG 400 - DIN 1693 šoupátka s přírubami krátká pitná voda, neagresívní odpadní voda kat.č.: 4000A DN 50 mm PN 16</t>
  </si>
  <si>
    <t>1579070080</t>
  </si>
  <si>
    <t>422211440</t>
  </si>
  <si>
    <t xml:space="preserve">šoupátka do PN 40 šoupátka z tvárné litiny GGG 400 - DIN 1693 šoupátka s vevařovacími konci pro potrubí PE a PVC pitná voda, neagresívní odpadní voda kat.č.: 4050E2 DN 25/32  PN10</t>
  </si>
  <si>
    <t>783608962</t>
  </si>
  <si>
    <t>388214580</t>
  </si>
  <si>
    <t>vodoměry vodoměry domovní na studenou užitkovou vodu (do 40 °C) vícevtokový mokroběžný typ 420 montáž do vodorovného potrubí 420 015 L165 G3/4 Q 1,5-BE PB</t>
  </si>
  <si>
    <t>2134623128</t>
  </si>
  <si>
    <t>Poznámka k položce:
Mokroběžný vodoměr vhodný pro připojení impulsního a datového systému HRI.</t>
  </si>
  <si>
    <t>551142360</t>
  </si>
  <si>
    <t xml:space="preserve">kohouty a ventily k vodovodní uzávěry kulové kohouty kulové T 185°C se šroubením, vnitřní x vnější, vrtulka R259D 1/2" x 3/4"  bronz</t>
  </si>
  <si>
    <t>-1261194690</t>
  </si>
  <si>
    <t>551142440</t>
  </si>
  <si>
    <t xml:space="preserve">kohouty a ventily k vodovodní uzávěry kulové kohouty kulové   T 185°C se šroubením, vnitřní x vnější, vrtulka R259D 1" x 1"1/4  bronz</t>
  </si>
  <si>
    <t>7691033</t>
  </si>
  <si>
    <t>286531200</t>
  </si>
  <si>
    <t xml:space="preserve">prvky kompletační z polyetylénu pro trubky elektrotvarovky PE ke svařování s potrubím PE PE100, SDR 11,  voda PN 16, plyn PN 10 redukce , typ L PE100, SDR 11 32/25</t>
  </si>
  <si>
    <t>-922528448</t>
  </si>
  <si>
    <t>286531230</t>
  </si>
  <si>
    <t xml:space="preserve">prvky kompletační z polyetylénu pro trubky elektrotvarovky PE ke svařování s potrubím PE PE100, SDR 11,  voda PN 16, plyn PN 10 redukce , typ L PE100, SDR 11 40/32</t>
  </si>
  <si>
    <t>-666974651</t>
  </si>
  <si>
    <t>Poznámka k položce:
WAVIN, kód výrobku: FF485285W</t>
  </si>
  <si>
    <t>286548300</t>
  </si>
  <si>
    <t>prvky kompletační z polypropylénu pro trubky spojky rozebíratné PP spojka s vnitřním závitem 32 x 1"</t>
  </si>
  <si>
    <t>-895305908</t>
  </si>
  <si>
    <t>422105150</t>
  </si>
  <si>
    <t xml:space="preserve">ventily uzavírací a zpětné do PN 40 ventily ze šedé litiny do PN 40 Z 16 117 616, PN 16, ventil zpětný přímý (2.2.) přírubový, samočinný, s pružinou pod víkem, materiál GG-25, SD dle DIN 3202 řada F1, těsnicí lišta tvaru C nebo D, pro kapalné a plynné neagresivní tekutiny do teploty 300 °C DN  25 x 160 mm</t>
  </si>
  <si>
    <t>760786435</t>
  </si>
  <si>
    <t>551142160</t>
  </si>
  <si>
    <t>kohouty a ventily k vodovodní uzávěry kulové kohouty kulové T 185°C nikl, 2x vnitřní závit, plnoprůtokový, vrtulka - R951R R250DS, s vypoušt. PN 35, chrom 1"1/4</t>
  </si>
  <si>
    <t>101049892</t>
  </si>
  <si>
    <t>899722113</t>
  </si>
  <si>
    <t>Krytí potrubí z plastů výstražnou fólií z PVC šířky 34cm</t>
  </si>
  <si>
    <t>976738776</t>
  </si>
  <si>
    <t>899911111</t>
  </si>
  <si>
    <t>Osazení ocelových součástí závěsných a úložných pro potrubí na mostech, konstrukcích apod. hmotnosti jednotlivě do 5 kg</t>
  </si>
  <si>
    <t>344825906</t>
  </si>
  <si>
    <t>130108140</t>
  </si>
  <si>
    <t>Ocel profilová v jakosti 11 375 ocel profilová U UPN h=80 mm</t>
  </si>
  <si>
    <t>-421897001</t>
  </si>
  <si>
    <t>Poznámka k položce:
Hmotnost: 8,64 kg/m</t>
  </si>
  <si>
    <t>0,01*1,1 'Přepočtené koeficientem množství</t>
  </si>
  <si>
    <t>931991110</t>
  </si>
  <si>
    <t>Zřízení těsnění potrubí v šachtě zálivkovou hmotou a tmelem</t>
  </si>
  <si>
    <t>-873230204</t>
  </si>
  <si>
    <t>"viz výkres D.B.1.1.11.2" 0,1</t>
  </si>
  <si>
    <t>977151112</t>
  </si>
  <si>
    <t>Jádrové vrty diamantovými korunkami do stavebních materiálů (železobetonu, betonu, cihel, obkladů, dlažeb, kamene) průměru přes 35 do 40 mm</t>
  </si>
  <si>
    <t>336765529</t>
  </si>
  <si>
    <t>"viz výkres D.B.1.1.11.2" 0,45</t>
  </si>
  <si>
    <t>-1544581676</t>
  </si>
  <si>
    <t>997013501.1</t>
  </si>
  <si>
    <t>-748959287</t>
  </si>
  <si>
    <t>997013509.1</t>
  </si>
  <si>
    <t>1456096540</t>
  </si>
  <si>
    <t>0,002*9 'Přepočtené koeficientem množství</t>
  </si>
  <si>
    <t>-911927010</t>
  </si>
  <si>
    <t>998276101.1</t>
  </si>
  <si>
    <t>-2122164395</t>
  </si>
  <si>
    <t>2018_12_02.5 - SO 02.05 NN přípojka</t>
  </si>
  <si>
    <t xml:space="preserve">    741 - Elektroinstalace - silnoproud</t>
  </si>
  <si>
    <t>741</t>
  </si>
  <si>
    <t>Elektroinstalace - silnoproud</t>
  </si>
  <si>
    <t>7411205r</t>
  </si>
  <si>
    <t xml:space="preserve">Kompletní kabelová rýha včetně kabelu a provedení prací  a zásypu rýhy  v zeleni </t>
  </si>
  <si>
    <t>-1895560524</t>
  </si>
  <si>
    <t>741122r</t>
  </si>
  <si>
    <t>Poplatek za zřízení nového odběrného místa s hlavním jističem 25 A_x000d_
Přípojka nn - kompletní dodávka EON</t>
  </si>
  <si>
    <t>-376205376</t>
  </si>
  <si>
    <t>7412300r2</t>
  </si>
  <si>
    <t>elektroměrový pilíř - montáž + dodávka</t>
  </si>
  <si>
    <t>1937605289</t>
  </si>
  <si>
    <t>2018_12_03 - SO 03 Přeložky</t>
  </si>
  <si>
    <t>-1978045970</t>
  </si>
  <si>
    <t>60*1</t>
  </si>
  <si>
    <t>1615525077</t>
  </si>
  <si>
    <t>-1200674889</t>
  </si>
  <si>
    <t>1878643813</t>
  </si>
  <si>
    <t>(-60*0,2*0,2*3,14-(3*1))*2</t>
  </si>
  <si>
    <t>(60*1*0,7*2)</t>
  </si>
  <si>
    <t>-1395120792</t>
  </si>
  <si>
    <t>-513875766</t>
  </si>
  <si>
    <t>60*1*0,8</t>
  </si>
  <si>
    <t>137162128</t>
  </si>
  <si>
    <t>(60*1,1*1,0"celkový výkop - při průměrné hloubce 1,1 m")*0,5</t>
  </si>
  <si>
    <t>-(3)*1*0,5 "šachty, vpusti"-0,5*60*3,14*0,2*0,2 "potrubí"</t>
  </si>
  <si>
    <t>-(60*1,0*0,25)*0,5"komunikace "</t>
  </si>
  <si>
    <t>734900834</t>
  </si>
  <si>
    <t>-587973176</t>
  </si>
  <si>
    <t>1429042930</t>
  </si>
  <si>
    <t>394692950</t>
  </si>
  <si>
    <t>(60*1,1*1,0"celkový výkop - při průměrné hloubce 1,1 m")</t>
  </si>
  <si>
    <t>-(3)*1 "šachty, vpusti"-60*3,14*0,2*0,2 "potrubí"</t>
  </si>
  <si>
    <t>-(60*1,0*0,25)"komunikace "</t>
  </si>
  <si>
    <t>1664234116</t>
  </si>
  <si>
    <t>341111_r</t>
  </si>
  <si>
    <t xml:space="preserve">Přeložka kabelu nn - v případě nutnosti včetně souvisejících zemních prací,  materiálu, zásypu a obsypu, lože (poloha kabelu nejasná, pokud to umožní místní podmínky pmožno řešit vyvěšením).</t>
  </si>
  <si>
    <t>1364676922</t>
  </si>
  <si>
    <t>-656037259</t>
  </si>
  <si>
    <t>40,464*20</t>
  </si>
  <si>
    <t>-779191454</t>
  </si>
  <si>
    <t>328051707</t>
  </si>
  <si>
    <t>40,464*2</t>
  </si>
  <si>
    <t>-924787435</t>
  </si>
  <si>
    <t>60*1*0,2</t>
  </si>
  <si>
    <t>195421970</t>
  </si>
  <si>
    <t>-(3)*1*0,5 "šachty, vpusti"-(60*0,2*0,2)*3,14"potrubí"</t>
  </si>
  <si>
    <t>60*1,0*0,7</t>
  </si>
  <si>
    <t>429146092</t>
  </si>
  <si>
    <t>401822672</t>
  </si>
  <si>
    <t>1697417963</t>
  </si>
  <si>
    <t>1,0*0,1*60</t>
  </si>
  <si>
    <t>748279829</t>
  </si>
  <si>
    <t>-598112670</t>
  </si>
  <si>
    <t>871393121</t>
  </si>
  <si>
    <t>Montáž kanalizačního potrubí z plastů z tvrdého PVC těsněných gumovým kroužkem v otevřeném výkopu ve sklonu do 20 % DN 400</t>
  </si>
  <si>
    <t>-1033320708</t>
  </si>
  <si>
    <t>70,2</t>
  </si>
  <si>
    <t>-245718815</t>
  </si>
  <si>
    <t>-10945232</t>
  </si>
  <si>
    <t>894812331</t>
  </si>
  <si>
    <t>Revizní a čistící šachta z polypropylenu PP pro hladké trouby DN 600 roura šachtová korugovaná, světlé hloubky 1 000 mm</t>
  </si>
  <si>
    <t>-1102156578</t>
  </si>
  <si>
    <t>-113530428</t>
  </si>
  <si>
    <t>1443318371</t>
  </si>
  <si>
    <t>894812363</t>
  </si>
  <si>
    <t xml:space="preserve">Revizní a čistící šachta z polypropylenu PP pro hladké trouby [např. systém KG] DN 600 poklop - mříž s kalovým košem,  litinový pro zatížení od 12,5 t do 25 t s betonovým prstencem a adaptérem</t>
  </si>
  <si>
    <t>-1313524793</t>
  </si>
  <si>
    <t>28661784.WVN</t>
  </si>
  <si>
    <t>KALOVÝ KOŠ 425 TYP B</t>
  </si>
  <si>
    <t>-1696911148</t>
  </si>
  <si>
    <t>899204112</t>
  </si>
  <si>
    <t>Osazení mříží litinových včetně rámů a košů na bahno pro třídu zatížení D400, E600</t>
  </si>
  <si>
    <t>2096495694</t>
  </si>
  <si>
    <t>990531074</t>
  </si>
  <si>
    <t>527926842</t>
  </si>
  <si>
    <t>60*0,4*0,4*0,7</t>
  </si>
  <si>
    <t>215627250</t>
  </si>
  <si>
    <t>(60*0,4*0,4)*0,4*2</t>
  </si>
  <si>
    <t xml:space="preserve">(3"šachty  vpusti")*2</t>
  </si>
  <si>
    <t>(60*1,0)*0,25*2</t>
  </si>
  <si>
    <t>-1803078109</t>
  </si>
  <si>
    <t>43,68*19</t>
  </si>
  <si>
    <t>365199038</t>
  </si>
  <si>
    <t>1876982808</t>
  </si>
  <si>
    <t>-724384009</t>
  </si>
  <si>
    <t>-1531013547</t>
  </si>
  <si>
    <t>96011122r</t>
  </si>
  <si>
    <t>Bourání vodních staveb z dílců prefabrikovaných betonových a železobetonových - betonové potrubí stávající profil cca DN 800</t>
  </si>
  <si>
    <t>1589375102</t>
  </si>
  <si>
    <t>(60)*0,4*0,4*0,4</t>
  </si>
  <si>
    <t>962052211</t>
  </si>
  <si>
    <t>Bourání zdiva železobetonového nadzákladového, objemu přes 1 m3</t>
  </si>
  <si>
    <t>1833594434</t>
  </si>
  <si>
    <t xml:space="preserve">3"šachty  nebo obetonování stávajících trub"</t>
  </si>
  <si>
    <t>997221815</t>
  </si>
  <si>
    <t>Poplatek za uložení stavebního odpadu na skládce (skládkovné) z prostého betonu zatříděného do Katalogu odpadů pod kódem 170 101</t>
  </si>
  <si>
    <t>-551695848</t>
  </si>
  <si>
    <t>72129011_r</t>
  </si>
  <si>
    <t>1029046438</t>
  </si>
  <si>
    <t>-1791007195</t>
  </si>
  <si>
    <t>2018_12_04 - PS 01.1 ČOV TECHNOLOGICKÁ ČÁST STROJNÍ</t>
  </si>
  <si>
    <t>891372322</t>
  </si>
  <si>
    <t>Montáž kanalizačních armatur na potrubí stavítek DN 300</t>
  </si>
  <si>
    <t>974668242</t>
  </si>
  <si>
    <t>3508200t</t>
  </si>
  <si>
    <t>Automatická tlaková čerpací stanice P 34 E/24; Q=0,4 l/s; H=30 m; elektromotor 0,66 kW, 230 V, 50 Hz _x000d_
(pitná voda dodávka + montáž + zprovoznění</t>
  </si>
  <si>
    <t>224451766</t>
  </si>
  <si>
    <t>350830_r</t>
  </si>
  <si>
    <t xml:space="preserve">Vodohospodářská zařízení Montáž vodohospodářské zařízení _x000d_
provozni vystrojeni a technologie balené ČOV pro 50 EO, včetně provzdušnění - - dodávka, montáž, zprovoznění,  zaškolení obsluhy</t>
  </si>
  <si>
    <t>komplet</t>
  </si>
  <si>
    <t>-787652590</t>
  </si>
  <si>
    <t>-1717628467</t>
  </si>
  <si>
    <t>562410_r1</t>
  </si>
  <si>
    <t>čerpadlo odsezené vody dle specifikace (osazení na vodící tyči v kalové jímce)</t>
  </si>
  <si>
    <t>-152769762</t>
  </si>
  <si>
    <t>562410_r2</t>
  </si>
  <si>
    <t>Středobublinný aerační systém stabilizační kalové jímky s aeračními elementy</t>
  </si>
  <si>
    <t>-205298447</t>
  </si>
  <si>
    <t>350830_r2</t>
  </si>
  <si>
    <t>Dávkovací stanice síranu železitého (zásobní nádrž 50 l; dávkovací čerpadlo s výkonem max. 2 l/hod.; s regulací výkonu; elektromotor 54 W, 230 V, 50 Hz) - dodávka+montáž+zprovoznění</t>
  </si>
  <si>
    <t>368397995</t>
  </si>
  <si>
    <t>350820r3</t>
  </si>
  <si>
    <t>Armaturní a trubní vybavení ČOV dodávka + montáž</t>
  </si>
  <si>
    <t>-1292320215</t>
  </si>
  <si>
    <t>2018_12_02.1_vzt - Sdružený objekt - vzduchotechnika</t>
  </si>
  <si>
    <t xml:space="preserve">    751 - Vzduchotechnika</t>
  </si>
  <si>
    <t>28611301R</t>
  </si>
  <si>
    <t xml:space="preserve">Trubky z polyvinylchloridu  - Systém (PVC) trubky KGEM s hrdlem SN 4 KGEM-110x500</t>
  </si>
  <si>
    <t>-847945991</t>
  </si>
  <si>
    <t>286113530</t>
  </si>
  <si>
    <t xml:space="preserve">Trubky z polyvinylchloridu  KG - Systém (PVC) kolena KGB KGB 100x87°</t>
  </si>
  <si>
    <t>522594282</t>
  </si>
  <si>
    <t>28611302R</t>
  </si>
  <si>
    <t xml:space="preserve">Trubky z polyvinylchloridu  KG - Systém (PVC) trubky KGEM s hrdlem SN 4 KGEM-110x1000</t>
  </si>
  <si>
    <t>1014127750</t>
  </si>
  <si>
    <t>87131312R</t>
  </si>
  <si>
    <t>1358772114</t>
  </si>
  <si>
    <t>87731521r</t>
  </si>
  <si>
    <t xml:space="preserve">Montáž tvarovek  trub z plastu z tvrdého PVC systém KG nebo z polypropylenu systém KG 2000 jednoosých DN 100</t>
  </si>
  <si>
    <t>-771627831</t>
  </si>
  <si>
    <t>751</t>
  </si>
  <si>
    <t>Vzduchotechnika</t>
  </si>
  <si>
    <t>4226180r</t>
  </si>
  <si>
    <t xml:space="preserve">Dodávka zařízení vzduchotechniky v rozsahu dle přílohy </t>
  </si>
  <si>
    <t>-462123131</t>
  </si>
  <si>
    <t>751611r1</t>
  </si>
  <si>
    <t>Montáž kompletní vzduchotechniky</t>
  </si>
  <si>
    <t>1589554427</t>
  </si>
  <si>
    <t>751611r2</t>
  </si>
  <si>
    <t>Uvedení zařízení vzduchotechniky do provozu</t>
  </si>
  <si>
    <t>-1960846147</t>
  </si>
  <si>
    <t>751611r3</t>
  </si>
  <si>
    <t>Doprava a přesun hmot pro vzduchotechniku</t>
  </si>
  <si>
    <t>493564759</t>
  </si>
  <si>
    <t>751611r5</t>
  </si>
  <si>
    <t>Stavební výpomoc(vyvrtání otvorů,kotvení)</t>
  </si>
  <si>
    <t>-1309266027</t>
  </si>
  <si>
    <t>2018_12_05 - PS 01.2 ČOV TECHNOLOGICKÁ ČÁST ELEKTRO</t>
  </si>
  <si>
    <t xml:space="preserve">    741 - Elektromontáže </t>
  </si>
  <si>
    <t>1261326821</t>
  </si>
  <si>
    <t>70*0,5*0,2</t>
  </si>
  <si>
    <t>132101202</t>
  </si>
  <si>
    <t>Hloubení zapažených i nezapažených rýh šířky přes 600 do 2 000 mm s urovnáním dna do předepsaného profilu a spádu v horninách tř. 1 a 2 přes 100 do 1 000 m3</t>
  </si>
  <si>
    <t>-1046343772</t>
  </si>
  <si>
    <t>70*0,5*0,6*0,2</t>
  </si>
  <si>
    <t>132201201</t>
  </si>
  <si>
    <t>Hloubení zapažených i nezapažených rýh šířky přes 600 do 2 000 mm s urovnáním dna do předepsaného profilu a spádu v hornině tř. 3 do 100 m3</t>
  </si>
  <si>
    <t>-978913458</t>
  </si>
  <si>
    <t>70*0,5*0,6*0,4</t>
  </si>
  <si>
    <t>-2108118543</t>
  </si>
  <si>
    <t>-23354854</t>
  </si>
  <si>
    <t>70*0,5*0,6</t>
  </si>
  <si>
    <t>2049302937</t>
  </si>
  <si>
    <t>-481881240</t>
  </si>
  <si>
    <t>70*0,5*0,1</t>
  </si>
  <si>
    <t>-1829517845</t>
  </si>
  <si>
    <t>0,5*0,1*70*2</t>
  </si>
  <si>
    <t>345943461</t>
  </si>
  <si>
    <t>0,1*70*0,5</t>
  </si>
  <si>
    <t>-1512851851</t>
  </si>
  <si>
    <t>0,1*70*0,5*2</t>
  </si>
  <si>
    <t>-2060416259</t>
  </si>
  <si>
    <t>0,3*70*0,5</t>
  </si>
  <si>
    <t>175101101</t>
  </si>
  <si>
    <t>Obsypání potrubí sypaninou z vhodných hornin tř. 1 až 4 nebo materiálem připraveným podél výkopu ve vzdálenosti do 3 m od jeho kraje, pro jakoukoliv hloubku výkopu a míru zhutnění bez prohození sypaniny</t>
  </si>
  <si>
    <t>-1112779290</t>
  </si>
  <si>
    <t>0,2*0,5*70</t>
  </si>
  <si>
    <t>692945746</t>
  </si>
  <si>
    <t>70*0,5</t>
  </si>
  <si>
    <t>322647894</t>
  </si>
  <si>
    <t>0,1*0,5*70</t>
  </si>
  <si>
    <t>564261111</t>
  </si>
  <si>
    <t>Podklad nebo podsyp ze štěrkopísku ŠP s rozprostřením, vlhčením a zhutněním, po zhutnění tl. 200 mm</t>
  </si>
  <si>
    <t>1997996415</t>
  </si>
  <si>
    <t>0,5*70</t>
  </si>
  <si>
    <t xml:space="preserve">Elektromontáže </t>
  </si>
  <si>
    <t>3571171_R</t>
  </si>
  <si>
    <t>Dodávka a montáž elektrozařízení dle specifikace v příloze D.A.2. a D.C.3.5.</t>
  </si>
  <si>
    <t>1761054233</t>
  </si>
  <si>
    <t>2018_12_02.1_el - Sdružený objekt elektroinstalace</t>
  </si>
  <si>
    <t>M - M</t>
  </si>
  <si>
    <t xml:space="preserve">    92xx - Technologická elektroinstalace, ASŘTP, MaR</t>
  </si>
  <si>
    <t>92xx</t>
  </si>
  <si>
    <t>Technologická elektroinstalace, ASŘTP, MaR</t>
  </si>
  <si>
    <t>92xxR</t>
  </si>
  <si>
    <t>71515480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</si>
  <si>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</si>
  <si>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</si>
  <si>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</si>
  <si>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</si>
  <si>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</si>
  <si>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</si>
  <si>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</si>
  <si>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</si>
  <si>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</si>
  <si>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</si>
  <si>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</si>
  <si>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</si>
  <si>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</si>
  <si>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</si>
  <si>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Vedlejší a ostatní náklady</t>
  </si>
  <si>
    <t>OST</t>
  </si>
  <si>
    <t>Ostatní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</si>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</sst>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sz val="10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8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7" fillId="2" borderId="0" xfId="1" applyFill="1"/>
    <xf numFmtId="0" fontId="0" fillId="2" borderId="0" xfId="0" applyFill="1"/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top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8" fillId="0" borderId="0" xfId="0" applyNumberFormat="1" applyFont="1" applyAlignment="1" applyProtection="1">
      <alignment horizontal="right" vertical="center"/>
    </xf>
    <xf numFmtId="0" fontId="5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>
      <alignment vertical="center"/>
    </xf>
    <xf numFmtId="4" fontId="32" fillId="0" borderId="18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9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23" xfId="0" applyNumberFormat="1" applyFont="1" applyBorder="1" applyAlignment="1" applyProtection="1">
      <alignment vertical="center"/>
    </xf>
    <xf numFmtId="4" fontId="32" fillId="0" borderId="24" xfId="0" applyNumberFormat="1" applyFont="1" applyBorder="1" applyAlignment="1" applyProtection="1">
      <alignment vertical="center"/>
    </xf>
    <xf numFmtId="166" fontId="32" fillId="0" borderId="24" xfId="0" applyNumberFormat="1" applyFont="1" applyBorder="1" applyAlignment="1" applyProtection="1">
      <alignment vertical="center"/>
    </xf>
    <xf numFmtId="4" fontId="32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3" fillId="2" borderId="0" xfId="1" applyFont="1" applyFill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top"/>
      <protection locked="0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5" fillId="0" borderId="16" xfId="0" applyNumberFormat="1" applyFont="1" applyBorder="1" applyAlignment="1" applyProtection="1"/>
    <xf numFmtId="166" fontId="35" fillId="0" borderId="17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5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5" xfId="0" applyFont="1" applyBorder="1" applyAlignment="1"/>
    <xf numFmtId="0" fontId="8" fillId="0" borderId="18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9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Protection="1"/>
    <xf numFmtId="0" fontId="0" fillId="0" borderId="5" xfId="0" applyBorder="1"/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8" fillId="0" borderId="28" xfId="0" applyFont="1" applyBorder="1" applyAlignment="1" applyProtection="1">
      <alignment horizontal="center" vertical="center"/>
    </xf>
    <xf numFmtId="49" fontId="38" fillId="0" borderId="28" xfId="0" applyNumberFormat="1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center" vertical="center" wrapText="1"/>
    </xf>
    <xf numFmtId="167" fontId="38" fillId="0" borderId="28" xfId="0" applyNumberFormat="1" applyFont="1" applyBorder="1" applyAlignment="1" applyProtection="1">
      <alignment vertical="center"/>
    </xf>
    <xf numFmtId="4" fontId="38" fillId="3" borderId="28" xfId="0" applyNumberFormat="1" applyFont="1" applyFill="1" applyBorder="1" applyAlignment="1" applyProtection="1">
      <alignment vertical="center"/>
      <protection locked="0"/>
    </xf>
    <xf numFmtId="4" fontId="38" fillId="0" borderId="28" xfId="0" applyNumberFormat="1" applyFont="1" applyBorder="1" applyAlignment="1" applyProtection="1">
      <alignment vertical="center"/>
    </xf>
    <xf numFmtId="0" fontId="38" fillId="0" borderId="5" xfId="0" applyFont="1" applyBorder="1" applyAlignment="1">
      <alignment vertical="center"/>
    </xf>
    <xf numFmtId="0" fontId="38" fillId="3" borderId="28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9" fillId="0" borderId="25" xfId="0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5" xfId="0" applyFont="1" applyBorder="1" applyAlignment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0" fillId="3" borderId="28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  <protection locked="0"/>
    </xf>
    <xf numFmtId="0" fontId="40" fillId="0" borderId="29" xfId="0" applyFont="1" applyBorder="1" applyAlignment="1">
      <alignment vertical="center" wrapText="1"/>
      <protection locked="0"/>
    </xf>
    <xf numFmtId="0" fontId="40" fillId="0" borderId="30" xfId="0" applyFont="1" applyBorder="1" applyAlignment="1">
      <alignment vertical="center" wrapText="1"/>
      <protection locked="0"/>
    </xf>
    <xf numFmtId="0" fontId="40" fillId="0" borderId="31" xfId="0" applyFont="1" applyBorder="1" applyAlignment="1">
      <alignment vertical="center" wrapText="1"/>
      <protection locked="0"/>
    </xf>
    <xf numFmtId="0" fontId="40" fillId="0" borderId="32" xfId="0" applyFont="1" applyBorder="1" applyAlignment="1">
      <alignment horizontal="center" vertical="center" wrapText="1"/>
      <protection locked="0"/>
    </xf>
    <xf numFmtId="0" fontId="41" fillId="0" borderId="1" xfId="0" applyFont="1" applyBorder="1" applyAlignment="1">
      <alignment horizontal="center" vertical="center" wrapText="1"/>
      <protection locked="0"/>
    </xf>
    <xf numFmtId="0" fontId="40" fillId="0" borderId="33" xfId="0" applyFont="1" applyBorder="1" applyAlignment="1">
      <alignment horizontal="center" vertical="center" wrapText="1"/>
      <protection locked="0"/>
    </xf>
    <xf numFmtId="0" fontId="40" fillId="0" borderId="32" xfId="0" applyFont="1" applyBorder="1" applyAlignment="1">
      <alignment vertical="center" wrapText="1"/>
      <protection locked="0"/>
    </xf>
    <xf numFmtId="0" fontId="42" fillId="0" borderId="34" xfId="0" applyFont="1" applyBorder="1" applyAlignment="1">
      <alignment horizontal="left" wrapText="1"/>
      <protection locked="0"/>
    </xf>
    <xf numFmtId="0" fontId="40" fillId="0" borderId="33" xfId="0" applyFont="1" applyBorder="1" applyAlignment="1">
      <alignment vertical="center" wrapText="1"/>
      <protection locked="0"/>
    </xf>
    <xf numFmtId="0" fontId="42" fillId="0" borderId="1" xfId="0" applyFont="1" applyBorder="1" applyAlignment="1">
      <alignment horizontal="left" vertical="center" wrapText="1"/>
      <protection locked="0"/>
    </xf>
    <xf numFmtId="0" fontId="43" fillId="0" borderId="1" xfId="0" applyFont="1" applyBorder="1" applyAlignment="1">
      <alignment horizontal="left" vertical="center" wrapText="1"/>
      <protection locked="0"/>
    </xf>
    <xf numFmtId="0" fontId="43" fillId="0" borderId="32" xfId="0" applyFont="1" applyBorder="1" applyAlignment="1">
      <alignment vertical="center" wrapText="1"/>
      <protection locked="0"/>
    </xf>
    <xf numFmtId="0" fontId="43" fillId="0" borderId="1" xfId="0" applyFont="1" applyBorder="1" applyAlignment="1">
      <alignment vertical="center" wrapText="1"/>
      <protection locked="0"/>
    </xf>
    <xf numFmtId="0" fontId="43" fillId="0" borderId="1" xfId="0" applyFont="1" applyBorder="1" applyAlignment="1">
      <alignment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49" fontId="43" fillId="0" borderId="1" xfId="0" applyNumberFormat="1" applyFont="1" applyBorder="1" applyAlignment="1">
      <alignment horizontal="left" vertical="center" wrapText="1"/>
      <protection locked="0"/>
    </xf>
    <xf numFmtId="49" fontId="43" fillId="0" borderId="1" xfId="0" applyNumberFormat="1" applyFont="1" applyBorder="1" applyAlignment="1">
      <alignment vertical="center" wrapText="1"/>
      <protection locked="0"/>
    </xf>
    <xf numFmtId="0" fontId="40" fillId="0" borderId="35" xfId="0" applyFont="1" applyBorder="1" applyAlignment="1">
      <alignment vertical="center" wrapText="1"/>
      <protection locked="0"/>
    </xf>
    <xf numFmtId="0" fontId="44" fillId="0" borderId="34" xfId="0" applyFont="1" applyBorder="1" applyAlignment="1">
      <alignment vertical="center" wrapText="1"/>
      <protection locked="0"/>
    </xf>
    <xf numFmtId="0" fontId="40" fillId="0" borderId="36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top"/>
      <protection locked="0"/>
    </xf>
    <xf numFmtId="0" fontId="40" fillId="0" borderId="0" xfId="0" applyFont="1" applyAlignment="1">
      <alignment vertical="top"/>
      <protection locked="0"/>
    </xf>
    <xf numFmtId="0" fontId="40" fillId="0" borderId="29" xfId="0" applyFont="1" applyBorder="1" applyAlignment="1">
      <alignment horizontal="left" vertical="center"/>
      <protection locked="0"/>
    </xf>
    <xf numFmtId="0" fontId="40" fillId="0" borderId="30" xfId="0" applyFont="1" applyBorder="1" applyAlignment="1">
      <alignment horizontal="left" vertical="center"/>
      <protection locked="0"/>
    </xf>
    <xf numFmtId="0" fontId="40" fillId="0" borderId="31" xfId="0" applyFont="1" applyBorder="1" applyAlignment="1">
      <alignment horizontal="left" vertical="center"/>
      <protection locked="0"/>
    </xf>
    <xf numFmtId="0" fontId="40" fillId="0" borderId="32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center" vertical="center"/>
      <protection locked="0"/>
    </xf>
    <xf numFmtId="0" fontId="40" fillId="0" borderId="33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5" fillId="0" borderId="0" xfId="0" applyFont="1" applyAlignment="1">
      <alignment horizontal="left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42" fillId="0" borderId="34" xfId="0" applyFont="1" applyBorder="1" applyAlignment="1">
      <alignment horizontal="center" vertical="center"/>
      <protection locked="0"/>
    </xf>
    <xf numFmtId="0" fontId="45" fillId="0" borderId="34" xfId="0" applyFont="1" applyBorder="1" applyAlignment="1">
      <alignment horizontal="left" vertical="center"/>
      <protection locked="0"/>
    </xf>
    <xf numFmtId="0" fontId="46" fillId="0" borderId="1" xfId="0" applyFont="1" applyBorder="1" applyAlignment="1">
      <alignment horizontal="left" vertical="center"/>
      <protection locked="0"/>
    </xf>
    <xf numFmtId="0" fontId="43" fillId="0" borderId="0" xfId="0" applyFont="1" applyAlignment="1">
      <alignment horizontal="left" vertical="center"/>
      <protection locked="0"/>
    </xf>
    <xf numFmtId="0" fontId="43" fillId="0" borderId="1" xfId="0" applyFont="1" applyBorder="1" applyAlignment="1">
      <alignment horizontal="center" vertical="center"/>
      <protection locked="0"/>
    </xf>
    <xf numFmtId="0" fontId="43" fillId="0" borderId="32" xfId="0" applyFont="1" applyBorder="1" applyAlignment="1">
      <alignment horizontal="left" vertical="center"/>
      <protection locked="0"/>
    </xf>
    <xf numFmtId="0" fontId="43" fillId="0" borderId="1" xfId="0" applyFont="1" applyFill="1" applyBorder="1" applyAlignment="1">
      <alignment horizontal="left" vertical="center"/>
      <protection locked="0"/>
    </xf>
    <xf numFmtId="0" fontId="43" fillId="0" borderId="1" xfId="0" applyFont="1" applyFill="1" applyBorder="1" applyAlignment="1">
      <alignment horizontal="center" vertical="center"/>
      <protection locked="0"/>
    </xf>
    <xf numFmtId="0" fontId="40" fillId="0" borderId="35" xfId="0" applyFont="1" applyBorder="1" applyAlignment="1">
      <alignment horizontal="left" vertical="center"/>
      <protection locked="0"/>
    </xf>
    <xf numFmtId="0" fontId="44" fillId="0" borderId="34" xfId="0" applyFont="1" applyBorder="1" applyAlignment="1">
      <alignment horizontal="left" vertical="center"/>
      <protection locked="0"/>
    </xf>
    <xf numFmtId="0" fontId="40" fillId="0" borderId="36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0" fontId="44" fillId="0" borderId="1" xfId="0" applyFont="1" applyBorder="1" applyAlignment="1">
      <alignment horizontal="left" vertical="center"/>
      <protection locked="0"/>
    </xf>
    <xf numFmtId="0" fontId="45" fillId="0" borderId="1" xfId="0" applyFont="1" applyBorder="1" applyAlignment="1">
      <alignment horizontal="left" vertical="center"/>
      <protection locked="0"/>
    </xf>
    <xf numFmtId="0" fontId="43" fillId="0" borderId="34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3" fillId="0" borderId="1" xfId="0" applyFont="1" applyBorder="1" applyAlignment="1">
      <alignment horizontal="center" vertical="center" wrapText="1"/>
      <protection locked="0"/>
    </xf>
    <xf numFmtId="0" fontId="40" fillId="0" borderId="29" xfId="0" applyFont="1" applyBorder="1" applyAlignment="1">
      <alignment horizontal="left" vertical="center" wrapText="1"/>
      <protection locked="0"/>
    </xf>
    <xf numFmtId="0" fontId="40" fillId="0" borderId="30" xfId="0" applyFont="1" applyBorder="1" applyAlignment="1">
      <alignment horizontal="left" vertical="center" wrapText="1"/>
      <protection locked="0"/>
    </xf>
    <xf numFmtId="0" fontId="40" fillId="0" borderId="31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 wrapText="1"/>
      <protection locked="0"/>
    </xf>
    <xf numFmtId="0" fontId="45" fillId="0" borderId="32" xfId="0" applyFont="1" applyBorder="1" applyAlignment="1">
      <alignment horizontal="left" vertical="center" wrapText="1"/>
      <protection locked="0"/>
    </xf>
    <xf numFmtId="0" fontId="45" fillId="0" borderId="33" xfId="0" applyFont="1" applyBorder="1" applyAlignment="1">
      <alignment horizontal="left" vertical="center" wrapText="1"/>
      <protection locked="0"/>
    </xf>
    <xf numFmtId="0" fontId="43" fillId="0" borderId="32" xfId="0" applyFont="1" applyBorder="1" applyAlignment="1">
      <alignment horizontal="left" vertical="center" wrapText="1"/>
      <protection locked="0"/>
    </xf>
    <xf numFmtId="0" fontId="43" fillId="0" borderId="33" xfId="0" applyFont="1" applyBorder="1" applyAlignment="1">
      <alignment horizontal="left" vertical="center" wrapText="1"/>
      <protection locked="0"/>
    </xf>
    <xf numFmtId="0" fontId="43" fillId="0" borderId="33" xfId="0" applyFont="1" applyBorder="1" applyAlignment="1">
      <alignment horizontal="left" vertical="center"/>
      <protection locked="0"/>
    </xf>
    <xf numFmtId="0" fontId="43" fillId="0" borderId="35" xfId="0" applyFont="1" applyBorder="1" applyAlignment="1">
      <alignment horizontal="left" vertical="center" wrapText="1"/>
      <protection locked="0"/>
    </xf>
    <xf numFmtId="0" fontId="43" fillId="0" borderId="34" xfId="0" applyFont="1" applyBorder="1" applyAlignment="1">
      <alignment horizontal="left" vertical="center" wrapText="1"/>
      <protection locked="0"/>
    </xf>
    <xf numFmtId="0" fontId="43" fillId="0" borderId="36" xfId="0" applyFont="1" applyBorder="1" applyAlignment="1">
      <alignment horizontal="left" vertical="center" wrapText="1"/>
      <protection locked="0"/>
    </xf>
    <xf numFmtId="0" fontId="43" fillId="0" borderId="1" xfId="0" applyFont="1" applyBorder="1" applyAlignment="1">
      <alignment horizontal="left" vertical="top"/>
      <protection locked="0"/>
    </xf>
    <xf numFmtId="0" fontId="43" fillId="0" borderId="1" xfId="0" applyFont="1" applyBorder="1" applyAlignment="1">
      <alignment horizontal="center" vertical="top"/>
      <protection locked="0"/>
    </xf>
    <xf numFmtId="0" fontId="43" fillId="0" borderId="35" xfId="0" applyFont="1" applyBorder="1" applyAlignment="1">
      <alignment horizontal="left" vertical="center"/>
      <protection locked="0"/>
    </xf>
    <xf numFmtId="0" fontId="43" fillId="0" borderId="36" xfId="0" applyFont="1" applyBorder="1" applyAlignment="1">
      <alignment horizontal="left" vertical="center"/>
      <protection locked="0"/>
    </xf>
    <xf numFmtId="0" fontId="45" fillId="0" borderId="0" xfId="0" applyFont="1" applyAlignment="1">
      <alignment vertical="center"/>
      <protection locked="0"/>
    </xf>
    <xf numFmtId="0" fontId="42" fillId="0" borderId="1" xfId="0" applyFont="1" applyBorder="1" applyAlignment="1">
      <alignment vertical="center"/>
      <protection locked="0"/>
    </xf>
    <xf numFmtId="0" fontId="45" fillId="0" borderId="34" xfId="0" applyFont="1" applyBorder="1" applyAlignment="1">
      <alignment vertical="center"/>
      <protection locked="0"/>
    </xf>
    <xf numFmtId="0" fontId="42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3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42" fillId="0" borderId="34" xfId="0" applyFont="1" applyBorder="1" applyAlignment="1">
      <alignment horizontal="left"/>
      <protection locked="0"/>
    </xf>
    <xf numFmtId="0" fontId="45" fillId="0" borderId="34" xfId="0" applyFont="1" applyBorder="1" applyAlignment="1">
      <protection locked="0"/>
    </xf>
    <xf numFmtId="0" fontId="40" fillId="0" borderId="32" xfId="0" applyFont="1" applyBorder="1" applyAlignment="1">
      <alignment vertical="top"/>
      <protection locked="0"/>
    </xf>
    <xf numFmtId="0" fontId="40" fillId="0" borderId="33" xfId="0" applyFont="1" applyBorder="1" applyAlignment="1">
      <alignment vertical="top"/>
      <protection locked="0"/>
    </xf>
    <xf numFmtId="0" fontId="40" fillId="0" borderId="1" xfId="0" applyFont="1" applyBorder="1" applyAlignment="1">
      <alignment horizontal="center" vertical="center"/>
      <protection locked="0"/>
    </xf>
    <xf numFmtId="0" fontId="40" fillId="0" borderId="1" xfId="0" applyFont="1" applyBorder="1" applyAlignment="1">
      <alignment horizontal="left" vertical="top"/>
      <protection locked="0"/>
    </xf>
    <xf numFmtId="0" fontId="40" fillId="0" borderId="35" xfId="0" applyFont="1" applyBorder="1" applyAlignment="1">
      <alignment vertical="top"/>
      <protection locked="0"/>
    </xf>
    <xf numFmtId="0" fontId="40" fillId="0" borderId="34" xfId="0" applyFont="1" applyBorder="1" applyAlignment="1">
      <alignment vertical="top"/>
      <protection locked="0"/>
    </xf>
    <xf numFmtId="0" fontId="40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styles" Target="styles.xml" /><Relationship Id="rId20" Type="http://schemas.openxmlformats.org/officeDocument/2006/relationships/theme" Target="theme/theme1.xml" /><Relationship Id="rId21" Type="http://schemas.openxmlformats.org/officeDocument/2006/relationships/calcChain" Target="calcChain.xml" /><Relationship Id="rId2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6" t="s">
        <v>0</v>
      </c>
      <c r="B1" s="17"/>
      <c r="C1" s="17"/>
      <c r="D1" s="18" t="s">
        <v>1</v>
      </c>
      <c r="E1" s="17"/>
      <c r="F1" s="17"/>
      <c r="G1" s="17"/>
      <c r="H1" s="17"/>
      <c r="I1" s="17"/>
      <c r="J1" s="17"/>
      <c r="K1" s="19" t="s">
        <v>2</v>
      </c>
      <c r="L1" s="19"/>
      <c r="M1" s="19"/>
      <c r="N1" s="19"/>
      <c r="O1" s="19"/>
      <c r="P1" s="19"/>
      <c r="Q1" s="19"/>
      <c r="R1" s="19"/>
      <c r="S1" s="19"/>
      <c r="T1" s="17"/>
      <c r="U1" s="17"/>
      <c r="V1" s="17"/>
      <c r="W1" s="19" t="s">
        <v>3</v>
      </c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2" t="s">
        <v>4</v>
      </c>
      <c r="BB1" s="22" t="s">
        <v>5</v>
      </c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T1" s="23" t="s">
        <v>6</v>
      </c>
      <c r="BU1" s="23" t="s">
        <v>6</v>
      </c>
      <c r="BV1" s="23" t="s">
        <v>7</v>
      </c>
    </row>
    <row r="2" ht="36.96" customHeight="1">
      <c r="AR2"/>
      <c r="BS2" s="24" t="s">
        <v>8</v>
      </c>
      <c r="BT2" s="24" t="s">
        <v>9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8</v>
      </c>
      <c r="BT3" s="24" t="s">
        <v>10</v>
      </c>
    </row>
    <row r="4" ht="36.96" customHeight="1">
      <c r="B4" s="28"/>
      <c r="C4" s="29"/>
      <c r="D4" s="30" t="s">
        <v>11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12</v>
      </c>
      <c r="BE4" s="33" t="s">
        <v>13</v>
      </c>
      <c r="BS4" s="24" t="s">
        <v>14</v>
      </c>
    </row>
    <row r="5" ht="14.4" customHeight="1">
      <c r="B5" s="28"/>
      <c r="C5" s="29"/>
      <c r="D5" s="34" t="s">
        <v>15</v>
      </c>
      <c r="E5" s="29"/>
      <c r="F5" s="29"/>
      <c r="G5" s="29"/>
      <c r="H5" s="29"/>
      <c r="I5" s="29"/>
      <c r="J5" s="29"/>
      <c r="K5" s="35" t="s">
        <v>16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31"/>
      <c r="BE5" s="36" t="s">
        <v>17</v>
      </c>
      <c r="BS5" s="24" t="s">
        <v>8</v>
      </c>
    </row>
    <row r="6" ht="36.96" customHeight="1">
      <c r="B6" s="28"/>
      <c r="C6" s="29"/>
      <c r="D6" s="37" t="s">
        <v>18</v>
      </c>
      <c r="E6" s="29"/>
      <c r="F6" s="29"/>
      <c r="G6" s="29"/>
      <c r="H6" s="29"/>
      <c r="I6" s="29"/>
      <c r="J6" s="29"/>
      <c r="K6" s="38" t="s">
        <v>19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31"/>
      <c r="BE6" s="39"/>
      <c r="BS6" s="24" t="s">
        <v>8</v>
      </c>
    </row>
    <row r="7" ht="14.4" customHeight="1">
      <c r="B7" s="28"/>
      <c r="C7" s="29"/>
      <c r="D7" s="40" t="s">
        <v>20</v>
      </c>
      <c r="E7" s="29"/>
      <c r="F7" s="29"/>
      <c r="G7" s="29"/>
      <c r="H7" s="29"/>
      <c r="I7" s="29"/>
      <c r="J7" s="29"/>
      <c r="K7" s="35" t="s">
        <v>21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40" t="s">
        <v>22</v>
      </c>
      <c r="AL7" s="29"/>
      <c r="AM7" s="29"/>
      <c r="AN7" s="35" t="s">
        <v>23</v>
      </c>
      <c r="AO7" s="29"/>
      <c r="AP7" s="29"/>
      <c r="AQ7" s="31"/>
      <c r="BE7" s="39"/>
      <c r="BS7" s="24" t="s">
        <v>8</v>
      </c>
    </row>
    <row r="8" ht="14.4" customHeight="1">
      <c r="B8" s="28"/>
      <c r="C8" s="29"/>
      <c r="D8" s="40" t="s">
        <v>24</v>
      </c>
      <c r="E8" s="29"/>
      <c r="F8" s="29"/>
      <c r="G8" s="29"/>
      <c r="H8" s="29"/>
      <c r="I8" s="29"/>
      <c r="J8" s="29"/>
      <c r="K8" s="35" t="s">
        <v>25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40" t="s">
        <v>26</v>
      </c>
      <c r="AL8" s="29"/>
      <c r="AM8" s="29"/>
      <c r="AN8" s="41" t="s">
        <v>27</v>
      </c>
      <c r="AO8" s="29"/>
      <c r="AP8" s="29"/>
      <c r="AQ8" s="31"/>
      <c r="BE8" s="39"/>
      <c r="BS8" s="24" t="s">
        <v>8</v>
      </c>
    </row>
    <row r="9" ht="29.28" customHeight="1">
      <c r="B9" s="28"/>
      <c r="C9" s="29"/>
      <c r="D9" s="34" t="s">
        <v>28</v>
      </c>
      <c r="E9" s="29"/>
      <c r="F9" s="29"/>
      <c r="G9" s="29"/>
      <c r="H9" s="29"/>
      <c r="I9" s="29"/>
      <c r="J9" s="29"/>
      <c r="K9" s="42" t="s">
        <v>29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34" t="s">
        <v>30</v>
      </c>
      <c r="AL9" s="29"/>
      <c r="AM9" s="29"/>
      <c r="AN9" s="42" t="s">
        <v>31</v>
      </c>
      <c r="AO9" s="29"/>
      <c r="AP9" s="29"/>
      <c r="AQ9" s="31"/>
      <c r="BE9" s="39"/>
      <c r="BS9" s="24" t="s">
        <v>8</v>
      </c>
    </row>
    <row r="10" ht="14.4" customHeight="1">
      <c r="B10" s="28"/>
      <c r="C10" s="29"/>
      <c r="D10" s="40" t="s">
        <v>32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40" t="s">
        <v>33</v>
      </c>
      <c r="AL10" s="29"/>
      <c r="AM10" s="29"/>
      <c r="AN10" s="35" t="s">
        <v>34</v>
      </c>
      <c r="AO10" s="29"/>
      <c r="AP10" s="29"/>
      <c r="AQ10" s="31"/>
      <c r="BE10" s="39"/>
      <c r="BS10" s="24" t="s">
        <v>8</v>
      </c>
    </row>
    <row r="11" ht="18.48" customHeight="1">
      <c r="B11" s="28"/>
      <c r="C11" s="29"/>
      <c r="D11" s="29"/>
      <c r="E11" s="35" t="s">
        <v>35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40" t="s">
        <v>36</v>
      </c>
      <c r="AL11" s="29"/>
      <c r="AM11" s="29"/>
      <c r="AN11" s="35" t="s">
        <v>34</v>
      </c>
      <c r="AO11" s="29"/>
      <c r="AP11" s="29"/>
      <c r="AQ11" s="31"/>
      <c r="BE11" s="39"/>
      <c r="BS11" s="24" t="s">
        <v>8</v>
      </c>
    </row>
    <row r="12" ht="6.96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9"/>
      <c r="BS12" s="24" t="s">
        <v>8</v>
      </c>
    </row>
    <row r="13" ht="14.4" customHeight="1">
      <c r="B13" s="28"/>
      <c r="C13" s="29"/>
      <c r="D13" s="40" t="s">
        <v>37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40" t="s">
        <v>33</v>
      </c>
      <c r="AL13" s="29"/>
      <c r="AM13" s="29"/>
      <c r="AN13" s="43" t="s">
        <v>38</v>
      </c>
      <c r="AO13" s="29"/>
      <c r="AP13" s="29"/>
      <c r="AQ13" s="31"/>
      <c r="BE13" s="39"/>
      <c r="BS13" s="24" t="s">
        <v>8</v>
      </c>
    </row>
    <row r="14">
      <c r="B14" s="28"/>
      <c r="C14" s="29"/>
      <c r="D14" s="29"/>
      <c r="E14" s="43" t="s">
        <v>38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0" t="s">
        <v>36</v>
      </c>
      <c r="AL14" s="29"/>
      <c r="AM14" s="29"/>
      <c r="AN14" s="43" t="s">
        <v>38</v>
      </c>
      <c r="AO14" s="29"/>
      <c r="AP14" s="29"/>
      <c r="AQ14" s="31"/>
      <c r="BE14" s="39"/>
      <c r="BS14" s="24" t="s">
        <v>8</v>
      </c>
    </row>
    <row r="15" ht="6.96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9"/>
      <c r="BS15" s="24" t="s">
        <v>6</v>
      </c>
    </row>
    <row r="16" ht="14.4" customHeight="1">
      <c r="B16" s="28"/>
      <c r="C16" s="29"/>
      <c r="D16" s="40" t="s">
        <v>39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40" t="s">
        <v>33</v>
      </c>
      <c r="AL16" s="29"/>
      <c r="AM16" s="29"/>
      <c r="AN16" s="35" t="s">
        <v>40</v>
      </c>
      <c r="AO16" s="29"/>
      <c r="AP16" s="29"/>
      <c r="AQ16" s="31"/>
      <c r="BE16" s="39"/>
      <c r="BS16" s="24" t="s">
        <v>6</v>
      </c>
    </row>
    <row r="17" ht="18.48" customHeight="1">
      <c r="B17" s="28"/>
      <c r="C17" s="29"/>
      <c r="D17" s="29"/>
      <c r="E17" s="35" t="s">
        <v>41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40" t="s">
        <v>36</v>
      </c>
      <c r="AL17" s="29"/>
      <c r="AM17" s="29"/>
      <c r="AN17" s="35" t="s">
        <v>34</v>
      </c>
      <c r="AO17" s="29"/>
      <c r="AP17" s="29"/>
      <c r="AQ17" s="31"/>
      <c r="BE17" s="39"/>
      <c r="BS17" s="24" t="s">
        <v>42</v>
      </c>
    </row>
    <row r="18" ht="6.96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9"/>
      <c r="BS18" s="24" t="s">
        <v>8</v>
      </c>
    </row>
    <row r="19" ht="14.4" customHeight="1">
      <c r="B19" s="28"/>
      <c r="C19" s="29"/>
      <c r="D19" s="40" t="s">
        <v>43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9"/>
      <c r="BS19" s="24" t="s">
        <v>8</v>
      </c>
    </row>
    <row r="20" ht="42.75" customHeight="1">
      <c r="B20" s="28"/>
      <c r="C20" s="29"/>
      <c r="D20" s="29"/>
      <c r="E20" s="45" t="s">
        <v>44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29"/>
      <c r="AP20" s="29"/>
      <c r="AQ20" s="31"/>
      <c r="BE20" s="39"/>
      <c r="BS20" s="24" t="s">
        <v>6</v>
      </c>
    </row>
    <row r="21" ht="6.96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9"/>
    </row>
    <row r="22" ht="6.96" customHeight="1">
      <c r="B22" s="28"/>
      <c r="C22" s="29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29"/>
      <c r="AQ22" s="31"/>
      <c r="BE22" s="39"/>
    </row>
    <row r="23" s="1" customFormat="1" ht="25.92" customHeight="1">
      <c r="B23" s="47"/>
      <c r="C23" s="48"/>
      <c r="D23" s="49" t="s">
        <v>45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1">
        <f>ROUND(AG51,2)</f>
        <v>0</v>
      </c>
      <c r="AL23" s="50"/>
      <c r="AM23" s="50"/>
      <c r="AN23" s="50"/>
      <c r="AO23" s="50"/>
      <c r="AP23" s="48"/>
      <c r="AQ23" s="52"/>
      <c r="BE23" s="39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52"/>
      <c r="BE24" s="39"/>
    </row>
    <row r="25" s="1" customForma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53" t="s">
        <v>46</v>
      </c>
      <c r="M25" s="53"/>
      <c r="N25" s="53"/>
      <c r="O25" s="53"/>
      <c r="P25" s="48"/>
      <c r="Q25" s="48"/>
      <c r="R25" s="48"/>
      <c r="S25" s="48"/>
      <c r="T25" s="48"/>
      <c r="U25" s="48"/>
      <c r="V25" s="48"/>
      <c r="W25" s="53" t="s">
        <v>47</v>
      </c>
      <c r="X25" s="53"/>
      <c r="Y25" s="53"/>
      <c r="Z25" s="53"/>
      <c r="AA25" s="53"/>
      <c r="AB25" s="53"/>
      <c r="AC25" s="53"/>
      <c r="AD25" s="53"/>
      <c r="AE25" s="53"/>
      <c r="AF25" s="48"/>
      <c r="AG25" s="48"/>
      <c r="AH25" s="48"/>
      <c r="AI25" s="48"/>
      <c r="AJ25" s="48"/>
      <c r="AK25" s="53" t="s">
        <v>48</v>
      </c>
      <c r="AL25" s="53"/>
      <c r="AM25" s="53"/>
      <c r="AN25" s="53"/>
      <c r="AO25" s="53"/>
      <c r="AP25" s="48"/>
      <c r="AQ25" s="52"/>
      <c r="BE25" s="39"/>
    </row>
    <row r="26" s="2" customFormat="1" ht="14.4" customHeight="1">
      <c r="B26" s="54"/>
      <c r="C26" s="55"/>
      <c r="D26" s="56" t="s">
        <v>49</v>
      </c>
      <c r="E26" s="55"/>
      <c r="F26" s="56" t="s">
        <v>50</v>
      </c>
      <c r="G26" s="55"/>
      <c r="H26" s="55"/>
      <c r="I26" s="55"/>
      <c r="J26" s="55"/>
      <c r="K26" s="55"/>
      <c r="L26" s="57">
        <v>0.20999999999999999</v>
      </c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8">
        <f>ROUND(AZ51,2)</f>
        <v>0</v>
      </c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8">
        <f>ROUND(AV51,2)</f>
        <v>0</v>
      </c>
      <c r="AL26" s="55"/>
      <c r="AM26" s="55"/>
      <c r="AN26" s="55"/>
      <c r="AO26" s="55"/>
      <c r="AP26" s="55"/>
      <c r="AQ26" s="59"/>
      <c r="BE26" s="39"/>
    </row>
    <row r="27" s="2" customFormat="1" ht="14.4" customHeight="1">
      <c r="B27" s="54"/>
      <c r="C27" s="55"/>
      <c r="D27" s="55"/>
      <c r="E27" s="55"/>
      <c r="F27" s="56" t="s">
        <v>51</v>
      </c>
      <c r="G27" s="55"/>
      <c r="H27" s="55"/>
      <c r="I27" s="55"/>
      <c r="J27" s="55"/>
      <c r="K27" s="55"/>
      <c r="L27" s="57">
        <v>0.14999999999999999</v>
      </c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8">
        <f>ROUND(BA51,2)</f>
        <v>0</v>
      </c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8">
        <f>ROUND(AW51,2)</f>
        <v>0</v>
      </c>
      <c r="AL27" s="55"/>
      <c r="AM27" s="55"/>
      <c r="AN27" s="55"/>
      <c r="AO27" s="55"/>
      <c r="AP27" s="55"/>
      <c r="AQ27" s="59"/>
      <c r="BE27" s="39"/>
    </row>
    <row r="28" hidden="1" s="2" customFormat="1" ht="14.4" customHeight="1">
      <c r="B28" s="54"/>
      <c r="C28" s="55"/>
      <c r="D28" s="55"/>
      <c r="E28" s="55"/>
      <c r="F28" s="56" t="s">
        <v>52</v>
      </c>
      <c r="G28" s="55"/>
      <c r="H28" s="55"/>
      <c r="I28" s="55"/>
      <c r="J28" s="55"/>
      <c r="K28" s="55"/>
      <c r="L28" s="57">
        <v>0.20999999999999999</v>
      </c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8">
        <f>ROUND(BB51,2)</f>
        <v>0</v>
      </c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8">
        <v>0</v>
      </c>
      <c r="AL28" s="55"/>
      <c r="AM28" s="55"/>
      <c r="AN28" s="55"/>
      <c r="AO28" s="55"/>
      <c r="AP28" s="55"/>
      <c r="AQ28" s="59"/>
      <c r="BE28" s="39"/>
    </row>
    <row r="29" hidden="1" s="2" customFormat="1" ht="14.4" customHeight="1">
      <c r="B29" s="54"/>
      <c r="C29" s="55"/>
      <c r="D29" s="55"/>
      <c r="E29" s="55"/>
      <c r="F29" s="56" t="s">
        <v>53</v>
      </c>
      <c r="G29" s="55"/>
      <c r="H29" s="55"/>
      <c r="I29" s="55"/>
      <c r="J29" s="55"/>
      <c r="K29" s="55"/>
      <c r="L29" s="57">
        <v>0.14999999999999999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8">
        <f>ROUND(BC51,2)</f>
        <v>0</v>
      </c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8">
        <v>0</v>
      </c>
      <c r="AL29" s="55"/>
      <c r="AM29" s="55"/>
      <c r="AN29" s="55"/>
      <c r="AO29" s="55"/>
      <c r="AP29" s="55"/>
      <c r="AQ29" s="59"/>
      <c r="BE29" s="39"/>
    </row>
    <row r="30" hidden="1" s="2" customFormat="1" ht="14.4" customHeight="1">
      <c r="B30" s="54"/>
      <c r="C30" s="55"/>
      <c r="D30" s="55"/>
      <c r="E30" s="55"/>
      <c r="F30" s="56" t="s">
        <v>54</v>
      </c>
      <c r="G30" s="55"/>
      <c r="H30" s="55"/>
      <c r="I30" s="55"/>
      <c r="J30" s="55"/>
      <c r="K30" s="55"/>
      <c r="L30" s="57">
        <v>0</v>
      </c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8">
        <f>ROUND(BD51,2)</f>
        <v>0</v>
      </c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8">
        <v>0</v>
      </c>
      <c r="AL30" s="55"/>
      <c r="AM30" s="55"/>
      <c r="AN30" s="55"/>
      <c r="AO30" s="55"/>
      <c r="AP30" s="55"/>
      <c r="AQ30" s="59"/>
      <c r="BE30" s="39"/>
    </row>
    <row r="31" s="1" customFormat="1" ht="6.96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52"/>
      <c r="BE31" s="39"/>
    </row>
    <row r="32" s="1" customFormat="1" ht="25.92" customHeight="1">
      <c r="B32" s="47"/>
      <c r="C32" s="60"/>
      <c r="D32" s="61" t="s">
        <v>55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3" t="s">
        <v>56</v>
      </c>
      <c r="U32" s="62"/>
      <c r="V32" s="62"/>
      <c r="W32" s="62"/>
      <c r="X32" s="64" t="s">
        <v>57</v>
      </c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5">
        <f>SUM(AK23:AK30)</f>
        <v>0</v>
      </c>
      <c r="AL32" s="62"/>
      <c r="AM32" s="62"/>
      <c r="AN32" s="62"/>
      <c r="AO32" s="66"/>
      <c r="AP32" s="60"/>
      <c r="AQ32" s="67"/>
      <c r="BE32" s="39"/>
    </row>
    <row r="33" s="1" customFormat="1" ht="6.96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52"/>
    </row>
    <row r="34" s="1" customFormat="1" ht="6.96" customHeight="1"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70"/>
    </row>
    <row r="38" s="1" customFormat="1" ht="6.96" customHeight="1"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3"/>
    </row>
    <row r="39" s="1" customFormat="1" ht="36.96" customHeight="1">
      <c r="B39" s="47"/>
      <c r="C39" s="74" t="s">
        <v>58</v>
      </c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3"/>
    </row>
    <row r="40" s="1" customFormat="1" ht="6.96" customHeight="1">
      <c r="B40" s="47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3"/>
    </row>
    <row r="41" s="3" customFormat="1" ht="14.4" customHeight="1">
      <c r="B41" s="76"/>
      <c r="C41" s="77" t="s">
        <v>15</v>
      </c>
      <c r="D41" s="78"/>
      <c r="E41" s="78"/>
      <c r="F41" s="78"/>
      <c r="G41" s="78"/>
      <c r="H41" s="78"/>
      <c r="I41" s="78"/>
      <c r="J41" s="78"/>
      <c r="K41" s="78"/>
      <c r="L41" s="78" t="str">
        <f>K5</f>
        <v>2018_12</v>
      </c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9"/>
    </row>
    <row r="42" s="4" customFormat="1" ht="36.96" customHeight="1">
      <c r="B42" s="80"/>
      <c r="C42" s="81" t="s">
        <v>18</v>
      </c>
      <c r="D42" s="82"/>
      <c r="E42" s="82"/>
      <c r="F42" s="82"/>
      <c r="G42" s="82"/>
      <c r="H42" s="82"/>
      <c r="I42" s="82"/>
      <c r="J42" s="82"/>
      <c r="K42" s="82"/>
      <c r="L42" s="83" t="str">
        <f>K6</f>
        <v>Výstavba ČOV a kanalizace v obci Kožlí</v>
      </c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4"/>
    </row>
    <row r="43" s="1" customFormat="1" ht="6.96" customHeight="1">
      <c r="B43" s="47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3"/>
    </row>
    <row r="44" s="1" customFormat="1">
      <c r="B44" s="47"/>
      <c r="C44" s="77" t="s">
        <v>24</v>
      </c>
      <c r="D44" s="75"/>
      <c r="E44" s="75"/>
      <c r="F44" s="75"/>
      <c r="G44" s="75"/>
      <c r="H44" s="75"/>
      <c r="I44" s="75"/>
      <c r="J44" s="75"/>
      <c r="K44" s="75"/>
      <c r="L44" s="85" t="str">
        <f>IF(K8="","",K8)</f>
        <v>Kožlí u Orlíka</v>
      </c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7" t="s">
        <v>26</v>
      </c>
      <c r="AJ44" s="75"/>
      <c r="AK44" s="75"/>
      <c r="AL44" s="75"/>
      <c r="AM44" s="86" t="str">
        <f>IF(AN8= "","",AN8)</f>
        <v>30. 10. 2018</v>
      </c>
      <c r="AN44" s="86"/>
      <c r="AO44" s="75"/>
      <c r="AP44" s="75"/>
      <c r="AQ44" s="75"/>
      <c r="AR44" s="73"/>
    </row>
    <row r="45" s="1" customFormat="1" ht="6.96" customHeight="1">
      <c r="B45" s="47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3"/>
    </row>
    <row r="46" s="1" customFormat="1">
      <c r="B46" s="47"/>
      <c r="C46" s="77" t="s">
        <v>32</v>
      </c>
      <c r="D46" s="75"/>
      <c r="E46" s="75"/>
      <c r="F46" s="75"/>
      <c r="G46" s="75"/>
      <c r="H46" s="75"/>
      <c r="I46" s="75"/>
      <c r="J46" s="75"/>
      <c r="K46" s="75"/>
      <c r="L46" s="78" t="str">
        <f>IF(E11= "","",E11)</f>
        <v>Obec Kožlí</v>
      </c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7" t="s">
        <v>39</v>
      </c>
      <c r="AJ46" s="75"/>
      <c r="AK46" s="75"/>
      <c r="AL46" s="75"/>
      <c r="AM46" s="78" t="str">
        <f>IF(E17="","",E17)</f>
        <v>Vodohospodážský rozvoj a výstavbna a.s.</v>
      </c>
      <c r="AN46" s="78"/>
      <c r="AO46" s="78"/>
      <c r="AP46" s="78"/>
      <c r="AQ46" s="75"/>
      <c r="AR46" s="73"/>
      <c r="AS46" s="87" t="s">
        <v>59</v>
      </c>
      <c r="AT46" s="88"/>
      <c r="AU46" s="89"/>
      <c r="AV46" s="89"/>
      <c r="AW46" s="89"/>
      <c r="AX46" s="89"/>
      <c r="AY46" s="89"/>
      <c r="AZ46" s="89"/>
      <c r="BA46" s="89"/>
      <c r="BB46" s="89"/>
      <c r="BC46" s="89"/>
      <c r="BD46" s="90"/>
    </row>
    <row r="47" s="1" customFormat="1">
      <c r="B47" s="47"/>
      <c r="C47" s="77" t="s">
        <v>37</v>
      </c>
      <c r="D47" s="75"/>
      <c r="E47" s="75"/>
      <c r="F47" s="75"/>
      <c r="G47" s="75"/>
      <c r="H47" s="75"/>
      <c r="I47" s="75"/>
      <c r="J47" s="75"/>
      <c r="K47" s="75"/>
      <c r="L47" s="78" t="str">
        <f>IF(E14= "Vyplň údaj","",E14)</f>
        <v/>
      </c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3"/>
      <c r="AS47" s="91"/>
      <c r="AT47" s="92"/>
      <c r="AU47" s="93"/>
      <c r="AV47" s="93"/>
      <c r="AW47" s="93"/>
      <c r="AX47" s="93"/>
      <c r="AY47" s="93"/>
      <c r="AZ47" s="93"/>
      <c r="BA47" s="93"/>
      <c r="BB47" s="93"/>
      <c r="BC47" s="93"/>
      <c r="BD47" s="94"/>
    </row>
    <row r="48" s="1" customFormat="1" ht="10.8" customHeight="1">
      <c r="B48" s="47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3"/>
      <c r="AS48" s="95"/>
      <c r="AT48" s="56"/>
      <c r="AU48" s="48"/>
      <c r="AV48" s="48"/>
      <c r="AW48" s="48"/>
      <c r="AX48" s="48"/>
      <c r="AY48" s="48"/>
      <c r="AZ48" s="48"/>
      <c r="BA48" s="48"/>
      <c r="BB48" s="48"/>
      <c r="BC48" s="48"/>
      <c r="BD48" s="96"/>
    </row>
    <row r="49" s="1" customFormat="1" ht="29.28" customHeight="1">
      <c r="B49" s="47"/>
      <c r="C49" s="97" t="s">
        <v>60</v>
      </c>
      <c r="D49" s="98"/>
      <c r="E49" s="98"/>
      <c r="F49" s="98"/>
      <c r="G49" s="98"/>
      <c r="H49" s="99"/>
      <c r="I49" s="100" t="s">
        <v>61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101" t="s">
        <v>62</v>
      </c>
      <c r="AH49" s="98"/>
      <c r="AI49" s="98"/>
      <c r="AJ49" s="98"/>
      <c r="AK49" s="98"/>
      <c r="AL49" s="98"/>
      <c r="AM49" s="98"/>
      <c r="AN49" s="100" t="s">
        <v>63</v>
      </c>
      <c r="AO49" s="98"/>
      <c r="AP49" s="98"/>
      <c r="AQ49" s="102" t="s">
        <v>64</v>
      </c>
      <c r="AR49" s="73"/>
      <c r="AS49" s="103" t="s">
        <v>65</v>
      </c>
      <c r="AT49" s="104" t="s">
        <v>66</v>
      </c>
      <c r="AU49" s="104" t="s">
        <v>67</v>
      </c>
      <c r="AV49" s="104" t="s">
        <v>68</v>
      </c>
      <c r="AW49" s="104" t="s">
        <v>69</v>
      </c>
      <c r="AX49" s="104" t="s">
        <v>70</v>
      </c>
      <c r="AY49" s="104" t="s">
        <v>71</v>
      </c>
      <c r="AZ49" s="104" t="s">
        <v>72</v>
      </c>
      <c r="BA49" s="104" t="s">
        <v>73</v>
      </c>
      <c r="BB49" s="104" t="s">
        <v>74</v>
      </c>
      <c r="BC49" s="104" t="s">
        <v>75</v>
      </c>
      <c r="BD49" s="105" t="s">
        <v>76</v>
      </c>
    </row>
    <row r="50" s="1" customFormat="1" ht="10.8" customHeight="1">
      <c r="B50" s="47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3"/>
      <c r="AS50" s="106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8"/>
    </row>
    <row r="51" s="4" customFormat="1" ht="32.4" customHeight="1">
      <c r="B51" s="80"/>
      <c r="C51" s="109" t="s">
        <v>77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1">
        <f>ROUND(AG52+AG53+AG58+AG59+AG65+AG66+AG69,2)</f>
        <v>0</v>
      </c>
      <c r="AH51" s="111"/>
      <c r="AI51" s="111"/>
      <c r="AJ51" s="111"/>
      <c r="AK51" s="111"/>
      <c r="AL51" s="111"/>
      <c r="AM51" s="111"/>
      <c r="AN51" s="112">
        <f>SUM(AG51,AT51)</f>
        <v>0</v>
      </c>
      <c r="AO51" s="112"/>
      <c r="AP51" s="112"/>
      <c r="AQ51" s="113" t="s">
        <v>34</v>
      </c>
      <c r="AR51" s="84"/>
      <c r="AS51" s="114">
        <f>ROUND(AS52+AS53+AS58+AS59+AS65+AS66+AS69,2)</f>
        <v>0</v>
      </c>
      <c r="AT51" s="115">
        <f>ROUND(SUM(AV51:AW51),2)</f>
        <v>0</v>
      </c>
      <c r="AU51" s="116">
        <f>ROUND(AU52+AU53+AU58+AU59+AU65+AU66+AU69,5)</f>
        <v>0</v>
      </c>
      <c r="AV51" s="115">
        <f>ROUND(AZ51*L26,2)</f>
        <v>0</v>
      </c>
      <c r="AW51" s="115">
        <f>ROUND(BA51*L27,2)</f>
        <v>0</v>
      </c>
      <c r="AX51" s="115">
        <f>ROUND(BB51*L26,2)</f>
        <v>0</v>
      </c>
      <c r="AY51" s="115">
        <f>ROUND(BC51*L27,2)</f>
        <v>0</v>
      </c>
      <c r="AZ51" s="115">
        <f>ROUND(AZ52+AZ53+AZ58+AZ59+AZ65+AZ66+AZ69,2)</f>
        <v>0</v>
      </c>
      <c r="BA51" s="115">
        <f>ROUND(BA52+BA53+BA58+BA59+BA65+BA66+BA69,2)</f>
        <v>0</v>
      </c>
      <c r="BB51" s="115">
        <f>ROUND(BB52+BB53+BB58+BB59+BB65+BB66+BB69,2)</f>
        <v>0</v>
      </c>
      <c r="BC51" s="115">
        <f>ROUND(BC52+BC53+BC58+BC59+BC65+BC66+BC69,2)</f>
        <v>0</v>
      </c>
      <c r="BD51" s="117">
        <f>ROUND(BD52+BD53+BD58+BD59+BD65+BD66+BD69,2)</f>
        <v>0</v>
      </c>
      <c r="BS51" s="118" t="s">
        <v>78</v>
      </c>
      <c r="BT51" s="118" t="s">
        <v>79</v>
      </c>
      <c r="BU51" s="119" t="s">
        <v>80</v>
      </c>
      <c r="BV51" s="118" t="s">
        <v>81</v>
      </c>
      <c r="BW51" s="118" t="s">
        <v>7</v>
      </c>
      <c r="BX51" s="118" t="s">
        <v>82</v>
      </c>
      <c r="CL51" s="118" t="s">
        <v>21</v>
      </c>
    </row>
    <row r="52" s="5" customFormat="1" ht="31.5" customHeight="1">
      <c r="A52" s="120" t="s">
        <v>83</v>
      </c>
      <c r="B52" s="121"/>
      <c r="C52" s="122"/>
      <c r="D52" s="123" t="s">
        <v>84</v>
      </c>
      <c r="E52" s="123"/>
      <c r="F52" s="123"/>
      <c r="G52" s="123"/>
      <c r="H52" s="123"/>
      <c r="I52" s="124"/>
      <c r="J52" s="123" t="s">
        <v>85</v>
      </c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5">
        <f>'2018_12_000 - Soupis vedl...'!J27</f>
        <v>0</v>
      </c>
      <c r="AH52" s="124"/>
      <c r="AI52" s="124"/>
      <c r="AJ52" s="124"/>
      <c r="AK52" s="124"/>
      <c r="AL52" s="124"/>
      <c r="AM52" s="124"/>
      <c r="AN52" s="125">
        <f>SUM(AG52,AT52)</f>
        <v>0</v>
      </c>
      <c r="AO52" s="124"/>
      <c r="AP52" s="124"/>
      <c r="AQ52" s="126" t="s">
        <v>86</v>
      </c>
      <c r="AR52" s="127"/>
      <c r="AS52" s="128">
        <v>0</v>
      </c>
      <c r="AT52" s="129">
        <f>ROUND(SUM(AV52:AW52),2)</f>
        <v>0</v>
      </c>
      <c r="AU52" s="130">
        <f>'2018_12_000 - Soupis vedl...'!P78</f>
        <v>0</v>
      </c>
      <c r="AV52" s="129">
        <f>'2018_12_000 - Soupis vedl...'!J30</f>
        <v>0</v>
      </c>
      <c r="AW52" s="129">
        <f>'2018_12_000 - Soupis vedl...'!J31</f>
        <v>0</v>
      </c>
      <c r="AX52" s="129">
        <f>'2018_12_000 - Soupis vedl...'!J32</f>
        <v>0</v>
      </c>
      <c r="AY52" s="129">
        <f>'2018_12_000 - Soupis vedl...'!J33</f>
        <v>0</v>
      </c>
      <c r="AZ52" s="129">
        <f>'2018_12_000 - Soupis vedl...'!F30</f>
        <v>0</v>
      </c>
      <c r="BA52" s="129">
        <f>'2018_12_000 - Soupis vedl...'!F31</f>
        <v>0</v>
      </c>
      <c r="BB52" s="129">
        <f>'2018_12_000 - Soupis vedl...'!F32</f>
        <v>0</v>
      </c>
      <c r="BC52" s="129">
        <f>'2018_12_000 - Soupis vedl...'!F33</f>
        <v>0</v>
      </c>
      <c r="BD52" s="131">
        <f>'2018_12_000 - Soupis vedl...'!F34</f>
        <v>0</v>
      </c>
      <c r="BT52" s="132" t="s">
        <v>87</v>
      </c>
      <c r="BV52" s="132" t="s">
        <v>81</v>
      </c>
      <c r="BW52" s="132" t="s">
        <v>88</v>
      </c>
      <c r="BX52" s="132" t="s">
        <v>7</v>
      </c>
      <c r="CL52" s="132" t="s">
        <v>89</v>
      </c>
      <c r="CM52" s="132" t="s">
        <v>90</v>
      </c>
    </row>
    <row r="53" s="5" customFormat="1" ht="31.5" customHeight="1">
      <c r="B53" s="121"/>
      <c r="C53" s="122"/>
      <c r="D53" s="123" t="s">
        <v>91</v>
      </c>
      <c r="E53" s="123"/>
      <c r="F53" s="123"/>
      <c r="G53" s="123"/>
      <c r="H53" s="123"/>
      <c r="I53" s="124"/>
      <c r="J53" s="123" t="s">
        <v>92</v>
      </c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33">
        <f>ROUND(SUM(AG54:AG57),2)</f>
        <v>0</v>
      </c>
      <c r="AH53" s="124"/>
      <c r="AI53" s="124"/>
      <c r="AJ53" s="124"/>
      <c r="AK53" s="124"/>
      <c r="AL53" s="124"/>
      <c r="AM53" s="124"/>
      <c r="AN53" s="125">
        <f>SUM(AG53,AT53)</f>
        <v>0</v>
      </c>
      <c r="AO53" s="124"/>
      <c r="AP53" s="124"/>
      <c r="AQ53" s="126" t="s">
        <v>93</v>
      </c>
      <c r="AR53" s="127"/>
      <c r="AS53" s="128">
        <f>ROUND(SUM(AS54:AS57),2)</f>
        <v>0</v>
      </c>
      <c r="AT53" s="129">
        <f>ROUND(SUM(AV53:AW53),2)</f>
        <v>0</v>
      </c>
      <c r="AU53" s="130">
        <f>ROUND(SUM(AU54:AU57),5)</f>
        <v>0</v>
      </c>
      <c r="AV53" s="129">
        <f>ROUND(AZ53*L26,2)</f>
        <v>0</v>
      </c>
      <c r="AW53" s="129">
        <f>ROUND(BA53*L27,2)</f>
        <v>0</v>
      </c>
      <c r="AX53" s="129">
        <f>ROUND(BB53*L26,2)</f>
        <v>0</v>
      </c>
      <c r="AY53" s="129">
        <f>ROUND(BC53*L27,2)</f>
        <v>0</v>
      </c>
      <c r="AZ53" s="129">
        <f>ROUND(SUM(AZ54:AZ57),2)</f>
        <v>0</v>
      </c>
      <c r="BA53" s="129">
        <f>ROUND(SUM(BA54:BA57),2)</f>
        <v>0</v>
      </c>
      <c r="BB53" s="129">
        <f>ROUND(SUM(BB54:BB57),2)</f>
        <v>0</v>
      </c>
      <c r="BC53" s="129">
        <f>ROUND(SUM(BC54:BC57),2)</f>
        <v>0</v>
      </c>
      <c r="BD53" s="131">
        <f>ROUND(SUM(BD54:BD57),2)</f>
        <v>0</v>
      </c>
      <c r="BS53" s="132" t="s">
        <v>78</v>
      </c>
      <c r="BT53" s="132" t="s">
        <v>87</v>
      </c>
      <c r="BU53" s="132" t="s">
        <v>80</v>
      </c>
      <c r="BV53" s="132" t="s">
        <v>81</v>
      </c>
      <c r="BW53" s="132" t="s">
        <v>94</v>
      </c>
      <c r="BX53" s="132" t="s">
        <v>7</v>
      </c>
      <c r="CL53" s="132" t="s">
        <v>21</v>
      </c>
      <c r="CM53" s="132" t="s">
        <v>90</v>
      </c>
    </row>
    <row r="54" s="6" customFormat="1" ht="28.5" customHeight="1">
      <c r="A54" s="120" t="s">
        <v>83</v>
      </c>
      <c r="B54" s="134"/>
      <c r="C54" s="135"/>
      <c r="D54" s="135"/>
      <c r="E54" s="136" t="s">
        <v>95</v>
      </c>
      <c r="F54" s="136"/>
      <c r="G54" s="136"/>
      <c r="H54" s="136"/>
      <c r="I54" s="136"/>
      <c r="J54" s="135"/>
      <c r="K54" s="136" t="s">
        <v>96</v>
      </c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7">
        <f>'2018_12_01_1 - Stoka A'!J29</f>
        <v>0</v>
      </c>
      <c r="AH54" s="135"/>
      <c r="AI54" s="135"/>
      <c r="AJ54" s="135"/>
      <c r="AK54" s="135"/>
      <c r="AL54" s="135"/>
      <c r="AM54" s="135"/>
      <c r="AN54" s="137">
        <f>SUM(AG54,AT54)</f>
        <v>0</v>
      </c>
      <c r="AO54" s="135"/>
      <c r="AP54" s="135"/>
      <c r="AQ54" s="138" t="s">
        <v>97</v>
      </c>
      <c r="AR54" s="139"/>
      <c r="AS54" s="140">
        <v>0</v>
      </c>
      <c r="AT54" s="141">
        <f>ROUND(SUM(AV54:AW54),2)</f>
        <v>0</v>
      </c>
      <c r="AU54" s="142">
        <f>'2018_12_01_1 - Stoka A'!P97</f>
        <v>0</v>
      </c>
      <c r="AV54" s="141">
        <f>'2018_12_01_1 - Stoka A'!J32</f>
        <v>0</v>
      </c>
      <c r="AW54" s="141">
        <f>'2018_12_01_1 - Stoka A'!J33</f>
        <v>0</v>
      </c>
      <c r="AX54" s="141">
        <f>'2018_12_01_1 - Stoka A'!J34</f>
        <v>0</v>
      </c>
      <c r="AY54" s="141">
        <f>'2018_12_01_1 - Stoka A'!J35</f>
        <v>0</v>
      </c>
      <c r="AZ54" s="141">
        <f>'2018_12_01_1 - Stoka A'!F32</f>
        <v>0</v>
      </c>
      <c r="BA54" s="141">
        <f>'2018_12_01_1 - Stoka A'!F33</f>
        <v>0</v>
      </c>
      <c r="BB54" s="141">
        <f>'2018_12_01_1 - Stoka A'!F34</f>
        <v>0</v>
      </c>
      <c r="BC54" s="141">
        <f>'2018_12_01_1 - Stoka A'!F35</f>
        <v>0</v>
      </c>
      <c r="BD54" s="143">
        <f>'2018_12_01_1 - Stoka A'!F36</f>
        <v>0</v>
      </c>
      <c r="BT54" s="144" t="s">
        <v>90</v>
      </c>
      <c r="BV54" s="144" t="s">
        <v>81</v>
      </c>
      <c r="BW54" s="144" t="s">
        <v>98</v>
      </c>
      <c r="BX54" s="144" t="s">
        <v>94</v>
      </c>
      <c r="CL54" s="144" t="s">
        <v>21</v>
      </c>
    </row>
    <row r="55" s="6" customFormat="1" ht="28.5" customHeight="1">
      <c r="A55" s="120" t="s">
        <v>83</v>
      </c>
      <c r="B55" s="134"/>
      <c r="C55" s="135"/>
      <c r="D55" s="135"/>
      <c r="E55" s="136" t="s">
        <v>99</v>
      </c>
      <c r="F55" s="136"/>
      <c r="G55" s="136"/>
      <c r="H55" s="136"/>
      <c r="I55" s="136"/>
      <c r="J55" s="135"/>
      <c r="K55" s="136" t="s">
        <v>100</v>
      </c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7">
        <f>'2018_12_01_2 - Stoka B'!J29</f>
        <v>0</v>
      </c>
      <c r="AH55" s="135"/>
      <c r="AI55" s="135"/>
      <c r="AJ55" s="135"/>
      <c r="AK55" s="135"/>
      <c r="AL55" s="135"/>
      <c r="AM55" s="135"/>
      <c r="AN55" s="137">
        <f>SUM(AG55,AT55)</f>
        <v>0</v>
      </c>
      <c r="AO55" s="135"/>
      <c r="AP55" s="135"/>
      <c r="AQ55" s="138" t="s">
        <v>97</v>
      </c>
      <c r="AR55" s="139"/>
      <c r="AS55" s="140">
        <v>0</v>
      </c>
      <c r="AT55" s="141">
        <f>ROUND(SUM(AV55:AW55),2)</f>
        <v>0</v>
      </c>
      <c r="AU55" s="142">
        <f>'2018_12_01_2 - Stoka B'!P98</f>
        <v>0</v>
      </c>
      <c r="AV55" s="141">
        <f>'2018_12_01_2 - Stoka B'!J32</f>
        <v>0</v>
      </c>
      <c r="AW55" s="141">
        <f>'2018_12_01_2 - Stoka B'!J33</f>
        <v>0</v>
      </c>
      <c r="AX55" s="141">
        <f>'2018_12_01_2 - Stoka B'!J34</f>
        <v>0</v>
      </c>
      <c r="AY55" s="141">
        <f>'2018_12_01_2 - Stoka B'!J35</f>
        <v>0</v>
      </c>
      <c r="AZ55" s="141">
        <f>'2018_12_01_2 - Stoka B'!F32</f>
        <v>0</v>
      </c>
      <c r="BA55" s="141">
        <f>'2018_12_01_2 - Stoka B'!F33</f>
        <v>0</v>
      </c>
      <c r="BB55" s="141">
        <f>'2018_12_01_2 - Stoka B'!F34</f>
        <v>0</v>
      </c>
      <c r="BC55" s="141">
        <f>'2018_12_01_2 - Stoka B'!F35</f>
        <v>0</v>
      </c>
      <c r="BD55" s="143">
        <f>'2018_12_01_2 - Stoka B'!F36</f>
        <v>0</v>
      </c>
      <c r="BT55" s="144" t="s">
        <v>90</v>
      </c>
      <c r="BV55" s="144" t="s">
        <v>81</v>
      </c>
      <c r="BW55" s="144" t="s">
        <v>101</v>
      </c>
      <c r="BX55" s="144" t="s">
        <v>94</v>
      </c>
      <c r="CL55" s="144" t="s">
        <v>21</v>
      </c>
    </row>
    <row r="56" s="6" customFormat="1" ht="28.5" customHeight="1">
      <c r="A56" s="120" t="s">
        <v>83</v>
      </c>
      <c r="B56" s="134"/>
      <c r="C56" s="135"/>
      <c r="D56" s="135"/>
      <c r="E56" s="136" t="s">
        <v>102</v>
      </c>
      <c r="F56" s="136"/>
      <c r="G56" s="136"/>
      <c r="H56" s="136"/>
      <c r="I56" s="136"/>
      <c r="J56" s="135"/>
      <c r="K56" s="136" t="s">
        <v>103</v>
      </c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7">
        <f>'2018_12_01_3 - Stoka C'!J29</f>
        <v>0</v>
      </c>
      <c r="AH56" s="135"/>
      <c r="AI56" s="135"/>
      <c r="AJ56" s="135"/>
      <c r="AK56" s="135"/>
      <c r="AL56" s="135"/>
      <c r="AM56" s="135"/>
      <c r="AN56" s="137">
        <f>SUM(AG56,AT56)</f>
        <v>0</v>
      </c>
      <c r="AO56" s="135"/>
      <c r="AP56" s="135"/>
      <c r="AQ56" s="138" t="s">
        <v>97</v>
      </c>
      <c r="AR56" s="139"/>
      <c r="AS56" s="140">
        <v>0</v>
      </c>
      <c r="AT56" s="141">
        <f>ROUND(SUM(AV56:AW56),2)</f>
        <v>0</v>
      </c>
      <c r="AU56" s="142">
        <f>'2018_12_01_3 - Stoka C'!P97</f>
        <v>0</v>
      </c>
      <c r="AV56" s="141">
        <f>'2018_12_01_3 - Stoka C'!J32</f>
        <v>0</v>
      </c>
      <c r="AW56" s="141">
        <f>'2018_12_01_3 - Stoka C'!J33</f>
        <v>0</v>
      </c>
      <c r="AX56" s="141">
        <f>'2018_12_01_3 - Stoka C'!J34</f>
        <v>0</v>
      </c>
      <c r="AY56" s="141">
        <f>'2018_12_01_3 - Stoka C'!J35</f>
        <v>0</v>
      </c>
      <c r="AZ56" s="141">
        <f>'2018_12_01_3 - Stoka C'!F32</f>
        <v>0</v>
      </c>
      <c r="BA56" s="141">
        <f>'2018_12_01_3 - Stoka C'!F33</f>
        <v>0</v>
      </c>
      <c r="BB56" s="141">
        <f>'2018_12_01_3 - Stoka C'!F34</f>
        <v>0</v>
      </c>
      <c r="BC56" s="141">
        <f>'2018_12_01_3 - Stoka C'!F35</f>
        <v>0</v>
      </c>
      <c r="BD56" s="143">
        <f>'2018_12_01_3 - Stoka C'!F36</f>
        <v>0</v>
      </c>
      <c r="BT56" s="144" t="s">
        <v>90</v>
      </c>
      <c r="BV56" s="144" t="s">
        <v>81</v>
      </c>
      <c r="BW56" s="144" t="s">
        <v>104</v>
      </c>
      <c r="BX56" s="144" t="s">
        <v>94</v>
      </c>
      <c r="CL56" s="144" t="s">
        <v>21</v>
      </c>
    </row>
    <row r="57" s="6" customFormat="1" ht="28.5" customHeight="1">
      <c r="A57" s="120" t="s">
        <v>83</v>
      </c>
      <c r="B57" s="134"/>
      <c r="C57" s="135"/>
      <c r="D57" s="135"/>
      <c r="E57" s="136" t="s">
        <v>105</v>
      </c>
      <c r="F57" s="136"/>
      <c r="G57" s="136"/>
      <c r="H57" s="136"/>
      <c r="I57" s="136"/>
      <c r="J57" s="135"/>
      <c r="K57" s="136" t="s">
        <v>106</v>
      </c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7">
        <f>'2018_12_01_4 - Přidružené...'!J29</f>
        <v>0</v>
      </c>
      <c r="AH57" s="135"/>
      <c r="AI57" s="135"/>
      <c r="AJ57" s="135"/>
      <c r="AK57" s="135"/>
      <c r="AL57" s="135"/>
      <c r="AM57" s="135"/>
      <c r="AN57" s="137">
        <f>SUM(AG57,AT57)</f>
        <v>0</v>
      </c>
      <c r="AO57" s="135"/>
      <c r="AP57" s="135"/>
      <c r="AQ57" s="138" t="s">
        <v>97</v>
      </c>
      <c r="AR57" s="139"/>
      <c r="AS57" s="140">
        <v>0</v>
      </c>
      <c r="AT57" s="141">
        <f>ROUND(SUM(AV57:AW57),2)</f>
        <v>0</v>
      </c>
      <c r="AU57" s="142">
        <f>'2018_12_01_4 - Přidružené...'!P93</f>
        <v>0</v>
      </c>
      <c r="AV57" s="141">
        <f>'2018_12_01_4 - Přidružené...'!J32</f>
        <v>0</v>
      </c>
      <c r="AW57" s="141">
        <f>'2018_12_01_4 - Přidružené...'!J33</f>
        <v>0</v>
      </c>
      <c r="AX57" s="141">
        <f>'2018_12_01_4 - Přidružené...'!J34</f>
        <v>0</v>
      </c>
      <c r="AY57" s="141">
        <f>'2018_12_01_4 - Přidružené...'!J35</f>
        <v>0</v>
      </c>
      <c r="AZ57" s="141">
        <f>'2018_12_01_4 - Přidružené...'!F32</f>
        <v>0</v>
      </c>
      <c r="BA57" s="141">
        <f>'2018_12_01_4 - Přidružené...'!F33</f>
        <v>0</v>
      </c>
      <c r="BB57" s="141">
        <f>'2018_12_01_4 - Přidružené...'!F34</f>
        <v>0</v>
      </c>
      <c r="BC57" s="141">
        <f>'2018_12_01_4 - Přidružené...'!F35</f>
        <v>0</v>
      </c>
      <c r="BD57" s="143">
        <f>'2018_12_01_4 - Přidružené...'!F36</f>
        <v>0</v>
      </c>
      <c r="BT57" s="144" t="s">
        <v>90</v>
      </c>
      <c r="BV57" s="144" t="s">
        <v>81</v>
      </c>
      <c r="BW57" s="144" t="s">
        <v>107</v>
      </c>
      <c r="BX57" s="144" t="s">
        <v>94</v>
      </c>
      <c r="CL57" s="144" t="s">
        <v>21</v>
      </c>
    </row>
    <row r="58" s="5" customFormat="1" ht="31.5" customHeight="1">
      <c r="A58" s="120" t="s">
        <v>83</v>
      </c>
      <c r="B58" s="121"/>
      <c r="C58" s="122"/>
      <c r="D58" s="123" t="s">
        <v>108</v>
      </c>
      <c r="E58" s="123"/>
      <c r="F58" s="123"/>
      <c r="G58" s="123"/>
      <c r="H58" s="123"/>
      <c r="I58" s="124"/>
      <c r="J58" s="123" t="s">
        <v>109</v>
      </c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5">
        <f>'2018_12_01.1 - SO 01.1  K...'!J27</f>
        <v>0</v>
      </c>
      <c r="AH58" s="124"/>
      <c r="AI58" s="124"/>
      <c r="AJ58" s="124"/>
      <c r="AK58" s="124"/>
      <c r="AL58" s="124"/>
      <c r="AM58" s="124"/>
      <c r="AN58" s="125">
        <f>SUM(AG58,AT58)</f>
        <v>0</v>
      </c>
      <c r="AO58" s="124"/>
      <c r="AP58" s="124"/>
      <c r="AQ58" s="126" t="s">
        <v>93</v>
      </c>
      <c r="AR58" s="127"/>
      <c r="AS58" s="128">
        <v>0</v>
      </c>
      <c r="AT58" s="129">
        <f>ROUND(SUM(AV58:AW58),2)</f>
        <v>0</v>
      </c>
      <c r="AU58" s="130">
        <f>'2018_12_01.1 - SO 01.1  K...'!P88</f>
        <v>0</v>
      </c>
      <c r="AV58" s="129">
        <f>'2018_12_01.1 - SO 01.1  K...'!J30</f>
        <v>0</v>
      </c>
      <c r="AW58" s="129">
        <f>'2018_12_01.1 - SO 01.1  K...'!J31</f>
        <v>0</v>
      </c>
      <c r="AX58" s="129">
        <f>'2018_12_01.1 - SO 01.1  K...'!J32</f>
        <v>0</v>
      </c>
      <c r="AY58" s="129">
        <f>'2018_12_01.1 - SO 01.1  K...'!J33</f>
        <v>0</v>
      </c>
      <c r="AZ58" s="129">
        <f>'2018_12_01.1 - SO 01.1  K...'!F30</f>
        <v>0</v>
      </c>
      <c r="BA58" s="129">
        <f>'2018_12_01.1 - SO 01.1  K...'!F31</f>
        <v>0</v>
      </c>
      <c r="BB58" s="129">
        <f>'2018_12_01.1 - SO 01.1  K...'!F32</f>
        <v>0</v>
      </c>
      <c r="BC58" s="129">
        <f>'2018_12_01.1 - SO 01.1  K...'!F33</f>
        <v>0</v>
      </c>
      <c r="BD58" s="131">
        <f>'2018_12_01.1 - SO 01.1  K...'!F34</f>
        <v>0</v>
      </c>
      <c r="BT58" s="132" t="s">
        <v>87</v>
      </c>
      <c r="BV58" s="132" t="s">
        <v>81</v>
      </c>
      <c r="BW58" s="132" t="s">
        <v>110</v>
      </c>
      <c r="BX58" s="132" t="s">
        <v>7</v>
      </c>
      <c r="CL58" s="132" t="s">
        <v>21</v>
      </c>
      <c r="CM58" s="132" t="s">
        <v>90</v>
      </c>
    </row>
    <row r="59" s="5" customFormat="1" ht="31.5" customHeight="1">
      <c r="B59" s="121"/>
      <c r="C59" s="122"/>
      <c r="D59" s="123" t="s">
        <v>111</v>
      </c>
      <c r="E59" s="123"/>
      <c r="F59" s="123"/>
      <c r="G59" s="123"/>
      <c r="H59" s="123"/>
      <c r="I59" s="124"/>
      <c r="J59" s="123" t="s">
        <v>112</v>
      </c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33">
        <f>ROUND(SUM(AG60:AG64),2)</f>
        <v>0</v>
      </c>
      <c r="AH59" s="124"/>
      <c r="AI59" s="124"/>
      <c r="AJ59" s="124"/>
      <c r="AK59" s="124"/>
      <c r="AL59" s="124"/>
      <c r="AM59" s="124"/>
      <c r="AN59" s="125">
        <f>SUM(AG59,AT59)</f>
        <v>0</v>
      </c>
      <c r="AO59" s="124"/>
      <c r="AP59" s="124"/>
      <c r="AQ59" s="126" t="s">
        <v>93</v>
      </c>
      <c r="AR59" s="127"/>
      <c r="AS59" s="128">
        <f>ROUND(SUM(AS60:AS64),2)</f>
        <v>0</v>
      </c>
      <c r="AT59" s="129">
        <f>ROUND(SUM(AV59:AW59),2)</f>
        <v>0</v>
      </c>
      <c r="AU59" s="130">
        <f>ROUND(SUM(AU60:AU64),5)</f>
        <v>0</v>
      </c>
      <c r="AV59" s="129">
        <f>ROUND(AZ59*L26,2)</f>
        <v>0</v>
      </c>
      <c r="AW59" s="129">
        <f>ROUND(BA59*L27,2)</f>
        <v>0</v>
      </c>
      <c r="AX59" s="129">
        <f>ROUND(BB59*L26,2)</f>
        <v>0</v>
      </c>
      <c r="AY59" s="129">
        <f>ROUND(BC59*L27,2)</f>
        <v>0</v>
      </c>
      <c r="AZ59" s="129">
        <f>ROUND(SUM(AZ60:AZ64),2)</f>
        <v>0</v>
      </c>
      <c r="BA59" s="129">
        <f>ROUND(SUM(BA60:BA64),2)</f>
        <v>0</v>
      </c>
      <c r="BB59" s="129">
        <f>ROUND(SUM(BB60:BB64),2)</f>
        <v>0</v>
      </c>
      <c r="BC59" s="129">
        <f>ROUND(SUM(BC60:BC64),2)</f>
        <v>0</v>
      </c>
      <c r="BD59" s="131">
        <f>ROUND(SUM(BD60:BD64),2)</f>
        <v>0</v>
      </c>
      <c r="BS59" s="132" t="s">
        <v>78</v>
      </c>
      <c r="BT59" s="132" t="s">
        <v>87</v>
      </c>
      <c r="BU59" s="132" t="s">
        <v>80</v>
      </c>
      <c r="BV59" s="132" t="s">
        <v>81</v>
      </c>
      <c r="BW59" s="132" t="s">
        <v>113</v>
      </c>
      <c r="BX59" s="132" t="s">
        <v>7</v>
      </c>
      <c r="CL59" s="132" t="s">
        <v>114</v>
      </c>
      <c r="CM59" s="132" t="s">
        <v>90</v>
      </c>
    </row>
    <row r="60" s="6" customFormat="1" ht="28.5" customHeight="1">
      <c r="A60" s="120" t="s">
        <v>83</v>
      </c>
      <c r="B60" s="134"/>
      <c r="C60" s="135"/>
      <c r="D60" s="135"/>
      <c r="E60" s="136" t="s">
        <v>115</v>
      </c>
      <c r="F60" s="136"/>
      <c r="G60" s="136"/>
      <c r="H60" s="136"/>
      <c r="I60" s="136"/>
      <c r="J60" s="135"/>
      <c r="K60" s="136" t="s">
        <v>116</v>
      </c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7">
        <f>'2018_12_02.1 - SO 02.01 S...'!J29</f>
        <v>0</v>
      </c>
      <c r="AH60" s="135"/>
      <c r="AI60" s="135"/>
      <c r="AJ60" s="135"/>
      <c r="AK60" s="135"/>
      <c r="AL60" s="135"/>
      <c r="AM60" s="135"/>
      <c r="AN60" s="137">
        <f>SUM(AG60,AT60)</f>
        <v>0</v>
      </c>
      <c r="AO60" s="135"/>
      <c r="AP60" s="135"/>
      <c r="AQ60" s="138" t="s">
        <v>97</v>
      </c>
      <c r="AR60" s="139"/>
      <c r="AS60" s="140">
        <v>0</v>
      </c>
      <c r="AT60" s="141">
        <f>ROUND(SUM(AV60:AW60),2)</f>
        <v>0</v>
      </c>
      <c r="AU60" s="142">
        <f>'2018_12_02.1 - SO 02.01 S...'!P108</f>
        <v>0</v>
      </c>
      <c r="AV60" s="141">
        <f>'2018_12_02.1 - SO 02.01 S...'!J32</f>
        <v>0</v>
      </c>
      <c r="AW60" s="141">
        <f>'2018_12_02.1 - SO 02.01 S...'!J33</f>
        <v>0</v>
      </c>
      <c r="AX60" s="141">
        <f>'2018_12_02.1 - SO 02.01 S...'!J34</f>
        <v>0</v>
      </c>
      <c r="AY60" s="141">
        <f>'2018_12_02.1 - SO 02.01 S...'!J35</f>
        <v>0</v>
      </c>
      <c r="AZ60" s="141">
        <f>'2018_12_02.1 - SO 02.01 S...'!F32</f>
        <v>0</v>
      </c>
      <c r="BA60" s="141">
        <f>'2018_12_02.1 - SO 02.01 S...'!F33</f>
        <v>0</v>
      </c>
      <c r="BB60" s="141">
        <f>'2018_12_02.1 - SO 02.01 S...'!F34</f>
        <v>0</v>
      </c>
      <c r="BC60" s="141">
        <f>'2018_12_02.1 - SO 02.01 S...'!F35</f>
        <v>0</v>
      </c>
      <c r="BD60" s="143">
        <f>'2018_12_02.1 - SO 02.01 S...'!F36</f>
        <v>0</v>
      </c>
      <c r="BT60" s="144" t="s">
        <v>90</v>
      </c>
      <c r="BV60" s="144" t="s">
        <v>81</v>
      </c>
      <c r="BW60" s="144" t="s">
        <v>117</v>
      </c>
      <c r="BX60" s="144" t="s">
        <v>113</v>
      </c>
      <c r="CL60" s="144" t="s">
        <v>114</v>
      </c>
    </row>
    <row r="61" s="6" customFormat="1" ht="28.5" customHeight="1">
      <c r="A61" s="120" t="s">
        <v>83</v>
      </c>
      <c r="B61" s="134"/>
      <c r="C61" s="135"/>
      <c r="D61" s="135"/>
      <c r="E61" s="136" t="s">
        <v>118</v>
      </c>
      <c r="F61" s="136"/>
      <c r="G61" s="136"/>
      <c r="H61" s="136"/>
      <c r="I61" s="136"/>
      <c r="J61" s="135"/>
      <c r="K61" s="136" t="s">
        <v>119</v>
      </c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7">
        <f>'2018_12_02.2 - SO 02.02 P...'!J29</f>
        <v>0</v>
      </c>
      <c r="AH61" s="135"/>
      <c r="AI61" s="135"/>
      <c r="AJ61" s="135"/>
      <c r="AK61" s="135"/>
      <c r="AL61" s="135"/>
      <c r="AM61" s="135"/>
      <c r="AN61" s="137">
        <f>SUM(AG61,AT61)</f>
        <v>0</v>
      </c>
      <c r="AO61" s="135"/>
      <c r="AP61" s="135"/>
      <c r="AQ61" s="138" t="s">
        <v>97</v>
      </c>
      <c r="AR61" s="139"/>
      <c r="AS61" s="140">
        <v>0</v>
      </c>
      <c r="AT61" s="141">
        <f>ROUND(SUM(AV61:AW61),2)</f>
        <v>0</v>
      </c>
      <c r="AU61" s="142">
        <f>'2018_12_02.2 - SO 02.02 P...'!P97</f>
        <v>0</v>
      </c>
      <c r="AV61" s="141">
        <f>'2018_12_02.2 - SO 02.02 P...'!J32</f>
        <v>0</v>
      </c>
      <c r="AW61" s="141">
        <f>'2018_12_02.2 - SO 02.02 P...'!J33</f>
        <v>0</v>
      </c>
      <c r="AX61" s="141">
        <f>'2018_12_02.2 - SO 02.02 P...'!J34</f>
        <v>0</v>
      </c>
      <c r="AY61" s="141">
        <f>'2018_12_02.2 - SO 02.02 P...'!J35</f>
        <v>0</v>
      </c>
      <c r="AZ61" s="141">
        <f>'2018_12_02.2 - SO 02.02 P...'!F32</f>
        <v>0</v>
      </c>
      <c r="BA61" s="141">
        <f>'2018_12_02.2 - SO 02.02 P...'!F33</f>
        <v>0</v>
      </c>
      <c r="BB61" s="141">
        <f>'2018_12_02.2 - SO 02.02 P...'!F34</f>
        <v>0</v>
      </c>
      <c r="BC61" s="141">
        <f>'2018_12_02.2 - SO 02.02 P...'!F35</f>
        <v>0</v>
      </c>
      <c r="BD61" s="143">
        <f>'2018_12_02.2 - SO 02.02 P...'!F36</f>
        <v>0</v>
      </c>
      <c r="BT61" s="144" t="s">
        <v>90</v>
      </c>
      <c r="BV61" s="144" t="s">
        <v>81</v>
      </c>
      <c r="BW61" s="144" t="s">
        <v>120</v>
      </c>
      <c r="BX61" s="144" t="s">
        <v>113</v>
      </c>
      <c r="CL61" s="144" t="s">
        <v>114</v>
      </c>
    </row>
    <row r="62" s="6" customFormat="1" ht="28.5" customHeight="1">
      <c r="A62" s="120" t="s">
        <v>83</v>
      </c>
      <c r="B62" s="134"/>
      <c r="C62" s="135"/>
      <c r="D62" s="135"/>
      <c r="E62" s="136" t="s">
        <v>121</v>
      </c>
      <c r="F62" s="136"/>
      <c r="G62" s="136"/>
      <c r="H62" s="136"/>
      <c r="I62" s="136"/>
      <c r="J62" s="135"/>
      <c r="K62" s="136" t="s">
        <v>122</v>
      </c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7">
        <f>'2018_12_02.3 - SO 02.03 P...'!J29</f>
        <v>0</v>
      </c>
      <c r="AH62" s="135"/>
      <c r="AI62" s="135"/>
      <c r="AJ62" s="135"/>
      <c r="AK62" s="135"/>
      <c r="AL62" s="135"/>
      <c r="AM62" s="135"/>
      <c r="AN62" s="137">
        <f>SUM(AG62,AT62)</f>
        <v>0</v>
      </c>
      <c r="AO62" s="135"/>
      <c r="AP62" s="135"/>
      <c r="AQ62" s="138" t="s">
        <v>97</v>
      </c>
      <c r="AR62" s="139"/>
      <c r="AS62" s="140">
        <v>0</v>
      </c>
      <c r="AT62" s="141">
        <f>ROUND(SUM(AV62:AW62),2)</f>
        <v>0</v>
      </c>
      <c r="AU62" s="142">
        <f>'2018_12_02.3 - SO 02.03 P...'!P90</f>
        <v>0</v>
      </c>
      <c r="AV62" s="141">
        <f>'2018_12_02.3 - SO 02.03 P...'!J32</f>
        <v>0</v>
      </c>
      <c r="AW62" s="141">
        <f>'2018_12_02.3 - SO 02.03 P...'!J33</f>
        <v>0</v>
      </c>
      <c r="AX62" s="141">
        <f>'2018_12_02.3 - SO 02.03 P...'!J34</f>
        <v>0</v>
      </c>
      <c r="AY62" s="141">
        <f>'2018_12_02.3 - SO 02.03 P...'!J35</f>
        <v>0</v>
      </c>
      <c r="AZ62" s="141">
        <f>'2018_12_02.3 - SO 02.03 P...'!F32</f>
        <v>0</v>
      </c>
      <c r="BA62" s="141">
        <f>'2018_12_02.3 - SO 02.03 P...'!F33</f>
        <v>0</v>
      </c>
      <c r="BB62" s="141">
        <f>'2018_12_02.3 - SO 02.03 P...'!F34</f>
        <v>0</v>
      </c>
      <c r="BC62" s="141">
        <f>'2018_12_02.3 - SO 02.03 P...'!F35</f>
        <v>0</v>
      </c>
      <c r="BD62" s="143">
        <f>'2018_12_02.3 - SO 02.03 P...'!F36</f>
        <v>0</v>
      </c>
      <c r="BT62" s="144" t="s">
        <v>90</v>
      </c>
      <c r="BV62" s="144" t="s">
        <v>81</v>
      </c>
      <c r="BW62" s="144" t="s">
        <v>123</v>
      </c>
      <c r="BX62" s="144" t="s">
        <v>113</v>
      </c>
      <c r="CL62" s="144" t="s">
        <v>114</v>
      </c>
    </row>
    <row r="63" s="6" customFormat="1" ht="28.5" customHeight="1">
      <c r="A63" s="120" t="s">
        <v>83</v>
      </c>
      <c r="B63" s="134"/>
      <c r="C63" s="135"/>
      <c r="D63" s="135"/>
      <c r="E63" s="136" t="s">
        <v>124</v>
      </c>
      <c r="F63" s="136"/>
      <c r="G63" s="136"/>
      <c r="H63" s="136"/>
      <c r="I63" s="136"/>
      <c r="J63" s="135"/>
      <c r="K63" s="136" t="s">
        <v>125</v>
      </c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7">
        <f>'2018_12_02.4 - SO 02.04 K...'!J29</f>
        <v>0</v>
      </c>
      <c r="AH63" s="135"/>
      <c r="AI63" s="135"/>
      <c r="AJ63" s="135"/>
      <c r="AK63" s="135"/>
      <c r="AL63" s="135"/>
      <c r="AM63" s="135"/>
      <c r="AN63" s="137">
        <f>SUM(AG63,AT63)</f>
        <v>0</v>
      </c>
      <c r="AO63" s="135"/>
      <c r="AP63" s="135"/>
      <c r="AQ63" s="138" t="s">
        <v>97</v>
      </c>
      <c r="AR63" s="139"/>
      <c r="AS63" s="140">
        <v>0</v>
      </c>
      <c r="AT63" s="141">
        <f>ROUND(SUM(AV63:AW63),2)</f>
        <v>0</v>
      </c>
      <c r="AU63" s="142">
        <f>'2018_12_02.4 - SO 02.04 K...'!P90</f>
        <v>0</v>
      </c>
      <c r="AV63" s="141">
        <f>'2018_12_02.4 - SO 02.04 K...'!J32</f>
        <v>0</v>
      </c>
      <c r="AW63" s="141">
        <f>'2018_12_02.4 - SO 02.04 K...'!J33</f>
        <v>0</v>
      </c>
      <c r="AX63" s="141">
        <f>'2018_12_02.4 - SO 02.04 K...'!J34</f>
        <v>0</v>
      </c>
      <c r="AY63" s="141">
        <f>'2018_12_02.4 - SO 02.04 K...'!J35</f>
        <v>0</v>
      </c>
      <c r="AZ63" s="141">
        <f>'2018_12_02.4 - SO 02.04 K...'!F32</f>
        <v>0</v>
      </c>
      <c r="BA63" s="141">
        <f>'2018_12_02.4 - SO 02.04 K...'!F33</f>
        <v>0</v>
      </c>
      <c r="BB63" s="141">
        <f>'2018_12_02.4 - SO 02.04 K...'!F34</f>
        <v>0</v>
      </c>
      <c r="BC63" s="141">
        <f>'2018_12_02.4 - SO 02.04 K...'!F35</f>
        <v>0</v>
      </c>
      <c r="BD63" s="143">
        <f>'2018_12_02.4 - SO 02.04 K...'!F36</f>
        <v>0</v>
      </c>
      <c r="BT63" s="144" t="s">
        <v>90</v>
      </c>
      <c r="BV63" s="144" t="s">
        <v>81</v>
      </c>
      <c r="BW63" s="144" t="s">
        <v>126</v>
      </c>
      <c r="BX63" s="144" t="s">
        <v>113</v>
      </c>
      <c r="CL63" s="144" t="s">
        <v>114</v>
      </c>
    </row>
    <row r="64" s="6" customFormat="1" ht="28.5" customHeight="1">
      <c r="A64" s="120" t="s">
        <v>83</v>
      </c>
      <c r="B64" s="134"/>
      <c r="C64" s="135"/>
      <c r="D64" s="135"/>
      <c r="E64" s="136" t="s">
        <v>127</v>
      </c>
      <c r="F64" s="136"/>
      <c r="G64" s="136"/>
      <c r="H64" s="136"/>
      <c r="I64" s="136"/>
      <c r="J64" s="135"/>
      <c r="K64" s="136" t="s">
        <v>128</v>
      </c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7">
        <f>'2018_12_02.5 - SO 02.05 N...'!J29</f>
        <v>0</v>
      </c>
      <c r="AH64" s="135"/>
      <c r="AI64" s="135"/>
      <c r="AJ64" s="135"/>
      <c r="AK64" s="135"/>
      <c r="AL64" s="135"/>
      <c r="AM64" s="135"/>
      <c r="AN64" s="137">
        <f>SUM(AG64,AT64)</f>
        <v>0</v>
      </c>
      <c r="AO64" s="135"/>
      <c r="AP64" s="135"/>
      <c r="AQ64" s="138" t="s">
        <v>97</v>
      </c>
      <c r="AR64" s="139"/>
      <c r="AS64" s="140">
        <v>0</v>
      </c>
      <c r="AT64" s="141">
        <f>ROUND(SUM(AV64:AW64),2)</f>
        <v>0</v>
      </c>
      <c r="AU64" s="142">
        <f>'2018_12_02.5 - SO 02.05 N...'!P84</f>
        <v>0</v>
      </c>
      <c r="AV64" s="141">
        <f>'2018_12_02.5 - SO 02.05 N...'!J32</f>
        <v>0</v>
      </c>
      <c r="AW64" s="141">
        <f>'2018_12_02.5 - SO 02.05 N...'!J33</f>
        <v>0</v>
      </c>
      <c r="AX64" s="141">
        <f>'2018_12_02.5 - SO 02.05 N...'!J34</f>
        <v>0</v>
      </c>
      <c r="AY64" s="141">
        <f>'2018_12_02.5 - SO 02.05 N...'!J35</f>
        <v>0</v>
      </c>
      <c r="AZ64" s="141">
        <f>'2018_12_02.5 - SO 02.05 N...'!F32</f>
        <v>0</v>
      </c>
      <c r="BA64" s="141">
        <f>'2018_12_02.5 - SO 02.05 N...'!F33</f>
        <v>0</v>
      </c>
      <c r="BB64" s="141">
        <f>'2018_12_02.5 - SO 02.05 N...'!F34</f>
        <v>0</v>
      </c>
      <c r="BC64" s="141">
        <f>'2018_12_02.5 - SO 02.05 N...'!F35</f>
        <v>0</v>
      </c>
      <c r="BD64" s="143">
        <f>'2018_12_02.5 - SO 02.05 N...'!F36</f>
        <v>0</v>
      </c>
      <c r="BT64" s="144" t="s">
        <v>90</v>
      </c>
      <c r="BV64" s="144" t="s">
        <v>81</v>
      </c>
      <c r="BW64" s="144" t="s">
        <v>129</v>
      </c>
      <c r="BX64" s="144" t="s">
        <v>113</v>
      </c>
      <c r="CL64" s="144" t="s">
        <v>114</v>
      </c>
    </row>
    <row r="65" s="5" customFormat="1" ht="31.5" customHeight="1">
      <c r="A65" s="120" t="s">
        <v>83</v>
      </c>
      <c r="B65" s="121"/>
      <c r="C65" s="122"/>
      <c r="D65" s="123" t="s">
        <v>130</v>
      </c>
      <c r="E65" s="123"/>
      <c r="F65" s="123"/>
      <c r="G65" s="123"/>
      <c r="H65" s="123"/>
      <c r="I65" s="124"/>
      <c r="J65" s="123" t="s">
        <v>131</v>
      </c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5">
        <f>'2018_12_03 - SO 03 Přeložky'!J27</f>
        <v>0</v>
      </c>
      <c r="AH65" s="124"/>
      <c r="AI65" s="124"/>
      <c r="AJ65" s="124"/>
      <c r="AK65" s="124"/>
      <c r="AL65" s="124"/>
      <c r="AM65" s="124"/>
      <c r="AN65" s="125">
        <f>SUM(AG65,AT65)</f>
        <v>0</v>
      </c>
      <c r="AO65" s="124"/>
      <c r="AP65" s="124"/>
      <c r="AQ65" s="126" t="s">
        <v>93</v>
      </c>
      <c r="AR65" s="127"/>
      <c r="AS65" s="128">
        <v>0</v>
      </c>
      <c r="AT65" s="129">
        <f>ROUND(SUM(AV65:AW65),2)</f>
        <v>0</v>
      </c>
      <c r="AU65" s="130">
        <f>'2018_12_03 - SO 03 Přeložky'!P89</f>
        <v>0</v>
      </c>
      <c r="AV65" s="129">
        <f>'2018_12_03 - SO 03 Přeložky'!J30</f>
        <v>0</v>
      </c>
      <c r="AW65" s="129">
        <f>'2018_12_03 - SO 03 Přeložky'!J31</f>
        <v>0</v>
      </c>
      <c r="AX65" s="129">
        <f>'2018_12_03 - SO 03 Přeložky'!J32</f>
        <v>0</v>
      </c>
      <c r="AY65" s="129">
        <f>'2018_12_03 - SO 03 Přeložky'!J33</f>
        <v>0</v>
      </c>
      <c r="AZ65" s="129">
        <f>'2018_12_03 - SO 03 Přeložky'!F30</f>
        <v>0</v>
      </c>
      <c r="BA65" s="129">
        <f>'2018_12_03 - SO 03 Přeložky'!F31</f>
        <v>0</v>
      </c>
      <c r="BB65" s="129">
        <f>'2018_12_03 - SO 03 Přeložky'!F32</f>
        <v>0</v>
      </c>
      <c r="BC65" s="129">
        <f>'2018_12_03 - SO 03 Přeložky'!F33</f>
        <v>0</v>
      </c>
      <c r="BD65" s="131">
        <f>'2018_12_03 - SO 03 Přeložky'!F34</f>
        <v>0</v>
      </c>
      <c r="BT65" s="132" t="s">
        <v>87</v>
      </c>
      <c r="BV65" s="132" t="s">
        <v>81</v>
      </c>
      <c r="BW65" s="132" t="s">
        <v>132</v>
      </c>
      <c r="BX65" s="132" t="s">
        <v>7</v>
      </c>
      <c r="CL65" s="132" t="s">
        <v>114</v>
      </c>
      <c r="CM65" s="132" t="s">
        <v>90</v>
      </c>
    </row>
    <row r="66" s="5" customFormat="1" ht="31.5" customHeight="1">
      <c r="B66" s="121"/>
      <c r="C66" s="122"/>
      <c r="D66" s="123" t="s">
        <v>133</v>
      </c>
      <c r="E66" s="123"/>
      <c r="F66" s="123"/>
      <c r="G66" s="123"/>
      <c r="H66" s="123"/>
      <c r="I66" s="124"/>
      <c r="J66" s="123" t="s">
        <v>134</v>
      </c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33">
        <f>ROUND(SUM(AG67:AG68),2)</f>
        <v>0</v>
      </c>
      <c r="AH66" s="124"/>
      <c r="AI66" s="124"/>
      <c r="AJ66" s="124"/>
      <c r="AK66" s="124"/>
      <c r="AL66" s="124"/>
      <c r="AM66" s="124"/>
      <c r="AN66" s="125">
        <f>SUM(AG66,AT66)</f>
        <v>0</v>
      </c>
      <c r="AO66" s="124"/>
      <c r="AP66" s="124"/>
      <c r="AQ66" s="126" t="s">
        <v>135</v>
      </c>
      <c r="AR66" s="127"/>
      <c r="AS66" s="128">
        <f>ROUND(SUM(AS67:AS68),2)</f>
        <v>0</v>
      </c>
      <c r="AT66" s="129">
        <f>ROUND(SUM(AV66:AW66),2)</f>
        <v>0</v>
      </c>
      <c r="AU66" s="130">
        <f>ROUND(SUM(AU67:AU68),5)</f>
        <v>0</v>
      </c>
      <c r="AV66" s="129">
        <f>ROUND(AZ66*L26,2)</f>
        <v>0</v>
      </c>
      <c r="AW66" s="129">
        <f>ROUND(BA66*L27,2)</f>
        <v>0</v>
      </c>
      <c r="AX66" s="129">
        <f>ROUND(BB66*L26,2)</f>
        <v>0</v>
      </c>
      <c r="AY66" s="129">
        <f>ROUND(BC66*L27,2)</f>
        <v>0</v>
      </c>
      <c r="AZ66" s="129">
        <f>ROUND(SUM(AZ67:AZ68),2)</f>
        <v>0</v>
      </c>
      <c r="BA66" s="129">
        <f>ROUND(SUM(BA67:BA68),2)</f>
        <v>0</v>
      </c>
      <c r="BB66" s="129">
        <f>ROUND(SUM(BB67:BB68),2)</f>
        <v>0</v>
      </c>
      <c r="BC66" s="129">
        <f>ROUND(SUM(BC67:BC68),2)</f>
        <v>0</v>
      </c>
      <c r="BD66" s="131">
        <f>ROUND(SUM(BD67:BD68),2)</f>
        <v>0</v>
      </c>
      <c r="BS66" s="132" t="s">
        <v>78</v>
      </c>
      <c r="BT66" s="132" t="s">
        <v>87</v>
      </c>
      <c r="BV66" s="132" t="s">
        <v>81</v>
      </c>
      <c r="BW66" s="132" t="s">
        <v>136</v>
      </c>
      <c r="BX66" s="132" t="s">
        <v>7</v>
      </c>
      <c r="CL66" s="132" t="s">
        <v>114</v>
      </c>
      <c r="CM66" s="132" t="s">
        <v>90</v>
      </c>
    </row>
    <row r="67" s="6" customFormat="1" ht="28.5" customHeight="1">
      <c r="A67" s="120" t="s">
        <v>83</v>
      </c>
      <c r="B67" s="134"/>
      <c r="C67" s="135"/>
      <c r="D67" s="135"/>
      <c r="E67" s="136" t="s">
        <v>133</v>
      </c>
      <c r="F67" s="136"/>
      <c r="G67" s="136"/>
      <c r="H67" s="136"/>
      <c r="I67" s="136"/>
      <c r="J67" s="135"/>
      <c r="K67" s="136" t="s">
        <v>134</v>
      </c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7">
        <f>'2018_12_04 - PS 01.1 ČOV ...'!J27</f>
        <v>0</v>
      </c>
      <c r="AH67" s="135"/>
      <c r="AI67" s="135"/>
      <c r="AJ67" s="135"/>
      <c r="AK67" s="135"/>
      <c r="AL67" s="135"/>
      <c r="AM67" s="135"/>
      <c r="AN67" s="137">
        <f>SUM(AG67,AT67)</f>
        <v>0</v>
      </c>
      <c r="AO67" s="135"/>
      <c r="AP67" s="135"/>
      <c r="AQ67" s="138" t="s">
        <v>97</v>
      </c>
      <c r="AR67" s="139"/>
      <c r="AS67" s="140">
        <v>0</v>
      </c>
      <c r="AT67" s="141">
        <f>ROUND(SUM(AV67:AW67),2)</f>
        <v>0</v>
      </c>
      <c r="AU67" s="142">
        <f>'2018_12_04 - PS 01.1 ČOV ...'!P80</f>
        <v>0</v>
      </c>
      <c r="AV67" s="141">
        <f>'2018_12_04 - PS 01.1 ČOV ...'!J30</f>
        <v>0</v>
      </c>
      <c r="AW67" s="141">
        <f>'2018_12_04 - PS 01.1 ČOV ...'!J31</f>
        <v>0</v>
      </c>
      <c r="AX67" s="141">
        <f>'2018_12_04 - PS 01.1 ČOV ...'!J32</f>
        <v>0</v>
      </c>
      <c r="AY67" s="141">
        <f>'2018_12_04 - PS 01.1 ČOV ...'!J33</f>
        <v>0</v>
      </c>
      <c r="AZ67" s="141">
        <f>'2018_12_04 - PS 01.1 ČOV ...'!F30</f>
        <v>0</v>
      </c>
      <c r="BA67" s="141">
        <f>'2018_12_04 - PS 01.1 ČOV ...'!F31</f>
        <v>0</v>
      </c>
      <c r="BB67" s="141">
        <f>'2018_12_04 - PS 01.1 ČOV ...'!F32</f>
        <v>0</v>
      </c>
      <c r="BC67" s="141">
        <f>'2018_12_04 - PS 01.1 ČOV ...'!F33</f>
        <v>0</v>
      </c>
      <c r="BD67" s="143">
        <f>'2018_12_04 - PS 01.1 ČOV ...'!F34</f>
        <v>0</v>
      </c>
      <c r="BT67" s="144" t="s">
        <v>90</v>
      </c>
      <c r="BU67" s="144" t="s">
        <v>137</v>
      </c>
      <c r="BV67" s="144" t="s">
        <v>81</v>
      </c>
      <c r="BW67" s="144" t="s">
        <v>136</v>
      </c>
      <c r="BX67" s="144" t="s">
        <v>7</v>
      </c>
      <c r="CL67" s="144" t="s">
        <v>114</v>
      </c>
      <c r="CM67" s="144" t="s">
        <v>90</v>
      </c>
    </row>
    <row r="68" s="6" customFormat="1" ht="28.5" customHeight="1">
      <c r="A68" s="120" t="s">
        <v>83</v>
      </c>
      <c r="B68" s="134"/>
      <c r="C68" s="135"/>
      <c r="D68" s="135"/>
      <c r="E68" s="136" t="s">
        <v>138</v>
      </c>
      <c r="F68" s="136"/>
      <c r="G68" s="136"/>
      <c r="H68" s="136"/>
      <c r="I68" s="136"/>
      <c r="J68" s="135"/>
      <c r="K68" s="136" t="s">
        <v>139</v>
      </c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7">
        <f>'2018_12_02.1_vzt - Sdruže...'!J29</f>
        <v>0</v>
      </c>
      <c r="AH68" s="135"/>
      <c r="AI68" s="135"/>
      <c r="AJ68" s="135"/>
      <c r="AK68" s="135"/>
      <c r="AL68" s="135"/>
      <c r="AM68" s="135"/>
      <c r="AN68" s="137">
        <f>SUM(AG68,AT68)</f>
        <v>0</v>
      </c>
      <c r="AO68" s="135"/>
      <c r="AP68" s="135"/>
      <c r="AQ68" s="138" t="s">
        <v>97</v>
      </c>
      <c r="AR68" s="139"/>
      <c r="AS68" s="140">
        <v>0</v>
      </c>
      <c r="AT68" s="141">
        <f>ROUND(SUM(AV68:AW68),2)</f>
        <v>0</v>
      </c>
      <c r="AU68" s="142">
        <f>'2018_12_02.1_vzt - Sdruže...'!P86</f>
        <v>0</v>
      </c>
      <c r="AV68" s="141">
        <f>'2018_12_02.1_vzt - Sdruže...'!J32</f>
        <v>0</v>
      </c>
      <c r="AW68" s="141">
        <f>'2018_12_02.1_vzt - Sdruže...'!J33</f>
        <v>0</v>
      </c>
      <c r="AX68" s="141">
        <f>'2018_12_02.1_vzt - Sdruže...'!J34</f>
        <v>0</v>
      </c>
      <c r="AY68" s="141">
        <f>'2018_12_02.1_vzt - Sdruže...'!J35</f>
        <v>0</v>
      </c>
      <c r="AZ68" s="141">
        <f>'2018_12_02.1_vzt - Sdruže...'!F32</f>
        <v>0</v>
      </c>
      <c r="BA68" s="141">
        <f>'2018_12_02.1_vzt - Sdruže...'!F33</f>
        <v>0</v>
      </c>
      <c r="BB68" s="141">
        <f>'2018_12_02.1_vzt - Sdruže...'!F34</f>
        <v>0</v>
      </c>
      <c r="BC68" s="141">
        <f>'2018_12_02.1_vzt - Sdruže...'!F35</f>
        <v>0</v>
      </c>
      <c r="BD68" s="143">
        <f>'2018_12_02.1_vzt - Sdruže...'!F36</f>
        <v>0</v>
      </c>
      <c r="BT68" s="144" t="s">
        <v>90</v>
      </c>
      <c r="BV68" s="144" t="s">
        <v>81</v>
      </c>
      <c r="BW68" s="144" t="s">
        <v>140</v>
      </c>
      <c r="BX68" s="144" t="s">
        <v>136</v>
      </c>
      <c r="CL68" s="144" t="s">
        <v>114</v>
      </c>
    </row>
    <row r="69" s="5" customFormat="1" ht="31.5" customHeight="1">
      <c r="B69" s="121"/>
      <c r="C69" s="122"/>
      <c r="D69" s="123" t="s">
        <v>141</v>
      </c>
      <c r="E69" s="123"/>
      <c r="F69" s="123"/>
      <c r="G69" s="123"/>
      <c r="H69" s="123"/>
      <c r="I69" s="124"/>
      <c r="J69" s="123" t="s">
        <v>142</v>
      </c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33">
        <f>ROUND(SUM(AG70:AG71),2)</f>
        <v>0</v>
      </c>
      <c r="AH69" s="124"/>
      <c r="AI69" s="124"/>
      <c r="AJ69" s="124"/>
      <c r="AK69" s="124"/>
      <c r="AL69" s="124"/>
      <c r="AM69" s="124"/>
      <c r="AN69" s="125">
        <f>SUM(AG69,AT69)</f>
        <v>0</v>
      </c>
      <c r="AO69" s="124"/>
      <c r="AP69" s="124"/>
      <c r="AQ69" s="126" t="s">
        <v>135</v>
      </c>
      <c r="AR69" s="127"/>
      <c r="AS69" s="128">
        <f>ROUND(SUM(AS70:AS71),2)</f>
        <v>0</v>
      </c>
      <c r="AT69" s="129">
        <f>ROUND(SUM(AV69:AW69),2)</f>
        <v>0</v>
      </c>
      <c r="AU69" s="130">
        <f>ROUND(SUM(AU70:AU71),5)</f>
        <v>0</v>
      </c>
      <c r="AV69" s="129">
        <f>ROUND(AZ69*L26,2)</f>
        <v>0</v>
      </c>
      <c r="AW69" s="129">
        <f>ROUND(BA69*L27,2)</f>
        <v>0</v>
      </c>
      <c r="AX69" s="129">
        <f>ROUND(BB69*L26,2)</f>
        <v>0</v>
      </c>
      <c r="AY69" s="129">
        <f>ROUND(BC69*L27,2)</f>
        <v>0</v>
      </c>
      <c r="AZ69" s="129">
        <f>ROUND(SUM(AZ70:AZ71),2)</f>
        <v>0</v>
      </c>
      <c r="BA69" s="129">
        <f>ROUND(SUM(BA70:BA71),2)</f>
        <v>0</v>
      </c>
      <c r="BB69" s="129">
        <f>ROUND(SUM(BB70:BB71),2)</f>
        <v>0</v>
      </c>
      <c r="BC69" s="129">
        <f>ROUND(SUM(BC70:BC71),2)</f>
        <v>0</v>
      </c>
      <c r="BD69" s="131">
        <f>ROUND(SUM(BD70:BD71),2)</f>
        <v>0</v>
      </c>
      <c r="BS69" s="132" t="s">
        <v>78</v>
      </c>
      <c r="BT69" s="132" t="s">
        <v>87</v>
      </c>
      <c r="BV69" s="132" t="s">
        <v>81</v>
      </c>
      <c r="BW69" s="132" t="s">
        <v>143</v>
      </c>
      <c r="BX69" s="132" t="s">
        <v>7</v>
      </c>
      <c r="CL69" s="132" t="s">
        <v>114</v>
      </c>
      <c r="CM69" s="132" t="s">
        <v>90</v>
      </c>
    </row>
    <row r="70" s="6" customFormat="1" ht="28.5" customHeight="1">
      <c r="A70" s="120" t="s">
        <v>83</v>
      </c>
      <c r="B70" s="134"/>
      <c r="C70" s="135"/>
      <c r="D70" s="135"/>
      <c r="E70" s="136" t="s">
        <v>141</v>
      </c>
      <c r="F70" s="136"/>
      <c r="G70" s="136"/>
      <c r="H70" s="136"/>
      <c r="I70" s="136"/>
      <c r="J70" s="135"/>
      <c r="K70" s="136" t="s">
        <v>142</v>
      </c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7">
        <f>'2018_12_05 - PS 01.2 ČOV ...'!J27</f>
        <v>0</v>
      </c>
      <c r="AH70" s="135"/>
      <c r="AI70" s="135"/>
      <c r="AJ70" s="135"/>
      <c r="AK70" s="135"/>
      <c r="AL70" s="135"/>
      <c r="AM70" s="135"/>
      <c r="AN70" s="137">
        <f>SUM(AG70,AT70)</f>
        <v>0</v>
      </c>
      <c r="AO70" s="135"/>
      <c r="AP70" s="135"/>
      <c r="AQ70" s="138" t="s">
        <v>97</v>
      </c>
      <c r="AR70" s="139"/>
      <c r="AS70" s="140">
        <v>0</v>
      </c>
      <c r="AT70" s="141">
        <f>ROUND(SUM(AV70:AW70),2)</f>
        <v>0</v>
      </c>
      <c r="AU70" s="142">
        <f>'2018_12_05 - PS 01.2 ČOV ...'!P82</f>
        <v>0</v>
      </c>
      <c r="AV70" s="141">
        <f>'2018_12_05 - PS 01.2 ČOV ...'!J30</f>
        <v>0</v>
      </c>
      <c r="AW70" s="141">
        <f>'2018_12_05 - PS 01.2 ČOV ...'!J31</f>
        <v>0</v>
      </c>
      <c r="AX70" s="141">
        <f>'2018_12_05 - PS 01.2 ČOV ...'!J32</f>
        <v>0</v>
      </c>
      <c r="AY70" s="141">
        <f>'2018_12_05 - PS 01.2 ČOV ...'!J33</f>
        <v>0</v>
      </c>
      <c r="AZ70" s="141">
        <f>'2018_12_05 - PS 01.2 ČOV ...'!F30</f>
        <v>0</v>
      </c>
      <c r="BA70" s="141">
        <f>'2018_12_05 - PS 01.2 ČOV ...'!F31</f>
        <v>0</v>
      </c>
      <c r="BB70" s="141">
        <f>'2018_12_05 - PS 01.2 ČOV ...'!F32</f>
        <v>0</v>
      </c>
      <c r="BC70" s="141">
        <f>'2018_12_05 - PS 01.2 ČOV ...'!F33</f>
        <v>0</v>
      </c>
      <c r="BD70" s="143">
        <f>'2018_12_05 - PS 01.2 ČOV ...'!F34</f>
        <v>0</v>
      </c>
      <c r="BT70" s="144" t="s">
        <v>90</v>
      </c>
      <c r="BU70" s="144" t="s">
        <v>137</v>
      </c>
      <c r="BV70" s="144" t="s">
        <v>81</v>
      </c>
      <c r="BW70" s="144" t="s">
        <v>143</v>
      </c>
      <c r="BX70" s="144" t="s">
        <v>7</v>
      </c>
      <c r="CL70" s="144" t="s">
        <v>114</v>
      </c>
      <c r="CM70" s="144" t="s">
        <v>90</v>
      </c>
    </row>
    <row r="71" s="6" customFormat="1" ht="28.5" customHeight="1">
      <c r="A71" s="120" t="s">
        <v>83</v>
      </c>
      <c r="B71" s="134"/>
      <c r="C71" s="135"/>
      <c r="D71" s="135"/>
      <c r="E71" s="136" t="s">
        <v>144</v>
      </c>
      <c r="F71" s="136"/>
      <c r="G71" s="136"/>
      <c r="H71" s="136"/>
      <c r="I71" s="136"/>
      <c r="J71" s="135"/>
      <c r="K71" s="136" t="s">
        <v>145</v>
      </c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7">
        <f>'2018_12_02.1_el - Sdružen...'!J29</f>
        <v>0</v>
      </c>
      <c r="AH71" s="135"/>
      <c r="AI71" s="135"/>
      <c r="AJ71" s="135"/>
      <c r="AK71" s="135"/>
      <c r="AL71" s="135"/>
      <c r="AM71" s="135"/>
      <c r="AN71" s="137">
        <f>SUM(AG71,AT71)</f>
        <v>0</v>
      </c>
      <c r="AO71" s="135"/>
      <c r="AP71" s="135"/>
      <c r="AQ71" s="138" t="s">
        <v>97</v>
      </c>
      <c r="AR71" s="139"/>
      <c r="AS71" s="145">
        <v>0</v>
      </c>
      <c r="AT71" s="146">
        <f>ROUND(SUM(AV71:AW71),2)</f>
        <v>0</v>
      </c>
      <c r="AU71" s="147">
        <f>'2018_12_02.1_el - Sdružen...'!P84</f>
        <v>0</v>
      </c>
      <c r="AV71" s="146">
        <f>'2018_12_02.1_el - Sdružen...'!J32</f>
        <v>0</v>
      </c>
      <c r="AW71" s="146">
        <f>'2018_12_02.1_el - Sdružen...'!J33</f>
        <v>0</v>
      </c>
      <c r="AX71" s="146">
        <f>'2018_12_02.1_el - Sdružen...'!J34</f>
        <v>0</v>
      </c>
      <c r="AY71" s="146">
        <f>'2018_12_02.1_el - Sdružen...'!J35</f>
        <v>0</v>
      </c>
      <c r="AZ71" s="146">
        <f>'2018_12_02.1_el - Sdružen...'!F32</f>
        <v>0</v>
      </c>
      <c r="BA71" s="146">
        <f>'2018_12_02.1_el - Sdružen...'!F33</f>
        <v>0</v>
      </c>
      <c r="BB71" s="146">
        <f>'2018_12_02.1_el - Sdružen...'!F34</f>
        <v>0</v>
      </c>
      <c r="BC71" s="146">
        <f>'2018_12_02.1_el - Sdružen...'!F35</f>
        <v>0</v>
      </c>
      <c r="BD71" s="148">
        <f>'2018_12_02.1_el - Sdružen...'!F36</f>
        <v>0</v>
      </c>
      <c r="BT71" s="144" t="s">
        <v>90</v>
      </c>
      <c r="BV71" s="144" t="s">
        <v>81</v>
      </c>
      <c r="BW71" s="144" t="s">
        <v>146</v>
      </c>
      <c r="BX71" s="144" t="s">
        <v>143</v>
      </c>
      <c r="CL71" s="144" t="s">
        <v>114</v>
      </c>
    </row>
    <row r="72" s="1" customFormat="1" ht="30" customHeight="1">
      <c r="B72" s="47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3"/>
    </row>
    <row r="73" s="1" customFormat="1" ht="6.96" customHeight="1"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73"/>
    </row>
  </sheetData>
  <sheetProtection sheet="1" formatColumns="0" formatRows="0" objects="1" scenarios="1" spinCount="100000" saltValue="vkM9z5hMDI01j9mxZ2KY6U6uf5cqvkAoKTfUedW3qXK6edRU3LOgf6Lig0lKtjo09sUa/D9tvzSWE/rQFRT2Sg==" hashValue="4oY4CfL2MwqH6pHzNlogfjclLMcEjyqjnzdTSHg6mtSdQf6HNWzGa45UH4HUVirvfkhDqvS0KqCb3FGSMKzVJA==" algorithmName="SHA-512" password="CC35"/>
  <mergeCells count="117"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AN54:AP54"/>
    <mergeCell ref="AG54:AM54"/>
    <mergeCell ref="E54:I54"/>
    <mergeCell ref="K54:AF54"/>
    <mergeCell ref="AN55:AP55"/>
    <mergeCell ref="AG55:AM55"/>
    <mergeCell ref="E55:I55"/>
    <mergeCell ref="K55:AF55"/>
    <mergeCell ref="AN56:AP56"/>
    <mergeCell ref="AG56:AM56"/>
    <mergeCell ref="E56:I56"/>
    <mergeCell ref="K56:AF56"/>
    <mergeCell ref="AN57:AP57"/>
    <mergeCell ref="AG57:AM57"/>
    <mergeCell ref="E57:I57"/>
    <mergeCell ref="K57:AF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N62:AP62"/>
    <mergeCell ref="AG62:AM62"/>
    <mergeCell ref="E62:I62"/>
    <mergeCell ref="K62:AF62"/>
    <mergeCell ref="AN63:AP63"/>
    <mergeCell ref="AG63:AM63"/>
    <mergeCell ref="E63:I63"/>
    <mergeCell ref="K63:AF63"/>
    <mergeCell ref="AN64:AP64"/>
    <mergeCell ref="AG64:AM64"/>
    <mergeCell ref="E64:I64"/>
    <mergeCell ref="K64:AF64"/>
    <mergeCell ref="AN65:AP65"/>
    <mergeCell ref="AG65:AM65"/>
    <mergeCell ref="D65:H65"/>
    <mergeCell ref="J65:AF65"/>
    <mergeCell ref="AN66:AP66"/>
    <mergeCell ref="AG66:AM66"/>
    <mergeCell ref="D66:H66"/>
    <mergeCell ref="J66:AF66"/>
    <mergeCell ref="AN67:AP67"/>
    <mergeCell ref="AG67:AM67"/>
    <mergeCell ref="E67:I67"/>
    <mergeCell ref="K67:AF67"/>
    <mergeCell ref="AN68:AP68"/>
    <mergeCell ref="AG68:AM68"/>
    <mergeCell ref="E68:I68"/>
    <mergeCell ref="K68:AF68"/>
    <mergeCell ref="AN69:AP69"/>
    <mergeCell ref="AG69:AM69"/>
    <mergeCell ref="D69:H69"/>
    <mergeCell ref="J69:AF69"/>
    <mergeCell ref="AN70:AP70"/>
    <mergeCell ref="AG70:AM70"/>
    <mergeCell ref="E70:I70"/>
    <mergeCell ref="K70:AF70"/>
    <mergeCell ref="AN71:AP71"/>
    <mergeCell ref="AG71:AM71"/>
    <mergeCell ref="E71:I71"/>
    <mergeCell ref="K71:AF71"/>
    <mergeCell ref="AG51:AM51"/>
    <mergeCell ref="AN51:AP51"/>
    <mergeCell ref="AR2:BE2"/>
  </mergeCells>
  <hyperlinks>
    <hyperlink ref="K1:S1" location="C2" display="1) Rekapitulace stavby"/>
    <hyperlink ref="W1:AI1" location="C51" display="2) Rekapitulace objektů stavby a soupisů prací"/>
    <hyperlink ref="A52" location="'2018_12_000 - Soupis vedl...'!C2" display="/"/>
    <hyperlink ref="A54" location="'2018_12_01_1 - Stoka A'!C2" display="/"/>
    <hyperlink ref="A55" location="'2018_12_01_2 - Stoka B'!C2" display="/"/>
    <hyperlink ref="A56" location="'2018_12_01_3 - Stoka C'!C2" display="/"/>
    <hyperlink ref="A57" location="'2018_12_01_4 - Přidružené...'!C2" display="/"/>
    <hyperlink ref="A58" location="'2018_12_01.1 - SO 01.1  K...'!C2" display="/"/>
    <hyperlink ref="A60" location="'2018_12_02.1 - SO 02.01 S...'!C2" display="/"/>
    <hyperlink ref="A61" location="'2018_12_02.2 - SO 02.02 P...'!C2" display="/"/>
    <hyperlink ref="A62" location="'2018_12_02.3 - SO 02.03 P...'!C2" display="/"/>
    <hyperlink ref="A63" location="'2018_12_02.4 - SO 02.04 K...'!C2" display="/"/>
    <hyperlink ref="A64" location="'2018_12_02.5 - SO 02.05 N...'!C2" display="/"/>
    <hyperlink ref="A65" location="'2018_12_03 - SO 03 Přeložky'!C2" display="/"/>
    <hyperlink ref="A67" location="'2018_12_04 - PS 01.1 ČOV ...'!C2" display="/"/>
    <hyperlink ref="A68" location="'2018_12_02.1_vzt - Sdruže...'!C2" display="/"/>
    <hyperlink ref="A70" location="'2018_12_05 - PS 01.2 ČOV ...'!C2" display="/"/>
    <hyperlink ref="A71" location="'2018_12_02.1_el - Sdružen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123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1347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2214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114</v>
      </c>
      <c r="G13" s="48"/>
      <c r="H13" s="48"/>
      <c r="I13" s="159" t="s">
        <v>22</v>
      </c>
      <c r="J13" s="35" t="s">
        <v>23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21.84" customHeight="1">
      <c r="B15" s="47"/>
      <c r="C15" s="48"/>
      <c r="D15" s="34" t="s">
        <v>28</v>
      </c>
      <c r="E15" s="48"/>
      <c r="F15" s="42" t="s">
        <v>250</v>
      </c>
      <c r="G15" s="48"/>
      <c r="H15" s="48"/>
      <c r="I15" s="161" t="s">
        <v>30</v>
      </c>
      <c r="J15" s="42" t="s">
        <v>1349</v>
      </c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ROUND(J90,2)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ROUND(SUM(BE90:BE154), 2)</f>
        <v>0</v>
      </c>
      <c r="G32" s="48"/>
      <c r="H32" s="48"/>
      <c r="I32" s="172">
        <v>0.20999999999999999</v>
      </c>
      <c r="J32" s="171">
        <f>ROUND(ROUND((SUM(BE90:BE154)),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ROUND(SUM(BF90:BF154), 2)</f>
        <v>0</v>
      </c>
      <c r="G33" s="48"/>
      <c r="H33" s="48"/>
      <c r="I33" s="172">
        <v>0.14999999999999999</v>
      </c>
      <c r="J33" s="171">
        <f>ROUND(ROUND((SUM(BF90:BF154)),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ROUND(SUM(BG90:BG154),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ROUND(SUM(BH90:BH154),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ROUND(SUM(BI90:BI154),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1347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2018_12_02.3 - SO 02.03 Příjezdová cesta k ČOV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J90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2215</v>
      </c>
      <c r="E61" s="194"/>
      <c r="F61" s="194"/>
      <c r="G61" s="194"/>
      <c r="H61" s="194"/>
      <c r="I61" s="195"/>
      <c r="J61" s="196">
        <f>J91</f>
        <v>0</v>
      </c>
      <c r="K61" s="197"/>
    </row>
    <row r="62" s="9" customFormat="1" ht="19.92" customHeight="1">
      <c r="B62" s="198"/>
      <c r="C62" s="199"/>
      <c r="D62" s="200" t="s">
        <v>253</v>
      </c>
      <c r="E62" s="201"/>
      <c r="F62" s="201"/>
      <c r="G62" s="201"/>
      <c r="H62" s="201"/>
      <c r="I62" s="202"/>
      <c r="J62" s="203">
        <f>J92</f>
        <v>0</v>
      </c>
      <c r="K62" s="204"/>
    </row>
    <row r="63" s="9" customFormat="1" ht="14.88" customHeight="1">
      <c r="B63" s="198"/>
      <c r="C63" s="199"/>
      <c r="D63" s="200" t="s">
        <v>2216</v>
      </c>
      <c r="E63" s="201"/>
      <c r="F63" s="201"/>
      <c r="G63" s="201"/>
      <c r="H63" s="201"/>
      <c r="I63" s="202"/>
      <c r="J63" s="203">
        <f>J112</f>
        <v>0</v>
      </c>
      <c r="K63" s="204"/>
    </row>
    <row r="64" s="9" customFormat="1" ht="19.92" customHeight="1">
      <c r="B64" s="198"/>
      <c r="C64" s="199"/>
      <c r="D64" s="200" t="s">
        <v>2217</v>
      </c>
      <c r="E64" s="201"/>
      <c r="F64" s="201"/>
      <c r="G64" s="201"/>
      <c r="H64" s="201"/>
      <c r="I64" s="202"/>
      <c r="J64" s="203">
        <f>J116</f>
        <v>0</v>
      </c>
      <c r="K64" s="204"/>
    </row>
    <row r="65" s="9" customFormat="1" ht="19.92" customHeight="1">
      <c r="B65" s="198"/>
      <c r="C65" s="199"/>
      <c r="D65" s="200" t="s">
        <v>257</v>
      </c>
      <c r="E65" s="201"/>
      <c r="F65" s="201"/>
      <c r="G65" s="201"/>
      <c r="H65" s="201"/>
      <c r="I65" s="202"/>
      <c r="J65" s="203">
        <f>J119</f>
        <v>0</v>
      </c>
      <c r="K65" s="204"/>
    </row>
    <row r="66" s="9" customFormat="1" ht="19.92" customHeight="1">
      <c r="B66" s="198"/>
      <c r="C66" s="199"/>
      <c r="D66" s="200" t="s">
        <v>259</v>
      </c>
      <c r="E66" s="201"/>
      <c r="F66" s="201"/>
      <c r="G66" s="201"/>
      <c r="H66" s="201"/>
      <c r="I66" s="202"/>
      <c r="J66" s="203">
        <f>J135</f>
        <v>0</v>
      </c>
      <c r="K66" s="204"/>
    </row>
    <row r="67" s="9" customFormat="1" ht="19.92" customHeight="1">
      <c r="B67" s="198"/>
      <c r="C67" s="199"/>
      <c r="D67" s="200" t="s">
        <v>2218</v>
      </c>
      <c r="E67" s="201"/>
      <c r="F67" s="201"/>
      <c r="G67" s="201"/>
      <c r="H67" s="201"/>
      <c r="I67" s="202"/>
      <c r="J67" s="203">
        <f>J144</f>
        <v>0</v>
      </c>
      <c r="K67" s="204"/>
    </row>
    <row r="68" s="9" customFormat="1" ht="19.92" customHeight="1">
      <c r="B68" s="198"/>
      <c r="C68" s="199"/>
      <c r="D68" s="200" t="s">
        <v>2219</v>
      </c>
      <c r="E68" s="201"/>
      <c r="F68" s="201"/>
      <c r="G68" s="201"/>
      <c r="H68" s="201"/>
      <c r="I68" s="202"/>
      <c r="J68" s="203">
        <f>J150</f>
        <v>0</v>
      </c>
      <c r="K68" s="204"/>
    </row>
    <row r="69" s="1" customFormat="1" ht="21.84" customHeight="1">
      <c r="B69" s="47"/>
      <c r="C69" s="48"/>
      <c r="D69" s="48"/>
      <c r="E69" s="48"/>
      <c r="F69" s="48"/>
      <c r="G69" s="48"/>
      <c r="H69" s="48"/>
      <c r="I69" s="157"/>
      <c r="J69" s="48"/>
      <c r="K69" s="52"/>
    </row>
    <row r="70" s="1" customFormat="1" ht="6.96" customHeight="1">
      <c r="B70" s="68"/>
      <c r="C70" s="69"/>
      <c r="D70" s="69"/>
      <c r="E70" s="69"/>
      <c r="F70" s="69"/>
      <c r="G70" s="69"/>
      <c r="H70" s="69"/>
      <c r="I70" s="180"/>
      <c r="J70" s="69"/>
      <c r="K70" s="70"/>
    </row>
    <row r="74" s="1" customFormat="1" ht="6.96" customHeight="1">
      <c r="B74" s="71"/>
      <c r="C74" s="72"/>
      <c r="D74" s="72"/>
      <c r="E74" s="72"/>
      <c r="F74" s="72"/>
      <c r="G74" s="72"/>
      <c r="H74" s="72"/>
      <c r="I74" s="183"/>
      <c r="J74" s="72"/>
      <c r="K74" s="72"/>
      <c r="L74" s="73"/>
    </row>
    <row r="75" s="1" customFormat="1" ht="36.96" customHeight="1">
      <c r="B75" s="47"/>
      <c r="C75" s="74" t="s">
        <v>166</v>
      </c>
      <c r="D75" s="75"/>
      <c r="E75" s="75"/>
      <c r="F75" s="75"/>
      <c r="G75" s="75"/>
      <c r="H75" s="75"/>
      <c r="I75" s="205"/>
      <c r="J75" s="75"/>
      <c r="K75" s="75"/>
      <c r="L75" s="73"/>
    </row>
    <row r="76" s="1" customFormat="1" ht="6.96" customHeight="1">
      <c r="B76" s="47"/>
      <c r="C76" s="75"/>
      <c r="D76" s="75"/>
      <c r="E76" s="75"/>
      <c r="F76" s="75"/>
      <c r="G76" s="75"/>
      <c r="H76" s="75"/>
      <c r="I76" s="205"/>
      <c r="J76" s="75"/>
      <c r="K76" s="75"/>
      <c r="L76" s="73"/>
    </row>
    <row r="77" s="1" customFormat="1" ht="14.4" customHeight="1">
      <c r="B77" s="47"/>
      <c r="C77" s="77" t="s">
        <v>18</v>
      </c>
      <c r="D77" s="75"/>
      <c r="E77" s="75"/>
      <c r="F77" s="75"/>
      <c r="G77" s="75"/>
      <c r="H77" s="75"/>
      <c r="I77" s="205"/>
      <c r="J77" s="75"/>
      <c r="K77" s="75"/>
      <c r="L77" s="73"/>
    </row>
    <row r="78" s="1" customFormat="1" ht="16.5" customHeight="1">
      <c r="B78" s="47"/>
      <c r="C78" s="75"/>
      <c r="D78" s="75"/>
      <c r="E78" s="206" t="str">
        <f>E7</f>
        <v>Výstavba ČOV a kanalizace v obci Kožlí</v>
      </c>
      <c r="F78" s="77"/>
      <c r="G78" s="77"/>
      <c r="H78" s="77"/>
      <c r="I78" s="205"/>
      <c r="J78" s="75"/>
      <c r="K78" s="75"/>
      <c r="L78" s="73"/>
    </row>
    <row r="79">
      <c r="B79" s="28"/>
      <c r="C79" s="77" t="s">
        <v>153</v>
      </c>
      <c r="D79" s="251"/>
      <c r="E79" s="251"/>
      <c r="F79" s="251"/>
      <c r="G79" s="251"/>
      <c r="H79" s="251"/>
      <c r="I79" s="149"/>
      <c r="J79" s="251"/>
      <c r="K79" s="251"/>
      <c r="L79" s="252"/>
    </row>
    <row r="80" s="1" customFormat="1" ht="16.5" customHeight="1">
      <c r="B80" s="47"/>
      <c r="C80" s="75"/>
      <c r="D80" s="75"/>
      <c r="E80" s="206" t="s">
        <v>1347</v>
      </c>
      <c r="F80" s="75"/>
      <c r="G80" s="75"/>
      <c r="H80" s="75"/>
      <c r="I80" s="205"/>
      <c r="J80" s="75"/>
      <c r="K80" s="75"/>
      <c r="L80" s="73"/>
    </row>
    <row r="81" s="1" customFormat="1" ht="14.4" customHeight="1">
      <c r="B81" s="47"/>
      <c r="C81" s="77" t="s">
        <v>248</v>
      </c>
      <c r="D81" s="75"/>
      <c r="E81" s="75"/>
      <c r="F81" s="75"/>
      <c r="G81" s="75"/>
      <c r="H81" s="75"/>
      <c r="I81" s="205"/>
      <c r="J81" s="75"/>
      <c r="K81" s="75"/>
      <c r="L81" s="73"/>
    </row>
    <row r="82" s="1" customFormat="1" ht="17.25" customHeight="1">
      <c r="B82" s="47"/>
      <c r="C82" s="75"/>
      <c r="D82" s="75"/>
      <c r="E82" s="83" t="str">
        <f>E11</f>
        <v>2018_12_02.3 - SO 02.03 Příjezdová cesta k ČOV</v>
      </c>
      <c r="F82" s="75"/>
      <c r="G82" s="75"/>
      <c r="H82" s="75"/>
      <c r="I82" s="205"/>
      <c r="J82" s="75"/>
      <c r="K82" s="75"/>
      <c r="L82" s="73"/>
    </row>
    <row r="83" s="1" customFormat="1" ht="6.96" customHeight="1">
      <c r="B83" s="47"/>
      <c r="C83" s="75"/>
      <c r="D83" s="75"/>
      <c r="E83" s="75"/>
      <c r="F83" s="75"/>
      <c r="G83" s="75"/>
      <c r="H83" s="75"/>
      <c r="I83" s="205"/>
      <c r="J83" s="75"/>
      <c r="K83" s="75"/>
      <c r="L83" s="73"/>
    </row>
    <row r="84" s="1" customFormat="1" ht="18" customHeight="1">
      <c r="B84" s="47"/>
      <c r="C84" s="77" t="s">
        <v>24</v>
      </c>
      <c r="D84" s="75"/>
      <c r="E84" s="75"/>
      <c r="F84" s="207" t="str">
        <f>F14</f>
        <v>Kožlí u Orlíka</v>
      </c>
      <c r="G84" s="75"/>
      <c r="H84" s="75"/>
      <c r="I84" s="208" t="s">
        <v>26</v>
      </c>
      <c r="J84" s="86" t="str">
        <f>IF(J14="","",J14)</f>
        <v>30. 10. 2018</v>
      </c>
      <c r="K84" s="75"/>
      <c r="L84" s="73"/>
    </row>
    <row r="85" s="1" customFormat="1" ht="6.96" customHeight="1">
      <c r="B85" s="47"/>
      <c r="C85" s="75"/>
      <c r="D85" s="75"/>
      <c r="E85" s="75"/>
      <c r="F85" s="75"/>
      <c r="G85" s="75"/>
      <c r="H85" s="75"/>
      <c r="I85" s="205"/>
      <c r="J85" s="75"/>
      <c r="K85" s="75"/>
      <c r="L85" s="73"/>
    </row>
    <row r="86" s="1" customFormat="1">
      <c r="B86" s="47"/>
      <c r="C86" s="77" t="s">
        <v>32</v>
      </c>
      <c r="D86" s="75"/>
      <c r="E86" s="75"/>
      <c r="F86" s="207" t="str">
        <f>E17</f>
        <v>Obec Kožlí</v>
      </c>
      <c r="G86" s="75"/>
      <c r="H86" s="75"/>
      <c r="I86" s="208" t="s">
        <v>39</v>
      </c>
      <c r="J86" s="207" t="str">
        <f>E23</f>
        <v>Vodohospodážský rozvoj a výstavbna a.s.</v>
      </c>
      <c r="K86" s="75"/>
      <c r="L86" s="73"/>
    </row>
    <row r="87" s="1" customFormat="1" ht="14.4" customHeight="1">
      <c r="B87" s="47"/>
      <c r="C87" s="77" t="s">
        <v>37</v>
      </c>
      <c r="D87" s="75"/>
      <c r="E87" s="75"/>
      <c r="F87" s="207" t="str">
        <f>IF(E20="","",E20)</f>
        <v/>
      </c>
      <c r="G87" s="75"/>
      <c r="H87" s="75"/>
      <c r="I87" s="205"/>
      <c r="J87" s="75"/>
      <c r="K87" s="75"/>
      <c r="L87" s="73"/>
    </row>
    <row r="88" s="1" customFormat="1" ht="10.32" customHeight="1">
      <c r="B88" s="47"/>
      <c r="C88" s="75"/>
      <c r="D88" s="75"/>
      <c r="E88" s="75"/>
      <c r="F88" s="75"/>
      <c r="G88" s="75"/>
      <c r="H88" s="75"/>
      <c r="I88" s="205"/>
      <c r="J88" s="75"/>
      <c r="K88" s="75"/>
      <c r="L88" s="73"/>
    </row>
    <row r="89" s="10" customFormat="1" ht="29.28" customHeight="1">
      <c r="B89" s="209"/>
      <c r="C89" s="210" t="s">
        <v>167</v>
      </c>
      <c r="D89" s="211" t="s">
        <v>64</v>
      </c>
      <c r="E89" s="211" t="s">
        <v>60</v>
      </c>
      <c r="F89" s="211" t="s">
        <v>168</v>
      </c>
      <c r="G89" s="211" t="s">
        <v>169</v>
      </c>
      <c r="H89" s="211" t="s">
        <v>170</v>
      </c>
      <c r="I89" s="212" t="s">
        <v>171</v>
      </c>
      <c r="J89" s="211" t="s">
        <v>161</v>
      </c>
      <c r="K89" s="213" t="s">
        <v>172</v>
      </c>
      <c r="L89" s="214"/>
      <c r="M89" s="103" t="s">
        <v>173</v>
      </c>
      <c r="N89" s="104" t="s">
        <v>49</v>
      </c>
      <c r="O89" s="104" t="s">
        <v>174</v>
      </c>
      <c r="P89" s="104" t="s">
        <v>175</v>
      </c>
      <c r="Q89" s="104" t="s">
        <v>176</v>
      </c>
      <c r="R89" s="104" t="s">
        <v>177</v>
      </c>
      <c r="S89" s="104" t="s">
        <v>178</v>
      </c>
      <c r="T89" s="105" t="s">
        <v>179</v>
      </c>
    </row>
    <row r="90" s="1" customFormat="1" ht="29.28" customHeight="1">
      <c r="B90" s="47"/>
      <c r="C90" s="109" t="s">
        <v>162</v>
      </c>
      <c r="D90" s="75"/>
      <c r="E90" s="75"/>
      <c r="F90" s="75"/>
      <c r="G90" s="75"/>
      <c r="H90" s="75"/>
      <c r="I90" s="205"/>
      <c r="J90" s="215">
        <f>BK90</f>
        <v>0</v>
      </c>
      <c r="K90" s="75"/>
      <c r="L90" s="73"/>
      <c r="M90" s="106"/>
      <c r="N90" s="107"/>
      <c r="O90" s="107"/>
      <c r="P90" s="216">
        <f>P91</f>
        <v>0</v>
      </c>
      <c r="Q90" s="107"/>
      <c r="R90" s="216">
        <f>R91</f>
        <v>167.7688</v>
      </c>
      <c r="S90" s="107"/>
      <c r="T90" s="217">
        <f>T91</f>
        <v>0</v>
      </c>
      <c r="AT90" s="24" t="s">
        <v>78</v>
      </c>
      <c r="AU90" s="24" t="s">
        <v>163</v>
      </c>
      <c r="BK90" s="218">
        <f>BK91</f>
        <v>0</v>
      </c>
    </row>
    <row r="91" s="11" customFormat="1" ht="37.44" customHeight="1">
      <c r="B91" s="219"/>
      <c r="C91" s="220"/>
      <c r="D91" s="221" t="s">
        <v>78</v>
      </c>
      <c r="E91" s="222" t="s">
        <v>267</v>
      </c>
      <c r="F91" s="222" t="s">
        <v>2220</v>
      </c>
      <c r="G91" s="220"/>
      <c r="H91" s="220"/>
      <c r="I91" s="223"/>
      <c r="J91" s="224">
        <f>BK91</f>
        <v>0</v>
      </c>
      <c r="K91" s="220"/>
      <c r="L91" s="225"/>
      <c r="M91" s="226"/>
      <c r="N91" s="227"/>
      <c r="O91" s="227"/>
      <c r="P91" s="228">
        <f>P92+P116+P119+P135+P144+P150</f>
        <v>0</v>
      </c>
      <c r="Q91" s="227"/>
      <c r="R91" s="228">
        <f>R92+R116+R119+R135+R144+R150</f>
        <v>167.7688</v>
      </c>
      <c r="S91" s="227"/>
      <c r="T91" s="229">
        <f>T92+T116+T119+T135+T144+T150</f>
        <v>0</v>
      </c>
      <c r="AR91" s="230" t="s">
        <v>87</v>
      </c>
      <c r="AT91" s="231" t="s">
        <v>78</v>
      </c>
      <c r="AU91" s="231" t="s">
        <v>79</v>
      </c>
      <c r="AY91" s="230" t="s">
        <v>183</v>
      </c>
      <c r="BK91" s="232">
        <f>BK92+BK116+BK119+BK135+BK144+BK150</f>
        <v>0</v>
      </c>
    </row>
    <row r="92" s="11" customFormat="1" ht="19.92" customHeight="1">
      <c r="B92" s="219"/>
      <c r="C92" s="220"/>
      <c r="D92" s="221" t="s">
        <v>78</v>
      </c>
      <c r="E92" s="233" t="s">
        <v>87</v>
      </c>
      <c r="F92" s="233" t="s">
        <v>269</v>
      </c>
      <c r="G92" s="220"/>
      <c r="H92" s="220"/>
      <c r="I92" s="223"/>
      <c r="J92" s="234">
        <f>BK92</f>
        <v>0</v>
      </c>
      <c r="K92" s="220"/>
      <c r="L92" s="225"/>
      <c r="M92" s="226"/>
      <c r="N92" s="227"/>
      <c r="O92" s="227"/>
      <c r="P92" s="228">
        <f>P93+SUM(P94:P112)</f>
        <v>0</v>
      </c>
      <c r="Q92" s="227"/>
      <c r="R92" s="228">
        <f>R93+SUM(R94:R112)</f>
        <v>0.00042000000000000002</v>
      </c>
      <c r="S92" s="227"/>
      <c r="T92" s="229">
        <f>T93+SUM(T94:T112)</f>
        <v>0</v>
      </c>
      <c r="AR92" s="230" t="s">
        <v>87</v>
      </c>
      <c r="AT92" s="231" t="s">
        <v>78</v>
      </c>
      <c r="AU92" s="231" t="s">
        <v>87</v>
      </c>
      <c r="AY92" s="230" t="s">
        <v>183</v>
      </c>
      <c r="BK92" s="232">
        <f>BK93+SUM(BK94:BK112)</f>
        <v>0</v>
      </c>
    </row>
    <row r="93" s="1" customFormat="1" ht="16.5" customHeight="1">
      <c r="B93" s="47"/>
      <c r="C93" s="235" t="s">
        <v>87</v>
      </c>
      <c r="D93" s="235" t="s">
        <v>184</v>
      </c>
      <c r="E93" s="236" t="s">
        <v>1381</v>
      </c>
      <c r="F93" s="237" t="s">
        <v>2221</v>
      </c>
      <c r="G93" s="238" t="s">
        <v>318</v>
      </c>
      <c r="H93" s="239">
        <v>55</v>
      </c>
      <c r="I93" s="240"/>
      <c r="J93" s="241">
        <f>ROUND(I93*H93,2)</f>
        <v>0</v>
      </c>
      <c r="K93" s="237" t="s">
        <v>273</v>
      </c>
      <c r="L93" s="73"/>
      <c r="M93" s="242" t="s">
        <v>34</v>
      </c>
      <c r="N93" s="243" t="s">
        <v>50</v>
      </c>
      <c r="O93" s="48"/>
      <c r="P93" s="244">
        <f>O93*H93</f>
        <v>0</v>
      </c>
      <c r="Q93" s="244">
        <v>0</v>
      </c>
      <c r="R93" s="244">
        <f>Q93*H93</f>
        <v>0</v>
      </c>
      <c r="S93" s="244">
        <v>0</v>
      </c>
      <c r="T93" s="245">
        <f>S93*H93</f>
        <v>0</v>
      </c>
      <c r="AR93" s="24" t="s">
        <v>197</v>
      </c>
      <c r="AT93" s="24" t="s">
        <v>184</v>
      </c>
      <c r="AU93" s="24" t="s">
        <v>90</v>
      </c>
      <c r="AY93" s="24" t="s">
        <v>183</v>
      </c>
      <c r="BE93" s="246">
        <f>IF(N93="základní",J93,0)</f>
        <v>0</v>
      </c>
      <c r="BF93" s="246">
        <f>IF(N93="snížená",J93,0)</f>
        <v>0</v>
      </c>
      <c r="BG93" s="246">
        <f>IF(N93="zákl. přenesená",J93,0)</f>
        <v>0</v>
      </c>
      <c r="BH93" s="246">
        <f>IF(N93="sníž. přenesená",J93,0)</f>
        <v>0</v>
      </c>
      <c r="BI93" s="246">
        <f>IF(N93="nulová",J93,0)</f>
        <v>0</v>
      </c>
      <c r="BJ93" s="24" t="s">
        <v>87</v>
      </c>
      <c r="BK93" s="246">
        <f>ROUND(I93*H93,2)</f>
        <v>0</v>
      </c>
      <c r="BL93" s="24" t="s">
        <v>197</v>
      </c>
      <c r="BM93" s="24" t="s">
        <v>2222</v>
      </c>
    </row>
    <row r="94" s="12" customFormat="1">
      <c r="B94" s="253"/>
      <c r="C94" s="254"/>
      <c r="D94" s="255" t="s">
        <v>275</v>
      </c>
      <c r="E94" s="256" t="s">
        <v>34</v>
      </c>
      <c r="F94" s="257" t="s">
        <v>2223</v>
      </c>
      <c r="G94" s="254"/>
      <c r="H94" s="258">
        <v>55</v>
      </c>
      <c r="I94" s="259"/>
      <c r="J94" s="254"/>
      <c r="K94" s="254"/>
      <c r="L94" s="260"/>
      <c r="M94" s="261"/>
      <c r="N94" s="262"/>
      <c r="O94" s="262"/>
      <c r="P94" s="262"/>
      <c r="Q94" s="262"/>
      <c r="R94" s="262"/>
      <c r="S94" s="262"/>
      <c r="T94" s="263"/>
      <c r="AT94" s="264" t="s">
        <v>275</v>
      </c>
      <c r="AU94" s="264" t="s">
        <v>90</v>
      </c>
      <c r="AV94" s="12" t="s">
        <v>90</v>
      </c>
      <c r="AW94" s="12" t="s">
        <v>42</v>
      </c>
      <c r="AX94" s="12" t="s">
        <v>87</v>
      </c>
      <c r="AY94" s="264" t="s">
        <v>183</v>
      </c>
    </row>
    <row r="95" s="1" customFormat="1" ht="25.5" customHeight="1">
      <c r="B95" s="47"/>
      <c r="C95" s="235" t="s">
        <v>90</v>
      </c>
      <c r="D95" s="235" t="s">
        <v>184</v>
      </c>
      <c r="E95" s="236" t="s">
        <v>2224</v>
      </c>
      <c r="F95" s="237" t="s">
        <v>2225</v>
      </c>
      <c r="G95" s="238" t="s">
        <v>318</v>
      </c>
      <c r="H95" s="239">
        <v>115</v>
      </c>
      <c r="I95" s="240"/>
      <c r="J95" s="241">
        <f>ROUND(I95*H95,2)</f>
        <v>0</v>
      </c>
      <c r="K95" s="237" t="s">
        <v>273</v>
      </c>
      <c r="L95" s="73"/>
      <c r="M95" s="242" t="s">
        <v>34</v>
      </c>
      <c r="N95" s="243" t="s">
        <v>50</v>
      </c>
      <c r="O95" s="48"/>
      <c r="P95" s="244">
        <f>O95*H95</f>
        <v>0</v>
      </c>
      <c r="Q95" s="244">
        <v>0</v>
      </c>
      <c r="R95" s="244">
        <f>Q95*H95</f>
        <v>0</v>
      </c>
      <c r="S95" s="244">
        <v>0</v>
      </c>
      <c r="T95" s="245">
        <f>S95*H95</f>
        <v>0</v>
      </c>
      <c r="AR95" s="24" t="s">
        <v>197</v>
      </c>
      <c r="AT95" s="24" t="s">
        <v>184</v>
      </c>
      <c r="AU95" s="24" t="s">
        <v>90</v>
      </c>
      <c r="AY95" s="24" t="s">
        <v>183</v>
      </c>
      <c r="BE95" s="246">
        <f>IF(N95="základní",J95,0)</f>
        <v>0</v>
      </c>
      <c r="BF95" s="246">
        <f>IF(N95="snížená",J95,0)</f>
        <v>0</v>
      </c>
      <c r="BG95" s="246">
        <f>IF(N95="zákl. přenesená",J95,0)</f>
        <v>0</v>
      </c>
      <c r="BH95" s="246">
        <f>IF(N95="sníž. přenesená",J95,0)</f>
        <v>0</v>
      </c>
      <c r="BI95" s="246">
        <f>IF(N95="nulová",J95,0)</f>
        <v>0</v>
      </c>
      <c r="BJ95" s="24" t="s">
        <v>87</v>
      </c>
      <c r="BK95" s="246">
        <f>ROUND(I95*H95,2)</f>
        <v>0</v>
      </c>
      <c r="BL95" s="24" t="s">
        <v>197</v>
      </c>
      <c r="BM95" s="24" t="s">
        <v>2226</v>
      </c>
    </row>
    <row r="96" s="12" customFormat="1">
      <c r="B96" s="253"/>
      <c r="C96" s="254"/>
      <c r="D96" s="255" t="s">
        <v>275</v>
      </c>
      <c r="E96" s="256" t="s">
        <v>34</v>
      </c>
      <c r="F96" s="257" t="s">
        <v>2227</v>
      </c>
      <c r="G96" s="254"/>
      <c r="H96" s="258">
        <v>115</v>
      </c>
      <c r="I96" s="259"/>
      <c r="J96" s="254"/>
      <c r="K96" s="254"/>
      <c r="L96" s="260"/>
      <c r="M96" s="261"/>
      <c r="N96" s="262"/>
      <c r="O96" s="262"/>
      <c r="P96" s="262"/>
      <c r="Q96" s="262"/>
      <c r="R96" s="262"/>
      <c r="S96" s="262"/>
      <c r="T96" s="263"/>
      <c r="AT96" s="264" t="s">
        <v>275</v>
      </c>
      <c r="AU96" s="264" t="s">
        <v>90</v>
      </c>
      <c r="AV96" s="12" t="s">
        <v>90</v>
      </c>
      <c r="AW96" s="12" t="s">
        <v>42</v>
      </c>
      <c r="AX96" s="12" t="s">
        <v>87</v>
      </c>
      <c r="AY96" s="264" t="s">
        <v>183</v>
      </c>
    </row>
    <row r="97" s="1" customFormat="1" ht="38.25" customHeight="1">
      <c r="B97" s="47"/>
      <c r="C97" s="235" t="s">
        <v>193</v>
      </c>
      <c r="D97" s="235" t="s">
        <v>184</v>
      </c>
      <c r="E97" s="236" t="s">
        <v>2228</v>
      </c>
      <c r="F97" s="237" t="s">
        <v>2229</v>
      </c>
      <c r="G97" s="238" t="s">
        <v>318</v>
      </c>
      <c r="H97" s="239">
        <v>115</v>
      </c>
      <c r="I97" s="240"/>
      <c r="J97" s="241">
        <f>ROUND(I97*H97,2)</f>
        <v>0</v>
      </c>
      <c r="K97" s="237" t="s">
        <v>273</v>
      </c>
      <c r="L97" s="73"/>
      <c r="M97" s="242" t="s">
        <v>34</v>
      </c>
      <c r="N97" s="243" t="s">
        <v>50</v>
      </c>
      <c r="O97" s="48"/>
      <c r="P97" s="244">
        <f>O97*H97</f>
        <v>0</v>
      </c>
      <c r="Q97" s="244">
        <v>0</v>
      </c>
      <c r="R97" s="244">
        <f>Q97*H97</f>
        <v>0</v>
      </c>
      <c r="S97" s="244">
        <v>0</v>
      </c>
      <c r="T97" s="245">
        <f>S97*H97</f>
        <v>0</v>
      </c>
      <c r="AR97" s="24" t="s">
        <v>197</v>
      </c>
      <c r="AT97" s="24" t="s">
        <v>184</v>
      </c>
      <c r="AU97" s="24" t="s">
        <v>90</v>
      </c>
      <c r="AY97" s="24" t="s">
        <v>183</v>
      </c>
      <c r="BE97" s="246">
        <f>IF(N97="základní",J97,0)</f>
        <v>0</v>
      </c>
      <c r="BF97" s="246">
        <f>IF(N97="snížená",J97,0)</f>
        <v>0</v>
      </c>
      <c r="BG97" s="246">
        <f>IF(N97="zákl. přenesená",J97,0)</f>
        <v>0</v>
      </c>
      <c r="BH97" s="246">
        <f>IF(N97="sníž. přenesená",J97,0)</f>
        <v>0</v>
      </c>
      <c r="BI97" s="246">
        <f>IF(N97="nulová",J97,0)</f>
        <v>0</v>
      </c>
      <c r="BJ97" s="24" t="s">
        <v>87</v>
      </c>
      <c r="BK97" s="246">
        <f>ROUND(I97*H97,2)</f>
        <v>0</v>
      </c>
      <c r="BL97" s="24" t="s">
        <v>197</v>
      </c>
      <c r="BM97" s="24" t="s">
        <v>2230</v>
      </c>
    </row>
    <row r="98" s="12" customFormat="1">
      <c r="B98" s="253"/>
      <c r="C98" s="254"/>
      <c r="D98" s="255" t="s">
        <v>275</v>
      </c>
      <c r="E98" s="256" t="s">
        <v>34</v>
      </c>
      <c r="F98" s="257" t="s">
        <v>2227</v>
      </c>
      <c r="G98" s="254"/>
      <c r="H98" s="258">
        <v>115</v>
      </c>
      <c r="I98" s="259"/>
      <c r="J98" s="254"/>
      <c r="K98" s="254"/>
      <c r="L98" s="260"/>
      <c r="M98" s="261"/>
      <c r="N98" s="262"/>
      <c r="O98" s="262"/>
      <c r="P98" s="262"/>
      <c r="Q98" s="262"/>
      <c r="R98" s="262"/>
      <c r="S98" s="262"/>
      <c r="T98" s="263"/>
      <c r="AT98" s="264" t="s">
        <v>275</v>
      </c>
      <c r="AU98" s="264" t="s">
        <v>90</v>
      </c>
      <c r="AV98" s="12" t="s">
        <v>90</v>
      </c>
      <c r="AW98" s="12" t="s">
        <v>42</v>
      </c>
      <c r="AX98" s="12" t="s">
        <v>87</v>
      </c>
      <c r="AY98" s="264" t="s">
        <v>183</v>
      </c>
    </row>
    <row r="99" s="1" customFormat="1" ht="25.5" customHeight="1">
      <c r="B99" s="47"/>
      <c r="C99" s="235" t="s">
        <v>197</v>
      </c>
      <c r="D99" s="235" t="s">
        <v>184</v>
      </c>
      <c r="E99" s="236" t="s">
        <v>2231</v>
      </c>
      <c r="F99" s="237" t="s">
        <v>2232</v>
      </c>
      <c r="G99" s="238" t="s">
        <v>318</v>
      </c>
      <c r="H99" s="239">
        <v>3.6000000000000001</v>
      </c>
      <c r="I99" s="240"/>
      <c r="J99" s="241">
        <f>ROUND(I99*H99,2)</f>
        <v>0</v>
      </c>
      <c r="K99" s="237" t="s">
        <v>273</v>
      </c>
      <c r="L99" s="73"/>
      <c r="M99" s="242" t="s">
        <v>34</v>
      </c>
      <c r="N99" s="243" t="s">
        <v>50</v>
      </c>
      <c r="O99" s="48"/>
      <c r="P99" s="244">
        <f>O99*H99</f>
        <v>0</v>
      </c>
      <c r="Q99" s="244">
        <v>0</v>
      </c>
      <c r="R99" s="244">
        <f>Q99*H99</f>
        <v>0</v>
      </c>
      <c r="S99" s="244">
        <v>0</v>
      </c>
      <c r="T99" s="245">
        <f>S99*H99</f>
        <v>0</v>
      </c>
      <c r="AR99" s="24" t="s">
        <v>197</v>
      </c>
      <c r="AT99" s="24" t="s">
        <v>184</v>
      </c>
      <c r="AU99" s="24" t="s">
        <v>90</v>
      </c>
      <c r="AY99" s="24" t="s">
        <v>183</v>
      </c>
      <c r="BE99" s="246">
        <f>IF(N99="základní",J99,0)</f>
        <v>0</v>
      </c>
      <c r="BF99" s="246">
        <f>IF(N99="snížená",J99,0)</f>
        <v>0</v>
      </c>
      <c r="BG99" s="246">
        <f>IF(N99="zákl. přenesená",J99,0)</f>
        <v>0</v>
      </c>
      <c r="BH99" s="246">
        <f>IF(N99="sníž. přenesená",J99,0)</f>
        <v>0</v>
      </c>
      <c r="BI99" s="246">
        <f>IF(N99="nulová",J99,0)</f>
        <v>0</v>
      </c>
      <c r="BJ99" s="24" t="s">
        <v>87</v>
      </c>
      <c r="BK99" s="246">
        <f>ROUND(I99*H99,2)</f>
        <v>0</v>
      </c>
      <c r="BL99" s="24" t="s">
        <v>197</v>
      </c>
      <c r="BM99" s="24" t="s">
        <v>2233</v>
      </c>
    </row>
    <row r="100" s="12" customFormat="1">
      <c r="B100" s="253"/>
      <c r="C100" s="254"/>
      <c r="D100" s="255" t="s">
        <v>275</v>
      </c>
      <c r="E100" s="256" t="s">
        <v>34</v>
      </c>
      <c r="F100" s="257" t="s">
        <v>2234</v>
      </c>
      <c r="G100" s="254"/>
      <c r="H100" s="258">
        <v>3.6000000000000001</v>
      </c>
      <c r="I100" s="259"/>
      <c r="J100" s="254"/>
      <c r="K100" s="254"/>
      <c r="L100" s="260"/>
      <c r="M100" s="261"/>
      <c r="N100" s="262"/>
      <c r="O100" s="262"/>
      <c r="P100" s="262"/>
      <c r="Q100" s="262"/>
      <c r="R100" s="262"/>
      <c r="S100" s="262"/>
      <c r="T100" s="263"/>
      <c r="AT100" s="264" t="s">
        <v>275</v>
      </c>
      <c r="AU100" s="264" t="s">
        <v>90</v>
      </c>
      <c r="AV100" s="12" t="s">
        <v>90</v>
      </c>
      <c r="AW100" s="12" t="s">
        <v>42</v>
      </c>
      <c r="AX100" s="12" t="s">
        <v>87</v>
      </c>
      <c r="AY100" s="264" t="s">
        <v>183</v>
      </c>
    </row>
    <row r="101" s="1" customFormat="1" ht="16.5" customHeight="1">
      <c r="B101" s="47"/>
      <c r="C101" s="235" t="s">
        <v>182</v>
      </c>
      <c r="D101" s="235" t="s">
        <v>184</v>
      </c>
      <c r="E101" s="236" t="s">
        <v>392</v>
      </c>
      <c r="F101" s="237" t="s">
        <v>2235</v>
      </c>
      <c r="G101" s="238" t="s">
        <v>318</v>
      </c>
      <c r="H101" s="239">
        <v>115</v>
      </c>
      <c r="I101" s="240"/>
      <c r="J101" s="241">
        <f>ROUND(I101*H101,2)</f>
        <v>0</v>
      </c>
      <c r="K101" s="237" t="s">
        <v>273</v>
      </c>
      <c r="L101" s="73"/>
      <c r="M101" s="242" t="s">
        <v>34</v>
      </c>
      <c r="N101" s="243" t="s">
        <v>50</v>
      </c>
      <c r="O101" s="48"/>
      <c r="P101" s="244">
        <f>O101*H101</f>
        <v>0</v>
      </c>
      <c r="Q101" s="244">
        <v>0</v>
      </c>
      <c r="R101" s="244">
        <f>Q101*H101</f>
        <v>0</v>
      </c>
      <c r="S101" s="244">
        <v>0</v>
      </c>
      <c r="T101" s="245">
        <f>S101*H101</f>
        <v>0</v>
      </c>
      <c r="AR101" s="24" t="s">
        <v>197</v>
      </c>
      <c r="AT101" s="24" t="s">
        <v>184</v>
      </c>
      <c r="AU101" s="24" t="s">
        <v>90</v>
      </c>
      <c r="AY101" s="24" t="s">
        <v>183</v>
      </c>
      <c r="BE101" s="246">
        <f>IF(N101="základní",J101,0)</f>
        <v>0</v>
      </c>
      <c r="BF101" s="246">
        <f>IF(N101="snížená",J101,0)</f>
        <v>0</v>
      </c>
      <c r="BG101" s="246">
        <f>IF(N101="zákl. přenesená",J101,0)</f>
        <v>0</v>
      </c>
      <c r="BH101" s="246">
        <f>IF(N101="sníž. přenesená",J101,0)</f>
        <v>0</v>
      </c>
      <c r="BI101" s="246">
        <f>IF(N101="nulová",J101,0)</f>
        <v>0</v>
      </c>
      <c r="BJ101" s="24" t="s">
        <v>87</v>
      </c>
      <c r="BK101" s="246">
        <f>ROUND(I101*H101,2)</f>
        <v>0</v>
      </c>
      <c r="BL101" s="24" t="s">
        <v>197</v>
      </c>
      <c r="BM101" s="24" t="s">
        <v>2236</v>
      </c>
    </row>
    <row r="102" s="12" customFormat="1">
      <c r="B102" s="253"/>
      <c r="C102" s="254"/>
      <c r="D102" s="255" t="s">
        <v>275</v>
      </c>
      <c r="E102" s="256" t="s">
        <v>34</v>
      </c>
      <c r="F102" s="257" t="s">
        <v>2227</v>
      </c>
      <c r="G102" s="254"/>
      <c r="H102" s="258">
        <v>115</v>
      </c>
      <c r="I102" s="259"/>
      <c r="J102" s="254"/>
      <c r="K102" s="254"/>
      <c r="L102" s="260"/>
      <c r="M102" s="261"/>
      <c r="N102" s="262"/>
      <c r="O102" s="262"/>
      <c r="P102" s="262"/>
      <c r="Q102" s="262"/>
      <c r="R102" s="262"/>
      <c r="S102" s="262"/>
      <c r="T102" s="263"/>
      <c r="AT102" s="264" t="s">
        <v>275</v>
      </c>
      <c r="AU102" s="264" t="s">
        <v>90</v>
      </c>
      <c r="AV102" s="12" t="s">
        <v>90</v>
      </c>
      <c r="AW102" s="12" t="s">
        <v>42</v>
      </c>
      <c r="AX102" s="12" t="s">
        <v>87</v>
      </c>
      <c r="AY102" s="264" t="s">
        <v>183</v>
      </c>
    </row>
    <row r="103" s="1" customFormat="1" ht="16.5" customHeight="1">
      <c r="B103" s="47"/>
      <c r="C103" s="235" t="s">
        <v>204</v>
      </c>
      <c r="D103" s="235" t="s">
        <v>184</v>
      </c>
      <c r="E103" s="236" t="s">
        <v>2237</v>
      </c>
      <c r="F103" s="237" t="s">
        <v>2238</v>
      </c>
      <c r="G103" s="238" t="s">
        <v>318</v>
      </c>
      <c r="H103" s="239">
        <v>5.0999999999999996</v>
      </c>
      <c r="I103" s="240"/>
      <c r="J103" s="241">
        <f>ROUND(I103*H103,2)</f>
        <v>0</v>
      </c>
      <c r="K103" s="237" t="s">
        <v>273</v>
      </c>
      <c r="L103" s="73"/>
      <c r="M103" s="242" t="s">
        <v>34</v>
      </c>
      <c r="N103" s="243" t="s">
        <v>50</v>
      </c>
      <c r="O103" s="48"/>
      <c r="P103" s="244">
        <f>O103*H103</f>
        <v>0</v>
      </c>
      <c r="Q103" s="244">
        <v>0</v>
      </c>
      <c r="R103" s="244">
        <f>Q103*H103</f>
        <v>0</v>
      </c>
      <c r="S103" s="244">
        <v>0</v>
      </c>
      <c r="T103" s="245">
        <f>S103*H103</f>
        <v>0</v>
      </c>
      <c r="AR103" s="24" t="s">
        <v>197</v>
      </c>
      <c r="AT103" s="24" t="s">
        <v>184</v>
      </c>
      <c r="AU103" s="24" t="s">
        <v>90</v>
      </c>
      <c r="AY103" s="24" t="s">
        <v>183</v>
      </c>
      <c r="BE103" s="246">
        <f>IF(N103="základní",J103,0)</f>
        <v>0</v>
      </c>
      <c r="BF103" s="246">
        <f>IF(N103="snížená",J103,0)</f>
        <v>0</v>
      </c>
      <c r="BG103" s="246">
        <f>IF(N103="zákl. přenesená",J103,0)</f>
        <v>0</v>
      </c>
      <c r="BH103" s="246">
        <f>IF(N103="sníž. přenesená",J103,0)</f>
        <v>0</v>
      </c>
      <c r="BI103" s="246">
        <f>IF(N103="nulová",J103,0)</f>
        <v>0</v>
      </c>
      <c r="BJ103" s="24" t="s">
        <v>87</v>
      </c>
      <c r="BK103" s="246">
        <f>ROUND(I103*H103,2)</f>
        <v>0</v>
      </c>
      <c r="BL103" s="24" t="s">
        <v>197</v>
      </c>
      <c r="BM103" s="24" t="s">
        <v>2239</v>
      </c>
    </row>
    <row r="104" s="12" customFormat="1">
      <c r="B104" s="253"/>
      <c r="C104" s="254"/>
      <c r="D104" s="255" t="s">
        <v>275</v>
      </c>
      <c r="E104" s="256" t="s">
        <v>34</v>
      </c>
      <c r="F104" s="257" t="s">
        <v>2240</v>
      </c>
      <c r="G104" s="254"/>
      <c r="H104" s="258">
        <v>5.0999999999999996</v>
      </c>
      <c r="I104" s="259"/>
      <c r="J104" s="254"/>
      <c r="K104" s="254"/>
      <c r="L104" s="260"/>
      <c r="M104" s="261"/>
      <c r="N104" s="262"/>
      <c r="O104" s="262"/>
      <c r="P104" s="262"/>
      <c r="Q104" s="262"/>
      <c r="R104" s="262"/>
      <c r="S104" s="262"/>
      <c r="T104" s="263"/>
      <c r="AT104" s="264" t="s">
        <v>275</v>
      </c>
      <c r="AU104" s="264" t="s">
        <v>90</v>
      </c>
      <c r="AV104" s="12" t="s">
        <v>90</v>
      </c>
      <c r="AW104" s="12" t="s">
        <v>42</v>
      </c>
      <c r="AX104" s="12" t="s">
        <v>79</v>
      </c>
      <c r="AY104" s="264" t="s">
        <v>183</v>
      </c>
    </row>
    <row r="105" s="13" customFormat="1">
      <c r="B105" s="280"/>
      <c r="C105" s="281"/>
      <c r="D105" s="255" t="s">
        <v>275</v>
      </c>
      <c r="E105" s="282" t="s">
        <v>34</v>
      </c>
      <c r="F105" s="283" t="s">
        <v>1463</v>
      </c>
      <c r="G105" s="281"/>
      <c r="H105" s="284">
        <v>5.0999999999999996</v>
      </c>
      <c r="I105" s="285"/>
      <c r="J105" s="281"/>
      <c r="K105" s="281"/>
      <c r="L105" s="286"/>
      <c r="M105" s="287"/>
      <c r="N105" s="288"/>
      <c r="O105" s="288"/>
      <c r="P105" s="288"/>
      <c r="Q105" s="288"/>
      <c r="R105" s="288"/>
      <c r="S105" s="288"/>
      <c r="T105" s="289"/>
      <c r="AT105" s="290" t="s">
        <v>275</v>
      </c>
      <c r="AU105" s="290" t="s">
        <v>90</v>
      </c>
      <c r="AV105" s="13" t="s">
        <v>197</v>
      </c>
      <c r="AW105" s="13" t="s">
        <v>6</v>
      </c>
      <c r="AX105" s="13" t="s">
        <v>87</v>
      </c>
      <c r="AY105" s="290" t="s">
        <v>183</v>
      </c>
    </row>
    <row r="106" s="1" customFormat="1" ht="25.5" customHeight="1">
      <c r="B106" s="47"/>
      <c r="C106" s="235" t="s">
        <v>208</v>
      </c>
      <c r="D106" s="235" t="s">
        <v>184</v>
      </c>
      <c r="E106" s="236" t="s">
        <v>423</v>
      </c>
      <c r="F106" s="237" t="s">
        <v>424</v>
      </c>
      <c r="G106" s="238" t="s">
        <v>318</v>
      </c>
      <c r="H106" s="239">
        <v>94</v>
      </c>
      <c r="I106" s="240"/>
      <c r="J106" s="241">
        <f>ROUND(I106*H106,2)</f>
        <v>0</v>
      </c>
      <c r="K106" s="237" t="s">
        <v>273</v>
      </c>
      <c r="L106" s="73"/>
      <c r="M106" s="242" t="s">
        <v>34</v>
      </c>
      <c r="N106" s="243" t="s">
        <v>50</v>
      </c>
      <c r="O106" s="48"/>
      <c r="P106" s="244">
        <f>O106*H106</f>
        <v>0</v>
      </c>
      <c r="Q106" s="244">
        <v>0</v>
      </c>
      <c r="R106" s="244">
        <f>Q106*H106</f>
        <v>0</v>
      </c>
      <c r="S106" s="244">
        <v>0</v>
      </c>
      <c r="T106" s="245">
        <f>S106*H106</f>
        <v>0</v>
      </c>
      <c r="AR106" s="24" t="s">
        <v>197</v>
      </c>
      <c r="AT106" s="24" t="s">
        <v>184</v>
      </c>
      <c r="AU106" s="24" t="s">
        <v>90</v>
      </c>
      <c r="AY106" s="24" t="s">
        <v>183</v>
      </c>
      <c r="BE106" s="246">
        <f>IF(N106="základní",J106,0)</f>
        <v>0</v>
      </c>
      <c r="BF106" s="246">
        <f>IF(N106="snížená",J106,0)</f>
        <v>0</v>
      </c>
      <c r="BG106" s="246">
        <f>IF(N106="zákl. přenesená",J106,0)</f>
        <v>0</v>
      </c>
      <c r="BH106" s="246">
        <f>IF(N106="sníž. přenesená",J106,0)</f>
        <v>0</v>
      </c>
      <c r="BI106" s="246">
        <f>IF(N106="nulová",J106,0)</f>
        <v>0</v>
      </c>
      <c r="BJ106" s="24" t="s">
        <v>87</v>
      </c>
      <c r="BK106" s="246">
        <f>ROUND(I106*H106,2)</f>
        <v>0</v>
      </c>
      <c r="BL106" s="24" t="s">
        <v>197</v>
      </c>
      <c r="BM106" s="24" t="s">
        <v>2241</v>
      </c>
    </row>
    <row r="107" s="12" customFormat="1">
      <c r="B107" s="253"/>
      <c r="C107" s="254"/>
      <c r="D107" s="255" t="s">
        <v>275</v>
      </c>
      <c r="E107" s="256" t="s">
        <v>34</v>
      </c>
      <c r="F107" s="257" t="s">
        <v>2242</v>
      </c>
      <c r="G107" s="254"/>
      <c r="H107" s="258">
        <v>94</v>
      </c>
      <c r="I107" s="259"/>
      <c r="J107" s="254"/>
      <c r="K107" s="254"/>
      <c r="L107" s="260"/>
      <c r="M107" s="261"/>
      <c r="N107" s="262"/>
      <c r="O107" s="262"/>
      <c r="P107" s="262"/>
      <c r="Q107" s="262"/>
      <c r="R107" s="262"/>
      <c r="S107" s="262"/>
      <c r="T107" s="263"/>
      <c r="AT107" s="264" t="s">
        <v>275</v>
      </c>
      <c r="AU107" s="264" t="s">
        <v>90</v>
      </c>
      <c r="AV107" s="12" t="s">
        <v>90</v>
      </c>
      <c r="AW107" s="12" t="s">
        <v>42</v>
      </c>
      <c r="AX107" s="12" t="s">
        <v>79</v>
      </c>
      <c r="AY107" s="264" t="s">
        <v>183</v>
      </c>
    </row>
    <row r="108" s="1" customFormat="1" ht="25.5" customHeight="1">
      <c r="B108" s="47"/>
      <c r="C108" s="235" t="s">
        <v>212</v>
      </c>
      <c r="D108" s="235" t="s">
        <v>184</v>
      </c>
      <c r="E108" s="236" t="s">
        <v>1475</v>
      </c>
      <c r="F108" s="237" t="s">
        <v>2243</v>
      </c>
      <c r="G108" s="238" t="s">
        <v>272</v>
      </c>
      <c r="H108" s="239">
        <v>45</v>
      </c>
      <c r="I108" s="240"/>
      <c r="J108" s="241">
        <f>ROUND(I108*H108,2)</f>
        <v>0</v>
      </c>
      <c r="K108" s="237" t="s">
        <v>273</v>
      </c>
      <c r="L108" s="73"/>
      <c r="M108" s="242" t="s">
        <v>34</v>
      </c>
      <c r="N108" s="243" t="s">
        <v>50</v>
      </c>
      <c r="O108" s="48"/>
      <c r="P108" s="244">
        <f>O108*H108</f>
        <v>0</v>
      </c>
      <c r="Q108" s="244">
        <v>0</v>
      </c>
      <c r="R108" s="244">
        <f>Q108*H108</f>
        <v>0</v>
      </c>
      <c r="S108" s="244">
        <v>0</v>
      </c>
      <c r="T108" s="245">
        <f>S108*H108</f>
        <v>0</v>
      </c>
      <c r="AR108" s="24" t="s">
        <v>197</v>
      </c>
      <c r="AT108" s="24" t="s">
        <v>184</v>
      </c>
      <c r="AU108" s="24" t="s">
        <v>90</v>
      </c>
      <c r="AY108" s="24" t="s">
        <v>183</v>
      </c>
      <c r="BE108" s="246">
        <f>IF(N108="základní",J108,0)</f>
        <v>0</v>
      </c>
      <c r="BF108" s="246">
        <f>IF(N108="snížená",J108,0)</f>
        <v>0</v>
      </c>
      <c r="BG108" s="246">
        <f>IF(N108="zákl. přenesená",J108,0)</f>
        <v>0</v>
      </c>
      <c r="BH108" s="246">
        <f>IF(N108="sníž. přenesená",J108,0)</f>
        <v>0</v>
      </c>
      <c r="BI108" s="246">
        <f>IF(N108="nulová",J108,0)</f>
        <v>0</v>
      </c>
      <c r="BJ108" s="24" t="s">
        <v>87</v>
      </c>
      <c r="BK108" s="246">
        <f>ROUND(I108*H108,2)</f>
        <v>0</v>
      </c>
      <c r="BL108" s="24" t="s">
        <v>197</v>
      </c>
      <c r="BM108" s="24" t="s">
        <v>2244</v>
      </c>
    </row>
    <row r="109" s="12" customFormat="1">
      <c r="B109" s="253"/>
      <c r="C109" s="254"/>
      <c r="D109" s="255" t="s">
        <v>275</v>
      </c>
      <c r="E109" s="256" t="s">
        <v>34</v>
      </c>
      <c r="F109" s="257" t="s">
        <v>2245</v>
      </c>
      <c r="G109" s="254"/>
      <c r="H109" s="258">
        <v>45</v>
      </c>
      <c r="I109" s="259"/>
      <c r="J109" s="254"/>
      <c r="K109" s="254"/>
      <c r="L109" s="260"/>
      <c r="M109" s="261"/>
      <c r="N109" s="262"/>
      <c r="O109" s="262"/>
      <c r="P109" s="262"/>
      <c r="Q109" s="262"/>
      <c r="R109" s="262"/>
      <c r="S109" s="262"/>
      <c r="T109" s="263"/>
      <c r="AT109" s="264" t="s">
        <v>275</v>
      </c>
      <c r="AU109" s="264" t="s">
        <v>90</v>
      </c>
      <c r="AV109" s="12" t="s">
        <v>90</v>
      </c>
      <c r="AW109" s="12" t="s">
        <v>42</v>
      </c>
      <c r="AX109" s="12" t="s">
        <v>87</v>
      </c>
      <c r="AY109" s="264" t="s">
        <v>183</v>
      </c>
    </row>
    <row r="110" s="1" customFormat="1" ht="16.5" customHeight="1">
      <c r="B110" s="47"/>
      <c r="C110" s="235" t="s">
        <v>216</v>
      </c>
      <c r="D110" s="235" t="s">
        <v>184</v>
      </c>
      <c r="E110" s="236" t="s">
        <v>1487</v>
      </c>
      <c r="F110" s="237" t="s">
        <v>1488</v>
      </c>
      <c r="G110" s="238" t="s">
        <v>272</v>
      </c>
      <c r="H110" s="239">
        <v>230</v>
      </c>
      <c r="I110" s="240"/>
      <c r="J110" s="241">
        <f>ROUND(I110*H110,2)</f>
        <v>0</v>
      </c>
      <c r="K110" s="237" t="s">
        <v>273</v>
      </c>
      <c r="L110" s="73"/>
      <c r="M110" s="242" t="s">
        <v>34</v>
      </c>
      <c r="N110" s="243" t="s">
        <v>50</v>
      </c>
      <c r="O110" s="48"/>
      <c r="P110" s="244">
        <f>O110*H110</f>
        <v>0</v>
      </c>
      <c r="Q110" s="244">
        <v>0</v>
      </c>
      <c r="R110" s="244">
        <f>Q110*H110</f>
        <v>0</v>
      </c>
      <c r="S110" s="244">
        <v>0</v>
      </c>
      <c r="T110" s="245">
        <f>S110*H110</f>
        <v>0</v>
      </c>
      <c r="AR110" s="24" t="s">
        <v>197</v>
      </c>
      <c r="AT110" s="24" t="s">
        <v>184</v>
      </c>
      <c r="AU110" s="24" t="s">
        <v>90</v>
      </c>
      <c r="AY110" s="24" t="s">
        <v>183</v>
      </c>
      <c r="BE110" s="246">
        <f>IF(N110="základní",J110,0)</f>
        <v>0</v>
      </c>
      <c r="BF110" s="246">
        <f>IF(N110="snížená",J110,0)</f>
        <v>0</v>
      </c>
      <c r="BG110" s="246">
        <f>IF(N110="zákl. přenesená",J110,0)</f>
        <v>0</v>
      </c>
      <c r="BH110" s="246">
        <f>IF(N110="sníž. přenesená",J110,0)</f>
        <v>0</v>
      </c>
      <c r="BI110" s="246">
        <f>IF(N110="nulová",J110,0)</f>
        <v>0</v>
      </c>
      <c r="BJ110" s="24" t="s">
        <v>87</v>
      </c>
      <c r="BK110" s="246">
        <f>ROUND(I110*H110,2)</f>
        <v>0</v>
      </c>
      <c r="BL110" s="24" t="s">
        <v>197</v>
      </c>
      <c r="BM110" s="24" t="s">
        <v>2246</v>
      </c>
    </row>
    <row r="111" s="12" customFormat="1">
      <c r="B111" s="253"/>
      <c r="C111" s="254"/>
      <c r="D111" s="255" t="s">
        <v>275</v>
      </c>
      <c r="E111" s="256" t="s">
        <v>34</v>
      </c>
      <c r="F111" s="257" t="s">
        <v>2247</v>
      </c>
      <c r="G111" s="254"/>
      <c r="H111" s="258">
        <v>230</v>
      </c>
      <c r="I111" s="259"/>
      <c r="J111" s="254"/>
      <c r="K111" s="254"/>
      <c r="L111" s="260"/>
      <c r="M111" s="261"/>
      <c r="N111" s="262"/>
      <c r="O111" s="262"/>
      <c r="P111" s="262"/>
      <c r="Q111" s="262"/>
      <c r="R111" s="262"/>
      <c r="S111" s="262"/>
      <c r="T111" s="263"/>
      <c r="AT111" s="264" t="s">
        <v>275</v>
      </c>
      <c r="AU111" s="264" t="s">
        <v>90</v>
      </c>
      <c r="AV111" s="12" t="s">
        <v>90</v>
      </c>
      <c r="AW111" s="12" t="s">
        <v>42</v>
      </c>
      <c r="AX111" s="12" t="s">
        <v>87</v>
      </c>
      <c r="AY111" s="264" t="s">
        <v>183</v>
      </c>
    </row>
    <row r="112" s="11" customFormat="1" ht="22.32" customHeight="1">
      <c r="B112" s="219"/>
      <c r="C112" s="220"/>
      <c r="D112" s="221" t="s">
        <v>78</v>
      </c>
      <c r="E112" s="233" t="s">
        <v>348</v>
      </c>
      <c r="F112" s="233" t="s">
        <v>2248</v>
      </c>
      <c r="G112" s="220"/>
      <c r="H112" s="220"/>
      <c r="I112" s="223"/>
      <c r="J112" s="234">
        <f>BK112</f>
        <v>0</v>
      </c>
      <c r="K112" s="220"/>
      <c r="L112" s="225"/>
      <c r="M112" s="226"/>
      <c r="N112" s="227"/>
      <c r="O112" s="227"/>
      <c r="P112" s="228">
        <f>SUM(P113:P115)</f>
        <v>0</v>
      </c>
      <c r="Q112" s="227"/>
      <c r="R112" s="228">
        <f>SUM(R113:R115)</f>
        <v>0.00042000000000000002</v>
      </c>
      <c r="S112" s="227"/>
      <c r="T112" s="229">
        <f>SUM(T113:T115)</f>
        <v>0</v>
      </c>
      <c r="AR112" s="230" t="s">
        <v>87</v>
      </c>
      <c r="AT112" s="231" t="s">
        <v>78</v>
      </c>
      <c r="AU112" s="231" t="s">
        <v>90</v>
      </c>
      <c r="AY112" s="230" t="s">
        <v>183</v>
      </c>
      <c r="BK112" s="232">
        <f>SUM(BK113:BK115)</f>
        <v>0</v>
      </c>
    </row>
    <row r="113" s="1" customFormat="1" ht="25.5" customHeight="1">
      <c r="B113" s="47"/>
      <c r="C113" s="235" t="s">
        <v>220</v>
      </c>
      <c r="D113" s="235" t="s">
        <v>184</v>
      </c>
      <c r="E113" s="236" t="s">
        <v>1479</v>
      </c>
      <c r="F113" s="237" t="s">
        <v>2249</v>
      </c>
      <c r="G113" s="238" t="s">
        <v>272</v>
      </c>
      <c r="H113" s="239">
        <v>45</v>
      </c>
      <c r="I113" s="240"/>
      <c r="J113" s="241">
        <f>ROUND(I113*H113,2)</f>
        <v>0</v>
      </c>
      <c r="K113" s="237" t="s">
        <v>273</v>
      </c>
      <c r="L113" s="73"/>
      <c r="M113" s="242" t="s">
        <v>34</v>
      </c>
      <c r="N113" s="243" t="s">
        <v>50</v>
      </c>
      <c r="O113" s="48"/>
      <c r="P113" s="244">
        <f>O113*H113</f>
        <v>0</v>
      </c>
      <c r="Q113" s="244">
        <v>0</v>
      </c>
      <c r="R113" s="244">
        <f>Q113*H113</f>
        <v>0</v>
      </c>
      <c r="S113" s="244">
        <v>0</v>
      </c>
      <c r="T113" s="245">
        <f>S113*H113</f>
        <v>0</v>
      </c>
      <c r="AR113" s="24" t="s">
        <v>197</v>
      </c>
      <c r="AT113" s="24" t="s">
        <v>184</v>
      </c>
      <c r="AU113" s="24" t="s">
        <v>193</v>
      </c>
      <c r="AY113" s="24" t="s">
        <v>183</v>
      </c>
      <c r="BE113" s="246">
        <f>IF(N113="základní",J113,0)</f>
        <v>0</v>
      </c>
      <c r="BF113" s="246">
        <f>IF(N113="snížená",J113,0)</f>
        <v>0</v>
      </c>
      <c r="BG113" s="246">
        <f>IF(N113="zákl. přenesená",J113,0)</f>
        <v>0</v>
      </c>
      <c r="BH113" s="246">
        <f>IF(N113="sníž. přenesená",J113,0)</f>
        <v>0</v>
      </c>
      <c r="BI113" s="246">
        <f>IF(N113="nulová",J113,0)</f>
        <v>0</v>
      </c>
      <c r="BJ113" s="24" t="s">
        <v>87</v>
      </c>
      <c r="BK113" s="246">
        <f>ROUND(I113*H113,2)</f>
        <v>0</v>
      </c>
      <c r="BL113" s="24" t="s">
        <v>197</v>
      </c>
      <c r="BM113" s="24" t="s">
        <v>2250</v>
      </c>
    </row>
    <row r="114" s="12" customFormat="1">
      <c r="B114" s="253"/>
      <c r="C114" s="254"/>
      <c r="D114" s="255" t="s">
        <v>275</v>
      </c>
      <c r="E114" s="256" t="s">
        <v>34</v>
      </c>
      <c r="F114" s="257" t="s">
        <v>2245</v>
      </c>
      <c r="G114" s="254"/>
      <c r="H114" s="258">
        <v>45</v>
      </c>
      <c r="I114" s="259"/>
      <c r="J114" s="254"/>
      <c r="K114" s="254"/>
      <c r="L114" s="260"/>
      <c r="M114" s="261"/>
      <c r="N114" s="262"/>
      <c r="O114" s="262"/>
      <c r="P114" s="262"/>
      <c r="Q114" s="262"/>
      <c r="R114" s="262"/>
      <c r="S114" s="262"/>
      <c r="T114" s="263"/>
      <c r="AT114" s="264" t="s">
        <v>275</v>
      </c>
      <c r="AU114" s="264" t="s">
        <v>193</v>
      </c>
      <c r="AV114" s="12" t="s">
        <v>90</v>
      </c>
      <c r="AW114" s="12" t="s">
        <v>42</v>
      </c>
      <c r="AX114" s="12" t="s">
        <v>87</v>
      </c>
      <c r="AY114" s="264" t="s">
        <v>183</v>
      </c>
    </row>
    <row r="115" s="1" customFormat="1" ht="16.5" customHeight="1">
      <c r="B115" s="47"/>
      <c r="C115" s="265" t="s">
        <v>224</v>
      </c>
      <c r="D115" s="265" t="s">
        <v>302</v>
      </c>
      <c r="E115" s="266" t="s">
        <v>2251</v>
      </c>
      <c r="F115" s="267" t="s">
        <v>2252</v>
      </c>
      <c r="G115" s="268" t="s">
        <v>1484</v>
      </c>
      <c r="H115" s="269">
        <v>0.41999999999999998</v>
      </c>
      <c r="I115" s="270"/>
      <c r="J115" s="271">
        <f>ROUND(I115*H115,2)</f>
        <v>0</v>
      </c>
      <c r="K115" s="267" t="s">
        <v>34</v>
      </c>
      <c r="L115" s="272"/>
      <c r="M115" s="273" t="s">
        <v>34</v>
      </c>
      <c r="N115" s="274" t="s">
        <v>50</v>
      </c>
      <c r="O115" s="48"/>
      <c r="P115" s="244">
        <f>O115*H115</f>
        <v>0</v>
      </c>
      <c r="Q115" s="244">
        <v>0.001</v>
      </c>
      <c r="R115" s="244">
        <f>Q115*H115</f>
        <v>0.00042000000000000002</v>
      </c>
      <c r="S115" s="244">
        <v>0</v>
      </c>
      <c r="T115" s="245">
        <f>S115*H115</f>
        <v>0</v>
      </c>
      <c r="AR115" s="24" t="s">
        <v>212</v>
      </c>
      <c r="AT115" s="24" t="s">
        <v>302</v>
      </c>
      <c r="AU115" s="24" t="s">
        <v>193</v>
      </c>
      <c r="AY115" s="24" t="s">
        <v>183</v>
      </c>
      <c r="BE115" s="246">
        <f>IF(N115="základní",J115,0)</f>
        <v>0</v>
      </c>
      <c r="BF115" s="246">
        <f>IF(N115="snížená",J115,0)</f>
        <v>0</v>
      </c>
      <c r="BG115" s="246">
        <f>IF(N115="zákl. přenesená",J115,0)</f>
        <v>0</v>
      </c>
      <c r="BH115" s="246">
        <f>IF(N115="sníž. přenesená",J115,0)</f>
        <v>0</v>
      </c>
      <c r="BI115" s="246">
        <f>IF(N115="nulová",J115,0)</f>
        <v>0</v>
      </c>
      <c r="BJ115" s="24" t="s">
        <v>87</v>
      </c>
      <c r="BK115" s="246">
        <f>ROUND(I115*H115,2)</f>
        <v>0</v>
      </c>
      <c r="BL115" s="24" t="s">
        <v>197</v>
      </c>
      <c r="BM115" s="24" t="s">
        <v>2253</v>
      </c>
    </row>
    <row r="116" s="11" customFormat="1" ht="29.88" customHeight="1">
      <c r="B116" s="219"/>
      <c r="C116" s="220"/>
      <c r="D116" s="221" t="s">
        <v>78</v>
      </c>
      <c r="E116" s="233" t="s">
        <v>197</v>
      </c>
      <c r="F116" s="233" t="s">
        <v>2254</v>
      </c>
      <c r="G116" s="220"/>
      <c r="H116" s="220"/>
      <c r="I116" s="223"/>
      <c r="J116" s="234">
        <f>BK116</f>
        <v>0</v>
      </c>
      <c r="K116" s="220"/>
      <c r="L116" s="225"/>
      <c r="M116" s="226"/>
      <c r="N116" s="227"/>
      <c r="O116" s="227"/>
      <c r="P116" s="228">
        <f>SUM(P117:P118)</f>
        <v>0</v>
      </c>
      <c r="Q116" s="227"/>
      <c r="R116" s="228">
        <f>SUM(R117:R118)</f>
        <v>1.1344620000000001</v>
      </c>
      <c r="S116" s="227"/>
      <c r="T116" s="229">
        <f>SUM(T117:T118)</f>
        <v>0</v>
      </c>
      <c r="AR116" s="230" t="s">
        <v>87</v>
      </c>
      <c r="AT116" s="231" t="s">
        <v>78</v>
      </c>
      <c r="AU116" s="231" t="s">
        <v>87</v>
      </c>
      <c r="AY116" s="230" t="s">
        <v>183</v>
      </c>
      <c r="BK116" s="232">
        <f>SUM(BK117:BK118)</f>
        <v>0</v>
      </c>
    </row>
    <row r="117" s="1" customFormat="1" ht="16.5" customHeight="1">
      <c r="B117" s="47"/>
      <c r="C117" s="235" t="s">
        <v>228</v>
      </c>
      <c r="D117" s="235" t="s">
        <v>184</v>
      </c>
      <c r="E117" s="236" t="s">
        <v>454</v>
      </c>
      <c r="F117" s="237" t="s">
        <v>2255</v>
      </c>
      <c r="G117" s="238" t="s">
        <v>318</v>
      </c>
      <c r="H117" s="239">
        <v>0.59999999999999998</v>
      </c>
      <c r="I117" s="240"/>
      <c r="J117" s="241">
        <f>ROUND(I117*H117,2)</f>
        <v>0</v>
      </c>
      <c r="K117" s="237" t="s">
        <v>273</v>
      </c>
      <c r="L117" s="73"/>
      <c r="M117" s="242" t="s">
        <v>34</v>
      </c>
      <c r="N117" s="243" t="s">
        <v>50</v>
      </c>
      <c r="O117" s="48"/>
      <c r="P117" s="244">
        <f>O117*H117</f>
        <v>0</v>
      </c>
      <c r="Q117" s="244">
        <v>1.8907700000000001</v>
      </c>
      <c r="R117" s="244">
        <f>Q117*H117</f>
        <v>1.1344620000000001</v>
      </c>
      <c r="S117" s="244">
        <v>0</v>
      </c>
      <c r="T117" s="245">
        <f>S117*H117</f>
        <v>0</v>
      </c>
      <c r="AR117" s="24" t="s">
        <v>197</v>
      </c>
      <c r="AT117" s="24" t="s">
        <v>184</v>
      </c>
      <c r="AU117" s="24" t="s">
        <v>90</v>
      </c>
      <c r="AY117" s="24" t="s">
        <v>183</v>
      </c>
      <c r="BE117" s="246">
        <f>IF(N117="základní",J117,0)</f>
        <v>0</v>
      </c>
      <c r="BF117" s="246">
        <f>IF(N117="snížená",J117,0)</f>
        <v>0</v>
      </c>
      <c r="BG117" s="246">
        <f>IF(N117="zákl. přenesená",J117,0)</f>
        <v>0</v>
      </c>
      <c r="BH117" s="246">
        <f>IF(N117="sníž. přenesená",J117,0)</f>
        <v>0</v>
      </c>
      <c r="BI117" s="246">
        <f>IF(N117="nulová",J117,0)</f>
        <v>0</v>
      </c>
      <c r="BJ117" s="24" t="s">
        <v>87</v>
      </c>
      <c r="BK117" s="246">
        <f>ROUND(I117*H117,2)</f>
        <v>0</v>
      </c>
      <c r="BL117" s="24" t="s">
        <v>197</v>
      </c>
      <c r="BM117" s="24" t="s">
        <v>2256</v>
      </c>
    </row>
    <row r="118" s="12" customFormat="1">
      <c r="B118" s="253"/>
      <c r="C118" s="254"/>
      <c r="D118" s="255" t="s">
        <v>275</v>
      </c>
      <c r="E118" s="256" t="s">
        <v>34</v>
      </c>
      <c r="F118" s="257" t="s">
        <v>2257</v>
      </c>
      <c r="G118" s="254"/>
      <c r="H118" s="258">
        <v>0.59999999999999998</v>
      </c>
      <c r="I118" s="259"/>
      <c r="J118" s="254"/>
      <c r="K118" s="254"/>
      <c r="L118" s="260"/>
      <c r="M118" s="261"/>
      <c r="N118" s="262"/>
      <c r="O118" s="262"/>
      <c r="P118" s="262"/>
      <c r="Q118" s="262"/>
      <c r="R118" s="262"/>
      <c r="S118" s="262"/>
      <c r="T118" s="263"/>
      <c r="AT118" s="264" t="s">
        <v>275</v>
      </c>
      <c r="AU118" s="264" t="s">
        <v>90</v>
      </c>
      <c r="AV118" s="12" t="s">
        <v>90</v>
      </c>
      <c r="AW118" s="12" t="s">
        <v>42</v>
      </c>
      <c r="AX118" s="12" t="s">
        <v>87</v>
      </c>
      <c r="AY118" s="264" t="s">
        <v>183</v>
      </c>
    </row>
    <row r="119" s="11" customFormat="1" ht="29.88" customHeight="1">
      <c r="B119" s="219"/>
      <c r="C119" s="220"/>
      <c r="D119" s="221" t="s">
        <v>78</v>
      </c>
      <c r="E119" s="233" t="s">
        <v>182</v>
      </c>
      <c r="F119" s="233" t="s">
        <v>458</v>
      </c>
      <c r="G119" s="220"/>
      <c r="H119" s="220"/>
      <c r="I119" s="223"/>
      <c r="J119" s="234">
        <f>BK119</f>
        <v>0</v>
      </c>
      <c r="K119" s="220"/>
      <c r="L119" s="225"/>
      <c r="M119" s="226"/>
      <c r="N119" s="227"/>
      <c r="O119" s="227"/>
      <c r="P119" s="228">
        <f>SUM(P120:P134)</f>
        <v>0</v>
      </c>
      <c r="Q119" s="227"/>
      <c r="R119" s="228">
        <f>SUM(R120:R134)</f>
        <v>151.08751999999998</v>
      </c>
      <c r="S119" s="227"/>
      <c r="T119" s="229">
        <f>SUM(T120:T134)</f>
        <v>0</v>
      </c>
      <c r="AR119" s="230" t="s">
        <v>87</v>
      </c>
      <c r="AT119" s="231" t="s">
        <v>78</v>
      </c>
      <c r="AU119" s="231" t="s">
        <v>87</v>
      </c>
      <c r="AY119" s="230" t="s">
        <v>183</v>
      </c>
      <c r="BK119" s="232">
        <f>SUM(BK120:BK134)</f>
        <v>0</v>
      </c>
    </row>
    <row r="120" s="1" customFormat="1" ht="25.5" customHeight="1">
      <c r="B120" s="47"/>
      <c r="C120" s="235" t="s">
        <v>232</v>
      </c>
      <c r="D120" s="235" t="s">
        <v>184</v>
      </c>
      <c r="E120" s="236" t="s">
        <v>2258</v>
      </c>
      <c r="F120" s="237" t="s">
        <v>2259</v>
      </c>
      <c r="G120" s="238" t="s">
        <v>272</v>
      </c>
      <c r="H120" s="239">
        <v>45</v>
      </c>
      <c r="I120" s="240"/>
      <c r="J120" s="241">
        <f>ROUND(I120*H120,2)</f>
        <v>0</v>
      </c>
      <c r="K120" s="237" t="s">
        <v>273</v>
      </c>
      <c r="L120" s="73"/>
      <c r="M120" s="242" t="s">
        <v>34</v>
      </c>
      <c r="N120" s="243" t="s">
        <v>50</v>
      </c>
      <c r="O120" s="48"/>
      <c r="P120" s="244">
        <f>O120*H120</f>
        <v>0</v>
      </c>
      <c r="Q120" s="244">
        <v>0</v>
      </c>
      <c r="R120" s="244">
        <f>Q120*H120</f>
        <v>0</v>
      </c>
      <c r="S120" s="244">
        <v>0</v>
      </c>
      <c r="T120" s="245">
        <f>S120*H120</f>
        <v>0</v>
      </c>
      <c r="AR120" s="24" t="s">
        <v>197</v>
      </c>
      <c r="AT120" s="24" t="s">
        <v>184</v>
      </c>
      <c r="AU120" s="24" t="s">
        <v>90</v>
      </c>
      <c r="AY120" s="24" t="s">
        <v>183</v>
      </c>
      <c r="BE120" s="246">
        <f>IF(N120="základní",J120,0)</f>
        <v>0</v>
      </c>
      <c r="BF120" s="246">
        <f>IF(N120="snížená",J120,0)</f>
        <v>0</v>
      </c>
      <c r="BG120" s="246">
        <f>IF(N120="zákl. přenesená",J120,0)</f>
        <v>0</v>
      </c>
      <c r="BH120" s="246">
        <f>IF(N120="sníž. přenesená",J120,0)</f>
        <v>0</v>
      </c>
      <c r="BI120" s="246">
        <f>IF(N120="nulová",J120,0)</f>
        <v>0</v>
      </c>
      <c r="BJ120" s="24" t="s">
        <v>87</v>
      </c>
      <c r="BK120" s="246">
        <f>ROUND(I120*H120,2)</f>
        <v>0</v>
      </c>
      <c r="BL120" s="24" t="s">
        <v>197</v>
      </c>
      <c r="BM120" s="24" t="s">
        <v>2260</v>
      </c>
    </row>
    <row r="121" s="12" customFormat="1">
      <c r="B121" s="253"/>
      <c r="C121" s="254"/>
      <c r="D121" s="255" t="s">
        <v>275</v>
      </c>
      <c r="E121" s="256" t="s">
        <v>34</v>
      </c>
      <c r="F121" s="257" t="s">
        <v>2245</v>
      </c>
      <c r="G121" s="254"/>
      <c r="H121" s="258">
        <v>45</v>
      </c>
      <c r="I121" s="259"/>
      <c r="J121" s="254"/>
      <c r="K121" s="254"/>
      <c r="L121" s="260"/>
      <c r="M121" s="261"/>
      <c r="N121" s="262"/>
      <c r="O121" s="262"/>
      <c r="P121" s="262"/>
      <c r="Q121" s="262"/>
      <c r="R121" s="262"/>
      <c r="S121" s="262"/>
      <c r="T121" s="263"/>
      <c r="AT121" s="264" t="s">
        <v>275</v>
      </c>
      <c r="AU121" s="264" t="s">
        <v>90</v>
      </c>
      <c r="AV121" s="12" t="s">
        <v>90</v>
      </c>
      <c r="AW121" s="12" t="s">
        <v>42</v>
      </c>
      <c r="AX121" s="12" t="s">
        <v>87</v>
      </c>
      <c r="AY121" s="264" t="s">
        <v>183</v>
      </c>
    </row>
    <row r="122" s="1" customFormat="1" ht="25.5" customHeight="1">
      <c r="B122" s="47"/>
      <c r="C122" s="235" t="s">
        <v>236</v>
      </c>
      <c r="D122" s="235" t="s">
        <v>184</v>
      </c>
      <c r="E122" s="236" t="s">
        <v>2261</v>
      </c>
      <c r="F122" s="237" t="s">
        <v>2262</v>
      </c>
      <c r="G122" s="238" t="s">
        <v>272</v>
      </c>
      <c r="H122" s="239">
        <v>45</v>
      </c>
      <c r="I122" s="240"/>
      <c r="J122" s="241">
        <f>ROUND(I122*H122,2)</f>
        <v>0</v>
      </c>
      <c r="K122" s="237" t="s">
        <v>273</v>
      </c>
      <c r="L122" s="73"/>
      <c r="M122" s="242" t="s">
        <v>34</v>
      </c>
      <c r="N122" s="243" t="s">
        <v>50</v>
      </c>
      <c r="O122" s="48"/>
      <c r="P122" s="244">
        <f>O122*H122</f>
        <v>0</v>
      </c>
      <c r="Q122" s="244">
        <v>0</v>
      </c>
      <c r="R122" s="244">
        <f>Q122*H122</f>
        <v>0</v>
      </c>
      <c r="S122" s="244">
        <v>0</v>
      </c>
      <c r="T122" s="245">
        <f>S122*H122</f>
        <v>0</v>
      </c>
      <c r="AR122" s="24" t="s">
        <v>197</v>
      </c>
      <c r="AT122" s="24" t="s">
        <v>184</v>
      </c>
      <c r="AU122" s="24" t="s">
        <v>90</v>
      </c>
      <c r="AY122" s="24" t="s">
        <v>183</v>
      </c>
      <c r="BE122" s="246">
        <f>IF(N122="základní",J122,0)</f>
        <v>0</v>
      </c>
      <c r="BF122" s="246">
        <f>IF(N122="snížená",J122,0)</f>
        <v>0</v>
      </c>
      <c r="BG122" s="246">
        <f>IF(N122="zákl. přenesená",J122,0)</f>
        <v>0</v>
      </c>
      <c r="BH122" s="246">
        <f>IF(N122="sníž. přenesená",J122,0)</f>
        <v>0</v>
      </c>
      <c r="BI122" s="246">
        <f>IF(N122="nulová",J122,0)</f>
        <v>0</v>
      </c>
      <c r="BJ122" s="24" t="s">
        <v>87</v>
      </c>
      <c r="BK122" s="246">
        <f>ROUND(I122*H122,2)</f>
        <v>0</v>
      </c>
      <c r="BL122" s="24" t="s">
        <v>197</v>
      </c>
      <c r="BM122" s="24" t="s">
        <v>2263</v>
      </c>
    </row>
    <row r="123" s="12" customFormat="1">
      <c r="B123" s="253"/>
      <c r="C123" s="254"/>
      <c r="D123" s="255" t="s">
        <v>275</v>
      </c>
      <c r="E123" s="256" t="s">
        <v>34</v>
      </c>
      <c r="F123" s="257" t="s">
        <v>2245</v>
      </c>
      <c r="G123" s="254"/>
      <c r="H123" s="258">
        <v>45</v>
      </c>
      <c r="I123" s="259"/>
      <c r="J123" s="254"/>
      <c r="K123" s="254"/>
      <c r="L123" s="260"/>
      <c r="M123" s="261"/>
      <c r="N123" s="262"/>
      <c r="O123" s="262"/>
      <c r="P123" s="262"/>
      <c r="Q123" s="262"/>
      <c r="R123" s="262"/>
      <c r="S123" s="262"/>
      <c r="T123" s="263"/>
      <c r="AT123" s="264" t="s">
        <v>275</v>
      </c>
      <c r="AU123" s="264" t="s">
        <v>90</v>
      </c>
      <c r="AV123" s="12" t="s">
        <v>90</v>
      </c>
      <c r="AW123" s="12" t="s">
        <v>42</v>
      </c>
      <c r="AX123" s="12" t="s">
        <v>87</v>
      </c>
      <c r="AY123" s="264" t="s">
        <v>183</v>
      </c>
    </row>
    <row r="124" s="1" customFormat="1" ht="16.5" customHeight="1">
      <c r="B124" s="47"/>
      <c r="C124" s="235" t="s">
        <v>10</v>
      </c>
      <c r="D124" s="235" t="s">
        <v>184</v>
      </c>
      <c r="E124" s="236" t="s">
        <v>2264</v>
      </c>
      <c r="F124" s="237" t="s">
        <v>2265</v>
      </c>
      <c r="G124" s="238" t="s">
        <v>272</v>
      </c>
      <c r="H124" s="239">
        <v>460</v>
      </c>
      <c r="I124" s="240"/>
      <c r="J124" s="241">
        <f>ROUND(I124*H124,2)</f>
        <v>0</v>
      </c>
      <c r="K124" s="237" t="s">
        <v>273</v>
      </c>
      <c r="L124" s="73"/>
      <c r="M124" s="242" t="s">
        <v>34</v>
      </c>
      <c r="N124" s="243" t="s">
        <v>50</v>
      </c>
      <c r="O124" s="48"/>
      <c r="P124" s="244">
        <f>O124*H124</f>
        <v>0</v>
      </c>
      <c r="Q124" s="244">
        <v>0.27994000000000002</v>
      </c>
      <c r="R124" s="244">
        <f>Q124*H124</f>
        <v>128.77240000000001</v>
      </c>
      <c r="S124" s="244">
        <v>0</v>
      </c>
      <c r="T124" s="245">
        <f>S124*H124</f>
        <v>0</v>
      </c>
      <c r="AR124" s="24" t="s">
        <v>197</v>
      </c>
      <c r="AT124" s="24" t="s">
        <v>184</v>
      </c>
      <c r="AU124" s="24" t="s">
        <v>90</v>
      </c>
      <c r="AY124" s="24" t="s">
        <v>183</v>
      </c>
      <c r="BE124" s="246">
        <f>IF(N124="základní",J124,0)</f>
        <v>0</v>
      </c>
      <c r="BF124" s="246">
        <f>IF(N124="snížená",J124,0)</f>
        <v>0</v>
      </c>
      <c r="BG124" s="246">
        <f>IF(N124="zákl. přenesená",J124,0)</f>
        <v>0</v>
      </c>
      <c r="BH124" s="246">
        <f>IF(N124="sníž. přenesená",J124,0)</f>
        <v>0</v>
      </c>
      <c r="BI124" s="246">
        <f>IF(N124="nulová",J124,0)</f>
        <v>0</v>
      </c>
      <c r="BJ124" s="24" t="s">
        <v>87</v>
      </c>
      <c r="BK124" s="246">
        <f>ROUND(I124*H124,2)</f>
        <v>0</v>
      </c>
      <c r="BL124" s="24" t="s">
        <v>197</v>
      </c>
      <c r="BM124" s="24" t="s">
        <v>2266</v>
      </c>
    </row>
    <row r="125" s="12" customFormat="1">
      <c r="B125" s="253"/>
      <c r="C125" s="254"/>
      <c r="D125" s="255" t="s">
        <v>275</v>
      </c>
      <c r="E125" s="256" t="s">
        <v>34</v>
      </c>
      <c r="F125" s="257" t="s">
        <v>2267</v>
      </c>
      <c r="G125" s="254"/>
      <c r="H125" s="258">
        <v>460</v>
      </c>
      <c r="I125" s="259"/>
      <c r="J125" s="254"/>
      <c r="K125" s="254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275</v>
      </c>
      <c r="AU125" s="264" t="s">
        <v>90</v>
      </c>
      <c r="AV125" s="12" t="s">
        <v>90</v>
      </c>
      <c r="AW125" s="12" t="s">
        <v>42</v>
      </c>
      <c r="AX125" s="12" t="s">
        <v>87</v>
      </c>
      <c r="AY125" s="264" t="s">
        <v>183</v>
      </c>
    </row>
    <row r="126" s="1" customFormat="1" ht="25.5" customHeight="1">
      <c r="B126" s="47"/>
      <c r="C126" s="235" t="s">
        <v>243</v>
      </c>
      <c r="D126" s="235" t="s">
        <v>184</v>
      </c>
      <c r="E126" s="236" t="s">
        <v>2268</v>
      </c>
      <c r="F126" s="237" t="s">
        <v>2269</v>
      </c>
      <c r="G126" s="238" t="s">
        <v>272</v>
      </c>
      <c r="H126" s="239">
        <v>230</v>
      </c>
      <c r="I126" s="240"/>
      <c r="J126" s="241">
        <f>ROUND(I126*H126,2)</f>
        <v>0</v>
      </c>
      <c r="K126" s="237" t="s">
        <v>273</v>
      </c>
      <c r="L126" s="73"/>
      <c r="M126" s="242" t="s">
        <v>34</v>
      </c>
      <c r="N126" s="243" t="s">
        <v>50</v>
      </c>
      <c r="O126" s="48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AR126" s="24" t="s">
        <v>197</v>
      </c>
      <c r="AT126" s="24" t="s">
        <v>184</v>
      </c>
      <c r="AU126" s="24" t="s">
        <v>90</v>
      </c>
      <c r="AY126" s="24" t="s">
        <v>183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24" t="s">
        <v>87</v>
      </c>
      <c r="BK126" s="246">
        <f>ROUND(I126*H126,2)</f>
        <v>0</v>
      </c>
      <c r="BL126" s="24" t="s">
        <v>197</v>
      </c>
      <c r="BM126" s="24" t="s">
        <v>2270</v>
      </c>
    </row>
    <row r="127" s="1" customFormat="1" ht="25.5" customHeight="1">
      <c r="B127" s="47"/>
      <c r="C127" s="235" t="s">
        <v>340</v>
      </c>
      <c r="D127" s="235" t="s">
        <v>184</v>
      </c>
      <c r="E127" s="236" t="s">
        <v>474</v>
      </c>
      <c r="F127" s="237" t="s">
        <v>475</v>
      </c>
      <c r="G127" s="238" t="s">
        <v>272</v>
      </c>
      <c r="H127" s="239">
        <v>230</v>
      </c>
      <c r="I127" s="240"/>
      <c r="J127" s="241">
        <f>ROUND(I127*H127,2)</f>
        <v>0</v>
      </c>
      <c r="K127" s="237" t="s">
        <v>273</v>
      </c>
      <c r="L127" s="73"/>
      <c r="M127" s="242" t="s">
        <v>34</v>
      </c>
      <c r="N127" s="243" t="s">
        <v>50</v>
      </c>
      <c r="O127" s="48"/>
      <c r="P127" s="244">
        <f>O127*H127</f>
        <v>0</v>
      </c>
      <c r="Q127" s="244">
        <v>0.0060099999999999997</v>
      </c>
      <c r="R127" s="244">
        <f>Q127*H127</f>
        <v>1.3822999999999999</v>
      </c>
      <c r="S127" s="244">
        <v>0</v>
      </c>
      <c r="T127" s="245">
        <f>S127*H127</f>
        <v>0</v>
      </c>
      <c r="AR127" s="24" t="s">
        <v>197</v>
      </c>
      <c r="AT127" s="24" t="s">
        <v>184</v>
      </c>
      <c r="AU127" s="24" t="s">
        <v>90</v>
      </c>
      <c r="AY127" s="24" t="s">
        <v>183</v>
      </c>
      <c r="BE127" s="246">
        <f>IF(N127="základní",J127,0)</f>
        <v>0</v>
      </c>
      <c r="BF127" s="246">
        <f>IF(N127="snížená",J127,0)</f>
        <v>0</v>
      </c>
      <c r="BG127" s="246">
        <f>IF(N127="zákl. přenesená",J127,0)</f>
        <v>0</v>
      </c>
      <c r="BH127" s="246">
        <f>IF(N127="sníž. přenesená",J127,0)</f>
        <v>0</v>
      </c>
      <c r="BI127" s="246">
        <f>IF(N127="nulová",J127,0)</f>
        <v>0</v>
      </c>
      <c r="BJ127" s="24" t="s">
        <v>87</v>
      </c>
      <c r="BK127" s="246">
        <f>ROUND(I127*H127,2)</f>
        <v>0</v>
      </c>
      <c r="BL127" s="24" t="s">
        <v>197</v>
      </c>
      <c r="BM127" s="24" t="s">
        <v>2271</v>
      </c>
    </row>
    <row r="128" s="12" customFormat="1">
      <c r="B128" s="253"/>
      <c r="C128" s="254"/>
      <c r="D128" s="255" t="s">
        <v>275</v>
      </c>
      <c r="E128" s="256" t="s">
        <v>34</v>
      </c>
      <c r="F128" s="257" t="s">
        <v>2247</v>
      </c>
      <c r="G128" s="254"/>
      <c r="H128" s="258">
        <v>230</v>
      </c>
      <c r="I128" s="259"/>
      <c r="J128" s="254"/>
      <c r="K128" s="254"/>
      <c r="L128" s="260"/>
      <c r="M128" s="261"/>
      <c r="N128" s="262"/>
      <c r="O128" s="262"/>
      <c r="P128" s="262"/>
      <c r="Q128" s="262"/>
      <c r="R128" s="262"/>
      <c r="S128" s="262"/>
      <c r="T128" s="263"/>
      <c r="AT128" s="264" t="s">
        <v>275</v>
      </c>
      <c r="AU128" s="264" t="s">
        <v>90</v>
      </c>
      <c r="AV128" s="12" t="s">
        <v>90</v>
      </c>
      <c r="AW128" s="12" t="s">
        <v>42</v>
      </c>
      <c r="AX128" s="12" t="s">
        <v>87</v>
      </c>
      <c r="AY128" s="264" t="s">
        <v>183</v>
      </c>
    </row>
    <row r="129" s="1" customFormat="1" ht="38.25" customHeight="1">
      <c r="B129" s="47"/>
      <c r="C129" s="235" t="s">
        <v>348</v>
      </c>
      <c r="D129" s="235" t="s">
        <v>184</v>
      </c>
      <c r="E129" s="236" t="s">
        <v>2272</v>
      </c>
      <c r="F129" s="237" t="s">
        <v>2273</v>
      </c>
      <c r="G129" s="238" t="s">
        <v>272</v>
      </c>
      <c r="H129" s="239">
        <v>15</v>
      </c>
      <c r="I129" s="240"/>
      <c r="J129" s="241">
        <f>ROUND(I129*H129,2)</f>
        <v>0</v>
      </c>
      <c r="K129" s="237" t="s">
        <v>273</v>
      </c>
      <c r="L129" s="73"/>
      <c r="M129" s="242" t="s">
        <v>34</v>
      </c>
      <c r="N129" s="243" t="s">
        <v>50</v>
      </c>
      <c r="O129" s="48"/>
      <c r="P129" s="244">
        <f>O129*H129</f>
        <v>0</v>
      </c>
      <c r="Q129" s="244">
        <v>0.19536000000000001</v>
      </c>
      <c r="R129" s="244">
        <f>Q129*H129</f>
        <v>2.9304000000000001</v>
      </c>
      <c r="S129" s="244">
        <v>0</v>
      </c>
      <c r="T129" s="245">
        <f>S129*H129</f>
        <v>0</v>
      </c>
      <c r="AR129" s="24" t="s">
        <v>197</v>
      </c>
      <c r="AT129" s="24" t="s">
        <v>184</v>
      </c>
      <c r="AU129" s="24" t="s">
        <v>90</v>
      </c>
      <c r="AY129" s="24" t="s">
        <v>183</v>
      </c>
      <c r="BE129" s="246">
        <f>IF(N129="základní",J129,0)</f>
        <v>0</v>
      </c>
      <c r="BF129" s="246">
        <f>IF(N129="snížená",J129,0)</f>
        <v>0</v>
      </c>
      <c r="BG129" s="246">
        <f>IF(N129="zákl. přenesená",J129,0)</f>
        <v>0</v>
      </c>
      <c r="BH129" s="246">
        <f>IF(N129="sníž. přenesená",J129,0)</f>
        <v>0</v>
      </c>
      <c r="BI129" s="246">
        <f>IF(N129="nulová",J129,0)</f>
        <v>0</v>
      </c>
      <c r="BJ129" s="24" t="s">
        <v>87</v>
      </c>
      <c r="BK129" s="246">
        <f>ROUND(I129*H129,2)</f>
        <v>0</v>
      </c>
      <c r="BL129" s="24" t="s">
        <v>197</v>
      </c>
      <c r="BM129" s="24" t="s">
        <v>2274</v>
      </c>
    </row>
    <row r="130" s="12" customFormat="1">
      <c r="B130" s="253"/>
      <c r="C130" s="254"/>
      <c r="D130" s="255" t="s">
        <v>275</v>
      </c>
      <c r="E130" s="256" t="s">
        <v>34</v>
      </c>
      <c r="F130" s="257" t="s">
        <v>2275</v>
      </c>
      <c r="G130" s="254"/>
      <c r="H130" s="258">
        <v>15</v>
      </c>
      <c r="I130" s="259"/>
      <c r="J130" s="254"/>
      <c r="K130" s="254"/>
      <c r="L130" s="260"/>
      <c r="M130" s="261"/>
      <c r="N130" s="262"/>
      <c r="O130" s="262"/>
      <c r="P130" s="262"/>
      <c r="Q130" s="262"/>
      <c r="R130" s="262"/>
      <c r="S130" s="262"/>
      <c r="T130" s="263"/>
      <c r="AT130" s="264" t="s">
        <v>275</v>
      </c>
      <c r="AU130" s="264" t="s">
        <v>90</v>
      </c>
      <c r="AV130" s="12" t="s">
        <v>90</v>
      </c>
      <c r="AW130" s="12" t="s">
        <v>42</v>
      </c>
      <c r="AX130" s="12" t="s">
        <v>87</v>
      </c>
      <c r="AY130" s="264" t="s">
        <v>183</v>
      </c>
    </row>
    <row r="131" s="1" customFormat="1" ht="16.5" customHeight="1">
      <c r="B131" s="47"/>
      <c r="C131" s="265" t="s">
        <v>355</v>
      </c>
      <c r="D131" s="265" t="s">
        <v>302</v>
      </c>
      <c r="E131" s="266" t="s">
        <v>2276</v>
      </c>
      <c r="F131" s="267" t="s">
        <v>2277</v>
      </c>
      <c r="G131" s="268" t="s">
        <v>305</v>
      </c>
      <c r="H131" s="269">
        <v>18</v>
      </c>
      <c r="I131" s="270"/>
      <c r="J131" s="271">
        <f>ROUND(I131*H131,2)</f>
        <v>0</v>
      </c>
      <c r="K131" s="267" t="s">
        <v>273</v>
      </c>
      <c r="L131" s="272"/>
      <c r="M131" s="273" t="s">
        <v>34</v>
      </c>
      <c r="N131" s="274" t="s">
        <v>50</v>
      </c>
      <c r="O131" s="48"/>
      <c r="P131" s="244">
        <f>O131*H131</f>
        <v>0</v>
      </c>
      <c r="Q131" s="244">
        <v>1</v>
      </c>
      <c r="R131" s="244">
        <f>Q131*H131</f>
        <v>18</v>
      </c>
      <c r="S131" s="244">
        <v>0</v>
      </c>
      <c r="T131" s="245">
        <f>S131*H131</f>
        <v>0</v>
      </c>
      <c r="AR131" s="24" t="s">
        <v>212</v>
      </c>
      <c r="AT131" s="24" t="s">
        <v>302</v>
      </c>
      <c r="AU131" s="24" t="s">
        <v>90</v>
      </c>
      <c r="AY131" s="24" t="s">
        <v>183</v>
      </c>
      <c r="BE131" s="246">
        <f>IF(N131="základní",J131,0)</f>
        <v>0</v>
      </c>
      <c r="BF131" s="246">
        <f>IF(N131="snížená",J131,0)</f>
        <v>0</v>
      </c>
      <c r="BG131" s="246">
        <f>IF(N131="zákl. přenesená",J131,0)</f>
        <v>0</v>
      </c>
      <c r="BH131" s="246">
        <f>IF(N131="sníž. přenesená",J131,0)</f>
        <v>0</v>
      </c>
      <c r="BI131" s="246">
        <f>IF(N131="nulová",J131,0)</f>
        <v>0</v>
      </c>
      <c r="BJ131" s="24" t="s">
        <v>87</v>
      </c>
      <c r="BK131" s="246">
        <f>ROUND(I131*H131,2)</f>
        <v>0</v>
      </c>
      <c r="BL131" s="24" t="s">
        <v>197</v>
      </c>
      <c r="BM131" s="24" t="s">
        <v>2278</v>
      </c>
    </row>
    <row r="132" s="12" customFormat="1">
      <c r="B132" s="253"/>
      <c r="C132" s="254"/>
      <c r="D132" s="255" t="s">
        <v>275</v>
      </c>
      <c r="E132" s="256" t="s">
        <v>34</v>
      </c>
      <c r="F132" s="257" t="s">
        <v>2279</v>
      </c>
      <c r="G132" s="254"/>
      <c r="H132" s="258">
        <v>18</v>
      </c>
      <c r="I132" s="259"/>
      <c r="J132" s="254"/>
      <c r="K132" s="254"/>
      <c r="L132" s="260"/>
      <c r="M132" s="261"/>
      <c r="N132" s="262"/>
      <c r="O132" s="262"/>
      <c r="P132" s="262"/>
      <c r="Q132" s="262"/>
      <c r="R132" s="262"/>
      <c r="S132" s="262"/>
      <c r="T132" s="263"/>
      <c r="AT132" s="264" t="s">
        <v>275</v>
      </c>
      <c r="AU132" s="264" t="s">
        <v>90</v>
      </c>
      <c r="AV132" s="12" t="s">
        <v>90</v>
      </c>
      <c r="AW132" s="12" t="s">
        <v>42</v>
      </c>
      <c r="AX132" s="12" t="s">
        <v>87</v>
      </c>
      <c r="AY132" s="264" t="s">
        <v>183</v>
      </c>
    </row>
    <row r="133" s="1" customFormat="1" ht="38.25" customHeight="1">
      <c r="B133" s="47"/>
      <c r="C133" s="235" t="s">
        <v>360</v>
      </c>
      <c r="D133" s="235" t="s">
        <v>184</v>
      </c>
      <c r="E133" s="236" t="s">
        <v>491</v>
      </c>
      <c r="F133" s="237" t="s">
        <v>492</v>
      </c>
      <c r="G133" s="238" t="s">
        <v>289</v>
      </c>
      <c r="H133" s="239">
        <v>11</v>
      </c>
      <c r="I133" s="240"/>
      <c r="J133" s="241">
        <f>ROUND(I133*H133,2)</f>
        <v>0</v>
      </c>
      <c r="K133" s="237" t="s">
        <v>273</v>
      </c>
      <c r="L133" s="73"/>
      <c r="M133" s="242" t="s">
        <v>34</v>
      </c>
      <c r="N133" s="243" t="s">
        <v>50</v>
      </c>
      <c r="O133" s="48"/>
      <c r="P133" s="244">
        <f>O133*H133</f>
        <v>0</v>
      </c>
      <c r="Q133" s="244">
        <v>0.00022000000000000001</v>
      </c>
      <c r="R133" s="244">
        <f>Q133*H133</f>
        <v>0.0024200000000000003</v>
      </c>
      <c r="S133" s="244">
        <v>0</v>
      </c>
      <c r="T133" s="245">
        <f>S133*H133</f>
        <v>0</v>
      </c>
      <c r="AR133" s="24" t="s">
        <v>197</v>
      </c>
      <c r="AT133" s="24" t="s">
        <v>184</v>
      </c>
      <c r="AU133" s="24" t="s">
        <v>90</v>
      </c>
      <c r="AY133" s="24" t="s">
        <v>183</v>
      </c>
      <c r="BE133" s="246">
        <f>IF(N133="základní",J133,0)</f>
        <v>0</v>
      </c>
      <c r="BF133" s="246">
        <f>IF(N133="snížená",J133,0)</f>
        <v>0</v>
      </c>
      <c r="BG133" s="246">
        <f>IF(N133="zákl. přenesená",J133,0)</f>
        <v>0</v>
      </c>
      <c r="BH133" s="246">
        <f>IF(N133="sníž. přenesená",J133,0)</f>
        <v>0</v>
      </c>
      <c r="BI133" s="246">
        <f>IF(N133="nulová",J133,0)</f>
        <v>0</v>
      </c>
      <c r="BJ133" s="24" t="s">
        <v>87</v>
      </c>
      <c r="BK133" s="246">
        <f>ROUND(I133*H133,2)</f>
        <v>0</v>
      </c>
      <c r="BL133" s="24" t="s">
        <v>197</v>
      </c>
      <c r="BM133" s="24" t="s">
        <v>2280</v>
      </c>
    </row>
    <row r="134" s="12" customFormat="1">
      <c r="B134" s="253"/>
      <c r="C134" s="254"/>
      <c r="D134" s="255" t="s">
        <v>275</v>
      </c>
      <c r="E134" s="256" t="s">
        <v>34</v>
      </c>
      <c r="F134" s="257" t="s">
        <v>224</v>
      </c>
      <c r="G134" s="254"/>
      <c r="H134" s="258">
        <v>11</v>
      </c>
      <c r="I134" s="259"/>
      <c r="J134" s="254"/>
      <c r="K134" s="254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275</v>
      </c>
      <c r="AU134" s="264" t="s">
        <v>90</v>
      </c>
      <c r="AV134" s="12" t="s">
        <v>90</v>
      </c>
      <c r="AW134" s="12" t="s">
        <v>42</v>
      </c>
      <c r="AX134" s="12" t="s">
        <v>87</v>
      </c>
      <c r="AY134" s="264" t="s">
        <v>183</v>
      </c>
    </row>
    <row r="135" s="11" customFormat="1" ht="29.88" customHeight="1">
      <c r="B135" s="219"/>
      <c r="C135" s="220"/>
      <c r="D135" s="221" t="s">
        <v>78</v>
      </c>
      <c r="E135" s="233" t="s">
        <v>212</v>
      </c>
      <c r="F135" s="233" t="s">
        <v>505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SUM(P136:P143)</f>
        <v>0</v>
      </c>
      <c r="Q135" s="227"/>
      <c r="R135" s="228">
        <f>SUM(R136:R143)</f>
        <v>3.7061139999999999</v>
      </c>
      <c r="S135" s="227"/>
      <c r="T135" s="229">
        <f>SUM(T136:T143)</f>
        <v>0</v>
      </c>
      <c r="AR135" s="230" t="s">
        <v>87</v>
      </c>
      <c r="AT135" s="231" t="s">
        <v>78</v>
      </c>
      <c r="AU135" s="231" t="s">
        <v>87</v>
      </c>
      <c r="AY135" s="230" t="s">
        <v>183</v>
      </c>
      <c r="BK135" s="232">
        <f>SUM(BK136:BK143)</f>
        <v>0</v>
      </c>
    </row>
    <row r="136" s="1" customFormat="1" ht="25.5" customHeight="1">
      <c r="B136" s="47"/>
      <c r="C136" s="235" t="s">
        <v>9</v>
      </c>
      <c r="D136" s="235" t="s">
        <v>184</v>
      </c>
      <c r="E136" s="236" t="s">
        <v>2281</v>
      </c>
      <c r="F136" s="237" t="s">
        <v>2282</v>
      </c>
      <c r="G136" s="238" t="s">
        <v>318</v>
      </c>
      <c r="H136" s="239">
        <v>1.6000000000000001</v>
      </c>
      <c r="I136" s="240"/>
      <c r="J136" s="241">
        <f>ROUND(I136*H136,2)</f>
        <v>0</v>
      </c>
      <c r="K136" s="237" t="s">
        <v>273</v>
      </c>
      <c r="L136" s="73"/>
      <c r="M136" s="242" t="s">
        <v>34</v>
      </c>
      <c r="N136" s="243" t="s">
        <v>50</v>
      </c>
      <c r="O136" s="48"/>
      <c r="P136" s="244">
        <f>O136*H136</f>
        <v>0</v>
      </c>
      <c r="Q136" s="244">
        <v>2.2563399999999998</v>
      </c>
      <c r="R136" s="244">
        <f>Q136*H136</f>
        <v>3.610144</v>
      </c>
      <c r="S136" s="244">
        <v>0</v>
      </c>
      <c r="T136" s="245">
        <f>S136*H136</f>
        <v>0</v>
      </c>
      <c r="AR136" s="24" t="s">
        <v>197</v>
      </c>
      <c r="AT136" s="24" t="s">
        <v>184</v>
      </c>
      <c r="AU136" s="24" t="s">
        <v>90</v>
      </c>
      <c r="AY136" s="24" t="s">
        <v>183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24" t="s">
        <v>87</v>
      </c>
      <c r="BK136" s="246">
        <f>ROUND(I136*H136,2)</f>
        <v>0</v>
      </c>
      <c r="BL136" s="24" t="s">
        <v>197</v>
      </c>
      <c r="BM136" s="24" t="s">
        <v>2283</v>
      </c>
    </row>
    <row r="137" s="12" customFormat="1">
      <c r="B137" s="253"/>
      <c r="C137" s="254"/>
      <c r="D137" s="255" t="s">
        <v>275</v>
      </c>
      <c r="E137" s="256" t="s">
        <v>34</v>
      </c>
      <c r="F137" s="257" t="s">
        <v>2284</v>
      </c>
      <c r="G137" s="254"/>
      <c r="H137" s="258">
        <v>1.6000000000000001</v>
      </c>
      <c r="I137" s="259"/>
      <c r="J137" s="254"/>
      <c r="K137" s="254"/>
      <c r="L137" s="260"/>
      <c r="M137" s="261"/>
      <c r="N137" s="262"/>
      <c r="O137" s="262"/>
      <c r="P137" s="262"/>
      <c r="Q137" s="262"/>
      <c r="R137" s="262"/>
      <c r="S137" s="262"/>
      <c r="T137" s="263"/>
      <c r="AT137" s="264" t="s">
        <v>275</v>
      </c>
      <c r="AU137" s="264" t="s">
        <v>90</v>
      </c>
      <c r="AV137" s="12" t="s">
        <v>90</v>
      </c>
      <c r="AW137" s="12" t="s">
        <v>42</v>
      </c>
      <c r="AX137" s="12" t="s">
        <v>87</v>
      </c>
      <c r="AY137" s="264" t="s">
        <v>183</v>
      </c>
    </row>
    <row r="138" s="1" customFormat="1" ht="16.5" customHeight="1">
      <c r="B138" s="47"/>
      <c r="C138" s="265" t="s">
        <v>368</v>
      </c>
      <c r="D138" s="265" t="s">
        <v>302</v>
      </c>
      <c r="E138" s="266" t="s">
        <v>2285</v>
      </c>
      <c r="F138" s="267" t="s">
        <v>2286</v>
      </c>
      <c r="G138" s="268" t="s">
        <v>528</v>
      </c>
      <c r="H138" s="269">
        <v>3</v>
      </c>
      <c r="I138" s="270"/>
      <c r="J138" s="271">
        <f>ROUND(I138*H138,2)</f>
        <v>0</v>
      </c>
      <c r="K138" s="267" t="s">
        <v>529</v>
      </c>
      <c r="L138" s="272"/>
      <c r="M138" s="273" t="s">
        <v>34</v>
      </c>
      <c r="N138" s="274" t="s">
        <v>50</v>
      </c>
      <c r="O138" s="48"/>
      <c r="P138" s="244">
        <f>O138*H138</f>
        <v>0</v>
      </c>
      <c r="Q138" s="244">
        <v>0.023990000000000001</v>
      </c>
      <c r="R138" s="244">
        <f>Q138*H138</f>
        <v>0.071970000000000006</v>
      </c>
      <c r="S138" s="244">
        <v>0</v>
      </c>
      <c r="T138" s="245">
        <f>S138*H138</f>
        <v>0</v>
      </c>
      <c r="AR138" s="24" t="s">
        <v>212</v>
      </c>
      <c r="AT138" s="24" t="s">
        <v>302</v>
      </c>
      <c r="AU138" s="24" t="s">
        <v>90</v>
      </c>
      <c r="AY138" s="24" t="s">
        <v>183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24" t="s">
        <v>87</v>
      </c>
      <c r="BK138" s="246">
        <f>ROUND(I138*H138,2)</f>
        <v>0</v>
      </c>
      <c r="BL138" s="24" t="s">
        <v>197</v>
      </c>
      <c r="BM138" s="24" t="s">
        <v>2287</v>
      </c>
    </row>
    <row r="139" s="12" customFormat="1">
      <c r="B139" s="253"/>
      <c r="C139" s="254"/>
      <c r="D139" s="255" t="s">
        <v>275</v>
      </c>
      <c r="E139" s="256" t="s">
        <v>34</v>
      </c>
      <c r="F139" s="257" t="s">
        <v>193</v>
      </c>
      <c r="G139" s="254"/>
      <c r="H139" s="258">
        <v>3</v>
      </c>
      <c r="I139" s="259"/>
      <c r="J139" s="254"/>
      <c r="K139" s="254"/>
      <c r="L139" s="260"/>
      <c r="M139" s="261"/>
      <c r="N139" s="262"/>
      <c r="O139" s="262"/>
      <c r="P139" s="262"/>
      <c r="Q139" s="262"/>
      <c r="R139" s="262"/>
      <c r="S139" s="262"/>
      <c r="T139" s="263"/>
      <c r="AT139" s="264" t="s">
        <v>275</v>
      </c>
      <c r="AU139" s="264" t="s">
        <v>90</v>
      </c>
      <c r="AV139" s="12" t="s">
        <v>90</v>
      </c>
      <c r="AW139" s="12" t="s">
        <v>42</v>
      </c>
      <c r="AX139" s="12" t="s">
        <v>87</v>
      </c>
      <c r="AY139" s="264" t="s">
        <v>183</v>
      </c>
    </row>
    <row r="140" s="1" customFormat="1" ht="16.5" customHeight="1">
      <c r="B140" s="47"/>
      <c r="C140" s="265" t="s">
        <v>373</v>
      </c>
      <c r="D140" s="265" t="s">
        <v>302</v>
      </c>
      <c r="E140" s="266" t="s">
        <v>2288</v>
      </c>
      <c r="F140" s="267" t="s">
        <v>2289</v>
      </c>
      <c r="G140" s="268" t="s">
        <v>528</v>
      </c>
      <c r="H140" s="269">
        <v>1</v>
      </c>
      <c r="I140" s="270"/>
      <c r="J140" s="271">
        <f>ROUND(I140*H140,2)</f>
        <v>0</v>
      </c>
      <c r="K140" s="267" t="s">
        <v>529</v>
      </c>
      <c r="L140" s="272"/>
      <c r="M140" s="273" t="s">
        <v>34</v>
      </c>
      <c r="N140" s="274" t="s">
        <v>50</v>
      </c>
      <c r="O140" s="48"/>
      <c r="P140" s="244">
        <f>O140*H140</f>
        <v>0</v>
      </c>
      <c r="Q140" s="244">
        <v>0.024</v>
      </c>
      <c r="R140" s="244">
        <f>Q140*H140</f>
        <v>0.024</v>
      </c>
      <c r="S140" s="244">
        <v>0</v>
      </c>
      <c r="T140" s="245">
        <f>S140*H140</f>
        <v>0</v>
      </c>
      <c r="AR140" s="24" t="s">
        <v>212</v>
      </c>
      <c r="AT140" s="24" t="s">
        <v>302</v>
      </c>
      <c r="AU140" s="24" t="s">
        <v>90</v>
      </c>
      <c r="AY140" s="24" t="s">
        <v>183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24" t="s">
        <v>87</v>
      </c>
      <c r="BK140" s="246">
        <f>ROUND(I140*H140,2)</f>
        <v>0</v>
      </c>
      <c r="BL140" s="24" t="s">
        <v>197</v>
      </c>
      <c r="BM140" s="24" t="s">
        <v>2290</v>
      </c>
    </row>
    <row r="141" s="12" customFormat="1">
      <c r="B141" s="253"/>
      <c r="C141" s="254"/>
      <c r="D141" s="255" t="s">
        <v>275</v>
      </c>
      <c r="E141" s="256" t="s">
        <v>34</v>
      </c>
      <c r="F141" s="257" t="s">
        <v>87</v>
      </c>
      <c r="G141" s="254"/>
      <c r="H141" s="258">
        <v>1</v>
      </c>
      <c r="I141" s="259"/>
      <c r="J141" s="254"/>
      <c r="K141" s="254"/>
      <c r="L141" s="260"/>
      <c r="M141" s="261"/>
      <c r="N141" s="262"/>
      <c r="O141" s="262"/>
      <c r="P141" s="262"/>
      <c r="Q141" s="262"/>
      <c r="R141" s="262"/>
      <c r="S141" s="262"/>
      <c r="T141" s="263"/>
      <c r="AT141" s="264" t="s">
        <v>275</v>
      </c>
      <c r="AU141" s="264" t="s">
        <v>90</v>
      </c>
      <c r="AV141" s="12" t="s">
        <v>90</v>
      </c>
      <c r="AW141" s="12" t="s">
        <v>42</v>
      </c>
      <c r="AX141" s="12" t="s">
        <v>87</v>
      </c>
      <c r="AY141" s="264" t="s">
        <v>183</v>
      </c>
    </row>
    <row r="142" s="1" customFormat="1" ht="25.5" customHeight="1">
      <c r="B142" s="47"/>
      <c r="C142" s="235" t="s">
        <v>380</v>
      </c>
      <c r="D142" s="235" t="s">
        <v>184</v>
      </c>
      <c r="E142" s="236" t="s">
        <v>641</v>
      </c>
      <c r="F142" s="237" t="s">
        <v>642</v>
      </c>
      <c r="G142" s="238" t="s">
        <v>318</v>
      </c>
      <c r="H142" s="239">
        <v>1.25</v>
      </c>
      <c r="I142" s="240"/>
      <c r="J142" s="241">
        <f>ROUND(I142*H142,2)</f>
        <v>0</v>
      </c>
      <c r="K142" s="237" t="s">
        <v>273</v>
      </c>
      <c r="L142" s="73"/>
      <c r="M142" s="242" t="s">
        <v>34</v>
      </c>
      <c r="N142" s="243" t="s">
        <v>50</v>
      </c>
      <c r="O142" s="48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AR142" s="24" t="s">
        <v>197</v>
      </c>
      <c r="AT142" s="24" t="s">
        <v>184</v>
      </c>
      <c r="AU142" s="24" t="s">
        <v>90</v>
      </c>
      <c r="AY142" s="24" t="s">
        <v>183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24" t="s">
        <v>87</v>
      </c>
      <c r="BK142" s="246">
        <f>ROUND(I142*H142,2)</f>
        <v>0</v>
      </c>
      <c r="BL142" s="24" t="s">
        <v>197</v>
      </c>
      <c r="BM142" s="24" t="s">
        <v>2291</v>
      </c>
    </row>
    <row r="143" s="12" customFormat="1">
      <c r="B143" s="253"/>
      <c r="C143" s="254"/>
      <c r="D143" s="255" t="s">
        <v>275</v>
      </c>
      <c r="E143" s="256" t="s">
        <v>34</v>
      </c>
      <c r="F143" s="257" t="s">
        <v>2292</v>
      </c>
      <c r="G143" s="254"/>
      <c r="H143" s="258">
        <v>1.25</v>
      </c>
      <c r="I143" s="259"/>
      <c r="J143" s="254"/>
      <c r="K143" s="254"/>
      <c r="L143" s="260"/>
      <c r="M143" s="261"/>
      <c r="N143" s="262"/>
      <c r="O143" s="262"/>
      <c r="P143" s="262"/>
      <c r="Q143" s="262"/>
      <c r="R143" s="262"/>
      <c r="S143" s="262"/>
      <c r="T143" s="263"/>
      <c r="AT143" s="264" t="s">
        <v>275</v>
      </c>
      <c r="AU143" s="264" t="s">
        <v>90</v>
      </c>
      <c r="AV143" s="12" t="s">
        <v>90</v>
      </c>
      <c r="AW143" s="12" t="s">
        <v>42</v>
      </c>
      <c r="AX143" s="12" t="s">
        <v>87</v>
      </c>
      <c r="AY143" s="264" t="s">
        <v>183</v>
      </c>
    </row>
    <row r="144" s="11" customFormat="1" ht="29.88" customHeight="1">
      <c r="B144" s="219"/>
      <c r="C144" s="220"/>
      <c r="D144" s="221" t="s">
        <v>78</v>
      </c>
      <c r="E144" s="233" t="s">
        <v>216</v>
      </c>
      <c r="F144" s="233" t="s">
        <v>2293</v>
      </c>
      <c r="G144" s="220"/>
      <c r="H144" s="220"/>
      <c r="I144" s="223"/>
      <c r="J144" s="234">
        <f>BK144</f>
        <v>0</v>
      </c>
      <c r="K144" s="220"/>
      <c r="L144" s="225"/>
      <c r="M144" s="226"/>
      <c r="N144" s="227"/>
      <c r="O144" s="227"/>
      <c r="P144" s="228">
        <f>SUM(P145:P149)</f>
        <v>0</v>
      </c>
      <c r="Q144" s="227"/>
      <c r="R144" s="228">
        <f>SUM(R145:R149)</f>
        <v>11.840283999999999</v>
      </c>
      <c r="S144" s="227"/>
      <c r="T144" s="229">
        <f>SUM(T145:T149)</f>
        <v>0</v>
      </c>
      <c r="AR144" s="230" t="s">
        <v>87</v>
      </c>
      <c r="AT144" s="231" t="s">
        <v>78</v>
      </c>
      <c r="AU144" s="231" t="s">
        <v>87</v>
      </c>
      <c r="AY144" s="230" t="s">
        <v>183</v>
      </c>
      <c r="BK144" s="232">
        <f>SUM(BK145:BK149)</f>
        <v>0</v>
      </c>
    </row>
    <row r="145" s="1" customFormat="1" ht="16.5" customHeight="1">
      <c r="B145" s="47"/>
      <c r="C145" s="235" t="s">
        <v>387</v>
      </c>
      <c r="D145" s="235" t="s">
        <v>184</v>
      </c>
      <c r="E145" s="236" t="s">
        <v>2294</v>
      </c>
      <c r="F145" s="237" t="s">
        <v>2295</v>
      </c>
      <c r="G145" s="238" t="s">
        <v>318</v>
      </c>
      <c r="H145" s="239">
        <v>0.47999999999999998</v>
      </c>
      <c r="I145" s="240"/>
      <c r="J145" s="241">
        <f>ROUND(I145*H145,2)</f>
        <v>0</v>
      </c>
      <c r="K145" s="237" t="s">
        <v>273</v>
      </c>
      <c r="L145" s="73"/>
      <c r="M145" s="242" t="s">
        <v>34</v>
      </c>
      <c r="N145" s="243" t="s">
        <v>50</v>
      </c>
      <c r="O145" s="48"/>
      <c r="P145" s="244">
        <f>O145*H145</f>
        <v>0</v>
      </c>
      <c r="Q145" s="244">
        <v>2.2895500000000002</v>
      </c>
      <c r="R145" s="244">
        <f>Q145*H145</f>
        <v>1.098984</v>
      </c>
      <c r="S145" s="244">
        <v>0</v>
      </c>
      <c r="T145" s="245">
        <f>S145*H145</f>
        <v>0</v>
      </c>
      <c r="AR145" s="24" t="s">
        <v>197</v>
      </c>
      <c r="AT145" s="24" t="s">
        <v>184</v>
      </c>
      <c r="AU145" s="24" t="s">
        <v>90</v>
      </c>
      <c r="AY145" s="24" t="s">
        <v>183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24" t="s">
        <v>87</v>
      </c>
      <c r="BK145" s="246">
        <f>ROUND(I145*H145,2)</f>
        <v>0</v>
      </c>
      <c r="BL145" s="24" t="s">
        <v>197</v>
      </c>
      <c r="BM145" s="24" t="s">
        <v>2296</v>
      </c>
    </row>
    <row r="146" s="12" customFormat="1">
      <c r="B146" s="253"/>
      <c r="C146" s="254"/>
      <c r="D146" s="255" t="s">
        <v>275</v>
      </c>
      <c r="E146" s="256" t="s">
        <v>34</v>
      </c>
      <c r="F146" s="257" t="s">
        <v>2297</v>
      </c>
      <c r="G146" s="254"/>
      <c r="H146" s="258">
        <v>0.47999999999999998</v>
      </c>
      <c r="I146" s="259"/>
      <c r="J146" s="254"/>
      <c r="K146" s="254"/>
      <c r="L146" s="260"/>
      <c r="M146" s="261"/>
      <c r="N146" s="262"/>
      <c r="O146" s="262"/>
      <c r="P146" s="262"/>
      <c r="Q146" s="262"/>
      <c r="R146" s="262"/>
      <c r="S146" s="262"/>
      <c r="T146" s="263"/>
      <c r="AT146" s="264" t="s">
        <v>275</v>
      </c>
      <c r="AU146" s="264" t="s">
        <v>90</v>
      </c>
      <c r="AV146" s="12" t="s">
        <v>90</v>
      </c>
      <c r="AW146" s="12" t="s">
        <v>42</v>
      </c>
      <c r="AX146" s="12" t="s">
        <v>87</v>
      </c>
      <c r="AY146" s="264" t="s">
        <v>183</v>
      </c>
    </row>
    <row r="147" s="1" customFormat="1" ht="16.5" customHeight="1">
      <c r="B147" s="47"/>
      <c r="C147" s="235" t="s">
        <v>391</v>
      </c>
      <c r="D147" s="235" t="s">
        <v>184</v>
      </c>
      <c r="E147" s="236" t="s">
        <v>2298</v>
      </c>
      <c r="F147" s="237" t="s">
        <v>2299</v>
      </c>
      <c r="G147" s="238" t="s">
        <v>289</v>
      </c>
      <c r="H147" s="239">
        <v>10</v>
      </c>
      <c r="I147" s="240"/>
      <c r="J147" s="241">
        <f>ROUND(I147*H147,2)</f>
        <v>0</v>
      </c>
      <c r="K147" s="237" t="s">
        <v>273</v>
      </c>
      <c r="L147" s="73"/>
      <c r="M147" s="242" t="s">
        <v>34</v>
      </c>
      <c r="N147" s="243" t="s">
        <v>50</v>
      </c>
      <c r="O147" s="48"/>
      <c r="P147" s="244">
        <f>O147*H147</f>
        <v>0</v>
      </c>
      <c r="Q147" s="244">
        <v>1.0456099999999999</v>
      </c>
      <c r="R147" s="244">
        <f>Q147*H147</f>
        <v>10.456099999999999</v>
      </c>
      <c r="S147" s="244">
        <v>0</v>
      </c>
      <c r="T147" s="245">
        <f>S147*H147</f>
        <v>0</v>
      </c>
      <c r="AR147" s="24" t="s">
        <v>197</v>
      </c>
      <c r="AT147" s="24" t="s">
        <v>184</v>
      </c>
      <c r="AU147" s="24" t="s">
        <v>90</v>
      </c>
      <c r="AY147" s="24" t="s">
        <v>183</v>
      </c>
      <c r="BE147" s="246">
        <f>IF(N147="základní",J147,0)</f>
        <v>0</v>
      </c>
      <c r="BF147" s="246">
        <f>IF(N147="snížená",J147,0)</f>
        <v>0</v>
      </c>
      <c r="BG147" s="246">
        <f>IF(N147="zákl. přenesená",J147,0)</f>
        <v>0</v>
      </c>
      <c r="BH147" s="246">
        <f>IF(N147="sníž. přenesená",J147,0)</f>
        <v>0</v>
      </c>
      <c r="BI147" s="246">
        <f>IF(N147="nulová",J147,0)</f>
        <v>0</v>
      </c>
      <c r="BJ147" s="24" t="s">
        <v>87</v>
      </c>
      <c r="BK147" s="246">
        <f>ROUND(I147*H147,2)</f>
        <v>0</v>
      </c>
      <c r="BL147" s="24" t="s">
        <v>197</v>
      </c>
      <c r="BM147" s="24" t="s">
        <v>2300</v>
      </c>
    </row>
    <row r="148" s="1" customFormat="1" ht="25.5" customHeight="1">
      <c r="B148" s="47"/>
      <c r="C148" s="235" t="s">
        <v>399</v>
      </c>
      <c r="D148" s="235" t="s">
        <v>184</v>
      </c>
      <c r="E148" s="236" t="s">
        <v>2301</v>
      </c>
      <c r="F148" s="237" t="s">
        <v>2302</v>
      </c>
      <c r="G148" s="238" t="s">
        <v>272</v>
      </c>
      <c r="H148" s="239">
        <v>230</v>
      </c>
      <c r="I148" s="240"/>
      <c r="J148" s="241">
        <f>ROUND(I148*H148,2)</f>
        <v>0</v>
      </c>
      <c r="K148" s="237" t="s">
        <v>273</v>
      </c>
      <c r="L148" s="73"/>
      <c r="M148" s="242" t="s">
        <v>34</v>
      </c>
      <c r="N148" s="243" t="s">
        <v>50</v>
      </c>
      <c r="O148" s="48"/>
      <c r="P148" s="244">
        <f>O148*H148</f>
        <v>0</v>
      </c>
      <c r="Q148" s="244">
        <v>0.00124</v>
      </c>
      <c r="R148" s="244">
        <f>Q148*H148</f>
        <v>0.28520000000000001</v>
      </c>
      <c r="S148" s="244">
        <v>0</v>
      </c>
      <c r="T148" s="245">
        <f>S148*H148</f>
        <v>0</v>
      </c>
      <c r="AR148" s="24" t="s">
        <v>197</v>
      </c>
      <c r="AT148" s="24" t="s">
        <v>184</v>
      </c>
      <c r="AU148" s="24" t="s">
        <v>90</v>
      </c>
      <c r="AY148" s="24" t="s">
        <v>183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24" t="s">
        <v>87</v>
      </c>
      <c r="BK148" s="246">
        <f>ROUND(I148*H148,2)</f>
        <v>0</v>
      </c>
      <c r="BL148" s="24" t="s">
        <v>197</v>
      </c>
      <c r="BM148" s="24" t="s">
        <v>2303</v>
      </c>
    </row>
    <row r="149" s="12" customFormat="1">
      <c r="B149" s="253"/>
      <c r="C149" s="254"/>
      <c r="D149" s="255" t="s">
        <v>275</v>
      </c>
      <c r="E149" s="256" t="s">
        <v>34</v>
      </c>
      <c r="F149" s="257" t="s">
        <v>2247</v>
      </c>
      <c r="G149" s="254"/>
      <c r="H149" s="258">
        <v>230</v>
      </c>
      <c r="I149" s="259"/>
      <c r="J149" s="254"/>
      <c r="K149" s="254"/>
      <c r="L149" s="260"/>
      <c r="M149" s="261"/>
      <c r="N149" s="262"/>
      <c r="O149" s="262"/>
      <c r="P149" s="262"/>
      <c r="Q149" s="262"/>
      <c r="R149" s="262"/>
      <c r="S149" s="262"/>
      <c r="T149" s="263"/>
      <c r="AT149" s="264" t="s">
        <v>275</v>
      </c>
      <c r="AU149" s="264" t="s">
        <v>90</v>
      </c>
      <c r="AV149" s="12" t="s">
        <v>90</v>
      </c>
      <c r="AW149" s="12" t="s">
        <v>42</v>
      </c>
      <c r="AX149" s="12" t="s">
        <v>87</v>
      </c>
      <c r="AY149" s="264" t="s">
        <v>183</v>
      </c>
    </row>
    <row r="150" s="11" customFormat="1" ht="29.88" customHeight="1">
      <c r="B150" s="219"/>
      <c r="C150" s="220"/>
      <c r="D150" s="221" t="s">
        <v>78</v>
      </c>
      <c r="E150" s="233" t="s">
        <v>2304</v>
      </c>
      <c r="F150" s="233" t="s">
        <v>2305</v>
      </c>
      <c r="G150" s="220"/>
      <c r="H150" s="220"/>
      <c r="I150" s="223"/>
      <c r="J150" s="234">
        <f>BK150</f>
        <v>0</v>
      </c>
      <c r="K150" s="220"/>
      <c r="L150" s="225"/>
      <c r="M150" s="226"/>
      <c r="N150" s="227"/>
      <c r="O150" s="227"/>
      <c r="P150" s="228">
        <f>SUM(P151:P154)</f>
        <v>0</v>
      </c>
      <c r="Q150" s="227"/>
      <c r="R150" s="228">
        <f>SUM(R151:R154)</f>
        <v>0</v>
      </c>
      <c r="S150" s="227"/>
      <c r="T150" s="229">
        <f>SUM(T151:T154)</f>
        <v>0</v>
      </c>
      <c r="AR150" s="230" t="s">
        <v>87</v>
      </c>
      <c r="AT150" s="231" t="s">
        <v>78</v>
      </c>
      <c r="AU150" s="231" t="s">
        <v>87</v>
      </c>
      <c r="AY150" s="230" t="s">
        <v>183</v>
      </c>
      <c r="BK150" s="232">
        <f>SUM(BK151:BK154)</f>
        <v>0</v>
      </c>
    </row>
    <row r="151" s="1" customFormat="1" ht="25.5" customHeight="1">
      <c r="B151" s="47"/>
      <c r="C151" s="235" t="s">
        <v>404</v>
      </c>
      <c r="D151" s="235" t="s">
        <v>184</v>
      </c>
      <c r="E151" s="236" t="s">
        <v>694</v>
      </c>
      <c r="F151" s="237" t="s">
        <v>2306</v>
      </c>
      <c r="G151" s="238" t="s">
        <v>305</v>
      </c>
      <c r="H151" s="239">
        <v>152</v>
      </c>
      <c r="I151" s="240"/>
      <c r="J151" s="241">
        <f>ROUND(I151*H151,2)</f>
        <v>0</v>
      </c>
      <c r="K151" s="237" t="s">
        <v>273</v>
      </c>
      <c r="L151" s="73"/>
      <c r="M151" s="242" t="s">
        <v>34</v>
      </c>
      <c r="N151" s="243" t="s">
        <v>50</v>
      </c>
      <c r="O151" s="48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AR151" s="24" t="s">
        <v>197</v>
      </c>
      <c r="AT151" s="24" t="s">
        <v>184</v>
      </c>
      <c r="AU151" s="24" t="s">
        <v>90</v>
      </c>
      <c r="AY151" s="24" t="s">
        <v>183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24" t="s">
        <v>87</v>
      </c>
      <c r="BK151" s="246">
        <f>ROUND(I151*H151,2)</f>
        <v>0</v>
      </c>
      <c r="BL151" s="24" t="s">
        <v>197</v>
      </c>
      <c r="BM151" s="24" t="s">
        <v>2307</v>
      </c>
    </row>
    <row r="152" s="12" customFormat="1">
      <c r="B152" s="253"/>
      <c r="C152" s="254"/>
      <c r="D152" s="255" t="s">
        <v>275</v>
      </c>
      <c r="E152" s="256" t="s">
        <v>34</v>
      </c>
      <c r="F152" s="257" t="s">
        <v>1952</v>
      </c>
      <c r="G152" s="254"/>
      <c r="H152" s="258">
        <v>152</v>
      </c>
      <c r="I152" s="259"/>
      <c r="J152" s="254"/>
      <c r="K152" s="254"/>
      <c r="L152" s="260"/>
      <c r="M152" s="261"/>
      <c r="N152" s="262"/>
      <c r="O152" s="262"/>
      <c r="P152" s="262"/>
      <c r="Q152" s="262"/>
      <c r="R152" s="262"/>
      <c r="S152" s="262"/>
      <c r="T152" s="263"/>
      <c r="AT152" s="264" t="s">
        <v>275</v>
      </c>
      <c r="AU152" s="264" t="s">
        <v>90</v>
      </c>
      <c r="AV152" s="12" t="s">
        <v>90</v>
      </c>
      <c r="AW152" s="12" t="s">
        <v>42</v>
      </c>
      <c r="AX152" s="12" t="s">
        <v>87</v>
      </c>
      <c r="AY152" s="264" t="s">
        <v>183</v>
      </c>
    </row>
    <row r="153" s="1" customFormat="1" ht="25.5" customHeight="1">
      <c r="B153" s="47"/>
      <c r="C153" s="235" t="s">
        <v>408</v>
      </c>
      <c r="D153" s="235" t="s">
        <v>184</v>
      </c>
      <c r="E153" s="236" t="s">
        <v>2308</v>
      </c>
      <c r="F153" s="237" t="s">
        <v>2309</v>
      </c>
      <c r="G153" s="238" t="s">
        <v>305</v>
      </c>
      <c r="H153" s="239">
        <v>152</v>
      </c>
      <c r="I153" s="240"/>
      <c r="J153" s="241">
        <f>ROUND(I153*H153,2)</f>
        <v>0</v>
      </c>
      <c r="K153" s="237" t="s">
        <v>273</v>
      </c>
      <c r="L153" s="73"/>
      <c r="M153" s="242" t="s">
        <v>34</v>
      </c>
      <c r="N153" s="243" t="s">
        <v>50</v>
      </c>
      <c r="O153" s="48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AR153" s="24" t="s">
        <v>197</v>
      </c>
      <c r="AT153" s="24" t="s">
        <v>184</v>
      </c>
      <c r="AU153" s="24" t="s">
        <v>90</v>
      </c>
      <c r="AY153" s="24" t="s">
        <v>183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24" t="s">
        <v>87</v>
      </c>
      <c r="BK153" s="246">
        <f>ROUND(I153*H153,2)</f>
        <v>0</v>
      </c>
      <c r="BL153" s="24" t="s">
        <v>197</v>
      </c>
      <c r="BM153" s="24" t="s">
        <v>2310</v>
      </c>
    </row>
    <row r="154" s="12" customFormat="1">
      <c r="B154" s="253"/>
      <c r="C154" s="254"/>
      <c r="D154" s="255" t="s">
        <v>275</v>
      </c>
      <c r="E154" s="256" t="s">
        <v>34</v>
      </c>
      <c r="F154" s="257" t="s">
        <v>1952</v>
      </c>
      <c r="G154" s="254"/>
      <c r="H154" s="258">
        <v>152</v>
      </c>
      <c r="I154" s="259"/>
      <c r="J154" s="254"/>
      <c r="K154" s="254"/>
      <c r="L154" s="260"/>
      <c r="M154" s="275"/>
      <c r="N154" s="276"/>
      <c r="O154" s="276"/>
      <c r="P154" s="276"/>
      <c r="Q154" s="276"/>
      <c r="R154" s="276"/>
      <c r="S154" s="276"/>
      <c r="T154" s="277"/>
      <c r="AT154" s="264" t="s">
        <v>275</v>
      </c>
      <c r="AU154" s="264" t="s">
        <v>90</v>
      </c>
      <c r="AV154" s="12" t="s">
        <v>90</v>
      </c>
      <c r="AW154" s="12" t="s">
        <v>42</v>
      </c>
      <c r="AX154" s="12" t="s">
        <v>87</v>
      </c>
      <c r="AY154" s="264" t="s">
        <v>183</v>
      </c>
    </row>
    <row r="155" s="1" customFormat="1" ht="6.96" customHeight="1">
      <c r="B155" s="68"/>
      <c r="C155" s="69"/>
      <c r="D155" s="69"/>
      <c r="E155" s="69"/>
      <c r="F155" s="69"/>
      <c r="G155" s="69"/>
      <c r="H155" s="69"/>
      <c r="I155" s="180"/>
      <c r="J155" s="69"/>
      <c r="K155" s="69"/>
      <c r="L155" s="73"/>
    </row>
  </sheetData>
  <sheetProtection sheet="1" autoFilter="0" formatColumns="0" formatRows="0" objects="1" scenarios="1" spinCount="100000" saltValue="FGHEjreZp+COeA/tRid/xGTXKGtAoVyqA8QvdUIg0vb0qMg0ssN6T9Khwg5BttJ0yUj10q4jVXJ+oFRnwcptBw==" hashValue="Yi1qUIt9jLyo3VJW4Ry7oJ5gPE83lTHNTnYgZDgk5s/1VT+nadVCGS0MUBVn/5RMHlttOb+ZZ1jCzytledjIVQ==" algorithmName="SHA-512" password="CC35"/>
  <autoFilter ref="C89:K154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8:H78"/>
    <mergeCell ref="E80:H80"/>
    <mergeCell ref="E82:H82"/>
    <mergeCell ref="G1:H1"/>
    <mergeCell ref="L2:V2"/>
  </mergeCells>
  <hyperlinks>
    <hyperlink ref="F1:G1" location="C2" display="1) Krycí list soupisu"/>
    <hyperlink ref="G1:H1" location="C58" display="2) Rekapitulace"/>
    <hyperlink ref="J1" location="C8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126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1347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2311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114</v>
      </c>
      <c r="G13" s="48"/>
      <c r="H13" s="48"/>
      <c r="I13" s="159" t="s">
        <v>22</v>
      </c>
      <c r="J13" s="35" t="s">
        <v>23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21.84" customHeight="1">
      <c r="B15" s="47"/>
      <c r="C15" s="48"/>
      <c r="D15" s="34" t="s">
        <v>28</v>
      </c>
      <c r="E15" s="48"/>
      <c r="F15" s="42" t="s">
        <v>250</v>
      </c>
      <c r="G15" s="48"/>
      <c r="H15" s="48"/>
      <c r="I15" s="161" t="s">
        <v>30</v>
      </c>
      <c r="J15" s="42" t="s">
        <v>1349</v>
      </c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ROUND(J90,2)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ROUND(SUM(BE90:BE229), 2)</f>
        <v>0</v>
      </c>
      <c r="G32" s="48"/>
      <c r="H32" s="48"/>
      <c r="I32" s="172">
        <v>0.20999999999999999</v>
      </c>
      <c r="J32" s="171">
        <f>ROUND(ROUND((SUM(BE90:BE229)),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ROUND(SUM(BF90:BF229), 2)</f>
        <v>0</v>
      </c>
      <c r="G33" s="48"/>
      <c r="H33" s="48"/>
      <c r="I33" s="172">
        <v>0.14999999999999999</v>
      </c>
      <c r="J33" s="171">
        <f>ROUND(ROUND((SUM(BF90:BF229)),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ROUND(SUM(BG90:BG229),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ROUND(SUM(BH90:BH229),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ROUND(SUM(BI90:BI229),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1347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2018_12_02.4 - SO 02.04 Kopaná studna a přípojka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J90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252</v>
      </c>
      <c r="E61" s="194"/>
      <c r="F61" s="194"/>
      <c r="G61" s="194"/>
      <c r="H61" s="194"/>
      <c r="I61" s="195"/>
      <c r="J61" s="196">
        <f>J91</f>
        <v>0</v>
      </c>
      <c r="K61" s="197"/>
    </row>
    <row r="62" s="9" customFormat="1" ht="19.92" customHeight="1">
      <c r="B62" s="198"/>
      <c r="C62" s="199"/>
      <c r="D62" s="200" t="s">
        <v>253</v>
      </c>
      <c r="E62" s="201"/>
      <c r="F62" s="201"/>
      <c r="G62" s="201"/>
      <c r="H62" s="201"/>
      <c r="I62" s="202"/>
      <c r="J62" s="203">
        <f>J92</f>
        <v>0</v>
      </c>
      <c r="K62" s="204"/>
    </row>
    <row r="63" s="9" customFormat="1" ht="19.92" customHeight="1">
      <c r="B63" s="198"/>
      <c r="C63" s="199"/>
      <c r="D63" s="200" t="s">
        <v>254</v>
      </c>
      <c r="E63" s="201"/>
      <c r="F63" s="201"/>
      <c r="G63" s="201"/>
      <c r="H63" s="201"/>
      <c r="I63" s="202"/>
      <c r="J63" s="203">
        <f>J139</f>
        <v>0</v>
      </c>
      <c r="K63" s="204"/>
    </row>
    <row r="64" s="9" customFormat="1" ht="19.92" customHeight="1">
      <c r="B64" s="198"/>
      <c r="C64" s="199"/>
      <c r="D64" s="200" t="s">
        <v>256</v>
      </c>
      <c r="E64" s="201"/>
      <c r="F64" s="201"/>
      <c r="G64" s="201"/>
      <c r="H64" s="201"/>
      <c r="I64" s="202"/>
      <c r="J64" s="203">
        <f>J152</f>
        <v>0</v>
      </c>
      <c r="K64" s="204"/>
    </row>
    <row r="65" s="9" customFormat="1" ht="19.92" customHeight="1">
      <c r="B65" s="198"/>
      <c r="C65" s="199"/>
      <c r="D65" s="200" t="s">
        <v>259</v>
      </c>
      <c r="E65" s="201"/>
      <c r="F65" s="201"/>
      <c r="G65" s="201"/>
      <c r="H65" s="201"/>
      <c r="I65" s="202"/>
      <c r="J65" s="203">
        <f>J155</f>
        <v>0</v>
      </c>
      <c r="K65" s="204"/>
    </row>
    <row r="66" s="9" customFormat="1" ht="19.92" customHeight="1">
      <c r="B66" s="198"/>
      <c r="C66" s="199"/>
      <c r="D66" s="200" t="s">
        <v>1350</v>
      </c>
      <c r="E66" s="201"/>
      <c r="F66" s="201"/>
      <c r="G66" s="201"/>
      <c r="H66" s="201"/>
      <c r="I66" s="202"/>
      <c r="J66" s="203">
        <f>J215</f>
        <v>0</v>
      </c>
      <c r="K66" s="204"/>
    </row>
    <row r="67" s="9" customFormat="1" ht="19.92" customHeight="1">
      <c r="B67" s="198"/>
      <c r="C67" s="199"/>
      <c r="D67" s="200" t="s">
        <v>732</v>
      </c>
      <c r="E67" s="201"/>
      <c r="F67" s="201"/>
      <c r="G67" s="201"/>
      <c r="H67" s="201"/>
      <c r="I67" s="202"/>
      <c r="J67" s="203">
        <f>J222</f>
        <v>0</v>
      </c>
      <c r="K67" s="204"/>
    </row>
    <row r="68" s="9" customFormat="1" ht="19.92" customHeight="1">
      <c r="B68" s="198"/>
      <c r="C68" s="199"/>
      <c r="D68" s="200" t="s">
        <v>2312</v>
      </c>
      <c r="E68" s="201"/>
      <c r="F68" s="201"/>
      <c r="G68" s="201"/>
      <c r="H68" s="201"/>
      <c r="I68" s="202"/>
      <c r="J68" s="203">
        <f>J228</f>
        <v>0</v>
      </c>
      <c r="K68" s="204"/>
    </row>
    <row r="69" s="1" customFormat="1" ht="21.84" customHeight="1">
      <c r="B69" s="47"/>
      <c r="C69" s="48"/>
      <c r="D69" s="48"/>
      <c r="E69" s="48"/>
      <c r="F69" s="48"/>
      <c r="G69" s="48"/>
      <c r="H69" s="48"/>
      <c r="I69" s="157"/>
      <c r="J69" s="48"/>
      <c r="K69" s="52"/>
    </row>
    <row r="70" s="1" customFormat="1" ht="6.96" customHeight="1">
      <c r="B70" s="68"/>
      <c r="C70" s="69"/>
      <c r="D70" s="69"/>
      <c r="E70" s="69"/>
      <c r="F70" s="69"/>
      <c r="G70" s="69"/>
      <c r="H70" s="69"/>
      <c r="I70" s="180"/>
      <c r="J70" s="69"/>
      <c r="K70" s="70"/>
    </row>
    <row r="74" s="1" customFormat="1" ht="6.96" customHeight="1">
      <c r="B74" s="71"/>
      <c r="C74" s="72"/>
      <c r="D74" s="72"/>
      <c r="E74" s="72"/>
      <c r="F74" s="72"/>
      <c r="G74" s="72"/>
      <c r="H74" s="72"/>
      <c r="I74" s="183"/>
      <c r="J74" s="72"/>
      <c r="K74" s="72"/>
      <c r="L74" s="73"/>
    </row>
    <row r="75" s="1" customFormat="1" ht="36.96" customHeight="1">
      <c r="B75" s="47"/>
      <c r="C75" s="74" t="s">
        <v>166</v>
      </c>
      <c r="D75" s="75"/>
      <c r="E75" s="75"/>
      <c r="F75" s="75"/>
      <c r="G75" s="75"/>
      <c r="H75" s="75"/>
      <c r="I75" s="205"/>
      <c r="J75" s="75"/>
      <c r="K75" s="75"/>
      <c r="L75" s="73"/>
    </row>
    <row r="76" s="1" customFormat="1" ht="6.96" customHeight="1">
      <c r="B76" s="47"/>
      <c r="C76" s="75"/>
      <c r="D76" s="75"/>
      <c r="E76" s="75"/>
      <c r="F76" s="75"/>
      <c r="G76" s="75"/>
      <c r="H76" s="75"/>
      <c r="I76" s="205"/>
      <c r="J76" s="75"/>
      <c r="K76" s="75"/>
      <c r="L76" s="73"/>
    </row>
    <row r="77" s="1" customFormat="1" ht="14.4" customHeight="1">
      <c r="B77" s="47"/>
      <c r="C77" s="77" t="s">
        <v>18</v>
      </c>
      <c r="D77" s="75"/>
      <c r="E77" s="75"/>
      <c r="F77" s="75"/>
      <c r="G77" s="75"/>
      <c r="H77" s="75"/>
      <c r="I77" s="205"/>
      <c r="J77" s="75"/>
      <c r="K77" s="75"/>
      <c r="L77" s="73"/>
    </row>
    <row r="78" s="1" customFormat="1" ht="16.5" customHeight="1">
      <c r="B78" s="47"/>
      <c r="C78" s="75"/>
      <c r="D78" s="75"/>
      <c r="E78" s="206" t="str">
        <f>E7</f>
        <v>Výstavba ČOV a kanalizace v obci Kožlí</v>
      </c>
      <c r="F78" s="77"/>
      <c r="G78" s="77"/>
      <c r="H78" s="77"/>
      <c r="I78" s="205"/>
      <c r="J78" s="75"/>
      <c r="K78" s="75"/>
      <c r="L78" s="73"/>
    </row>
    <row r="79">
      <c r="B79" s="28"/>
      <c r="C79" s="77" t="s">
        <v>153</v>
      </c>
      <c r="D79" s="251"/>
      <c r="E79" s="251"/>
      <c r="F79" s="251"/>
      <c r="G79" s="251"/>
      <c r="H79" s="251"/>
      <c r="I79" s="149"/>
      <c r="J79" s="251"/>
      <c r="K79" s="251"/>
      <c r="L79" s="252"/>
    </row>
    <row r="80" s="1" customFormat="1" ht="16.5" customHeight="1">
      <c r="B80" s="47"/>
      <c r="C80" s="75"/>
      <c r="D80" s="75"/>
      <c r="E80" s="206" t="s">
        <v>1347</v>
      </c>
      <c r="F80" s="75"/>
      <c r="G80" s="75"/>
      <c r="H80" s="75"/>
      <c r="I80" s="205"/>
      <c r="J80" s="75"/>
      <c r="K80" s="75"/>
      <c r="L80" s="73"/>
    </row>
    <row r="81" s="1" customFormat="1" ht="14.4" customHeight="1">
      <c r="B81" s="47"/>
      <c r="C81" s="77" t="s">
        <v>248</v>
      </c>
      <c r="D81" s="75"/>
      <c r="E81" s="75"/>
      <c r="F81" s="75"/>
      <c r="G81" s="75"/>
      <c r="H81" s="75"/>
      <c r="I81" s="205"/>
      <c r="J81" s="75"/>
      <c r="K81" s="75"/>
      <c r="L81" s="73"/>
    </row>
    <row r="82" s="1" customFormat="1" ht="17.25" customHeight="1">
      <c r="B82" s="47"/>
      <c r="C82" s="75"/>
      <c r="D82" s="75"/>
      <c r="E82" s="83" t="str">
        <f>E11</f>
        <v>2018_12_02.4 - SO 02.04 Kopaná studna a přípojka</v>
      </c>
      <c r="F82" s="75"/>
      <c r="G82" s="75"/>
      <c r="H82" s="75"/>
      <c r="I82" s="205"/>
      <c r="J82" s="75"/>
      <c r="K82" s="75"/>
      <c r="L82" s="73"/>
    </row>
    <row r="83" s="1" customFormat="1" ht="6.96" customHeight="1">
      <c r="B83" s="47"/>
      <c r="C83" s="75"/>
      <c r="D83" s="75"/>
      <c r="E83" s="75"/>
      <c r="F83" s="75"/>
      <c r="G83" s="75"/>
      <c r="H83" s="75"/>
      <c r="I83" s="205"/>
      <c r="J83" s="75"/>
      <c r="K83" s="75"/>
      <c r="L83" s="73"/>
    </row>
    <row r="84" s="1" customFormat="1" ht="18" customHeight="1">
      <c r="B84" s="47"/>
      <c r="C84" s="77" t="s">
        <v>24</v>
      </c>
      <c r="D84" s="75"/>
      <c r="E84" s="75"/>
      <c r="F84" s="207" t="str">
        <f>F14</f>
        <v>Kožlí u Orlíka</v>
      </c>
      <c r="G84" s="75"/>
      <c r="H84" s="75"/>
      <c r="I84" s="208" t="s">
        <v>26</v>
      </c>
      <c r="J84" s="86" t="str">
        <f>IF(J14="","",J14)</f>
        <v>30. 10. 2018</v>
      </c>
      <c r="K84" s="75"/>
      <c r="L84" s="73"/>
    </row>
    <row r="85" s="1" customFormat="1" ht="6.96" customHeight="1">
      <c r="B85" s="47"/>
      <c r="C85" s="75"/>
      <c r="D85" s="75"/>
      <c r="E85" s="75"/>
      <c r="F85" s="75"/>
      <c r="G85" s="75"/>
      <c r="H85" s="75"/>
      <c r="I85" s="205"/>
      <c r="J85" s="75"/>
      <c r="K85" s="75"/>
      <c r="L85" s="73"/>
    </row>
    <row r="86" s="1" customFormat="1">
      <c r="B86" s="47"/>
      <c r="C86" s="77" t="s">
        <v>32</v>
      </c>
      <c r="D86" s="75"/>
      <c r="E86" s="75"/>
      <c r="F86" s="207" t="str">
        <f>E17</f>
        <v>Obec Kožlí</v>
      </c>
      <c r="G86" s="75"/>
      <c r="H86" s="75"/>
      <c r="I86" s="208" t="s">
        <v>39</v>
      </c>
      <c r="J86" s="207" t="str">
        <f>E23</f>
        <v>Vodohospodážský rozvoj a výstavbna a.s.</v>
      </c>
      <c r="K86" s="75"/>
      <c r="L86" s="73"/>
    </row>
    <row r="87" s="1" customFormat="1" ht="14.4" customHeight="1">
      <c r="B87" s="47"/>
      <c r="C87" s="77" t="s">
        <v>37</v>
      </c>
      <c r="D87" s="75"/>
      <c r="E87" s="75"/>
      <c r="F87" s="207" t="str">
        <f>IF(E20="","",E20)</f>
        <v/>
      </c>
      <c r="G87" s="75"/>
      <c r="H87" s="75"/>
      <c r="I87" s="205"/>
      <c r="J87" s="75"/>
      <c r="K87" s="75"/>
      <c r="L87" s="73"/>
    </row>
    <row r="88" s="1" customFormat="1" ht="10.32" customHeight="1">
      <c r="B88" s="47"/>
      <c r="C88" s="75"/>
      <c r="D88" s="75"/>
      <c r="E88" s="75"/>
      <c r="F88" s="75"/>
      <c r="G88" s="75"/>
      <c r="H88" s="75"/>
      <c r="I88" s="205"/>
      <c r="J88" s="75"/>
      <c r="K88" s="75"/>
      <c r="L88" s="73"/>
    </row>
    <row r="89" s="10" customFormat="1" ht="29.28" customHeight="1">
      <c r="B89" s="209"/>
      <c r="C89" s="210" t="s">
        <v>167</v>
      </c>
      <c r="D89" s="211" t="s">
        <v>64</v>
      </c>
      <c r="E89" s="211" t="s">
        <v>60</v>
      </c>
      <c r="F89" s="211" t="s">
        <v>168</v>
      </c>
      <c r="G89" s="211" t="s">
        <v>169</v>
      </c>
      <c r="H89" s="211" t="s">
        <v>170</v>
      </c>
      <c r="I89" s="212" t="s">
        <v>171</v>
      </c>
      <c r="J89" s="211" t="s">
        <v>161</v>
      </c>
      <c r="K89" s="213" t="s">
        <v>172</v>
      </c>
      <c r="L89" s="214"/>
      <c r="M89" s="103" t="s">
        <v>173</v>
      </c>
      <c r="N89" s="104" t="s">
        <v>49</v>
      </c>
      <c r="O89" s="104" t="s">
        <v>174</v>
      </c>
      <c r="P89" s="104" t="s">
        <v>175</v>
      </c>
      <c r="Q89" s="104" t="s">
        <v>176</v>
      </c>
      <c r="R89" s="104" t="s">
        <v>177</v>
      </c>
      <c r="S89" s="104" t="s">
        <v>178</v>
      </c>
      <c r="T89" s="105" t="s">
        <v>179</v>
      </c>
    </row>
    <row r="90" s="1" customFormat="1" ht="29.28" customHeight="1">
      <c r="B90" s="47"/>
      <c r="C90" s="109" t="s">
        <v>162</v>
      </c>
      <c r="D90" s="75"/>
      <c r="E90" s="75"/>
      <c r="F90" s="75"/>
      <c r="G90" s="75"/>
      <c r="H90" s="75"/>
      <c r="I90" s="205"/>
      <c r="J90" s="215">
        <f>BK90</f>
        <v>0</v>
      </c>
      <c r="K90" s="75"/>
      <c r="L90" s="73"/>
      <c r="M90" s="106"/>
      <c r="N90" s="107"/>
      <c r="O90" s="107"/>
      <c r="P90" s="216">
        <f>P91</f>
        <v>0</v>
      </c>
      <c r="Q90" s="107"/>
      <c r="R90" s="216">
        <f>R91</f>
        <v>7.9900978999999994</v>
      </c>
      <c r="S90" s="107"/>
      <c r="T90" s="217">
        <f>T91</f>
        <v>0.0022500000000000003</v>
      </c>
      <c r="AT90" s="24" t="s">
        <v>78</v>
      </c>
      <c r="AU90" s="24" t="s">
        <v>163</v>
      </c>
      <c r="BK90" s="218">
        <f>BK91</f>
        <v>0</v>
      </c>
    </row>
    <row r="91" s="11" customFormat="1" ht="37.44" customHeight="1">
      <c r="B91" s="219"/>
      <c r="C91" s="220"/>
      <c r="D91" s="221" t="s">
        <v>78</v>
      </c>
      <c r="E91" s="222" t="s">
        <v>267</v>
      </c>
      <c r="F91" s="222" t="s">
        <v>268</v>
      </c>
      <c r="G91" s="220"/>
      <c r="H91" s="220"/>
      <c r="I91" s="223"/>
      <c r="J91" s="224">
        <f>BK91</f>
        <v>0</v>
      </c>
      <c r="K91" s="220"/>
      <c r="L91" s="225"/>
      <c r="M91" s="226"/>
      <c r="N91" s="227"/>
      <c r="O91" s="227"/>
      <c r="P91" s="228">
        <f>P92+P139+P152+P155+P215+P222+P228</f>
        <v>0</v>
      </c>
      <c r="Q91" s="227"/>
      <c r="R91" s="228">
        <f>R92+R139+R152+R155+R215+R222+R228</f>
        <v>7.9900978999999994</v>
      </c>
      <c r="S91" s="227"/>
      <c r="T91" s="229">
        <f>T92+T139+T152+T155+T215+T222+T228</f>
        <v>0.0022500000000000003</v>
      </c>
      <c r="AR91" s="230" t="s">
        <v>87</v>
      </c>
      <c r="AT91" s="231" t="s">
        <v>78</v>
      </c>
      <c r="AU91" s="231" t="s">
        <v>79</v>
      </c>
      <c r="AY91" s="230" t="s">
        <v>183</v>
      </c>
      <c r="BK91" s="232">
        <f>BK92+BK139+BK152+BK155+BK215+BK222+BK228</f>
        <v>0</v>
      </c>
    </row>
    <row r="92" s="11" customFormat="1" ht="19.92" customHeight="1">
      <c r="B92" s="219"/>
      <c r="C92" s="220"/>
      <c r="D92" s="221" t="s">
        <v>78</v>
      </c>
      <c r="E92" s="233" t="s">
        <v>87</v>
      </c>
      <c r="F92" s="233" t="s">
        <v>269</v>
      </c>
      <c r="G92" s="220"/>
      <c r="H92" s="220"/>
      <c r="I92" s="223"/>
      <c r="J92" s="234">
        <f>BK92</f>
        <v>0</v>
      </c>
      <c r="K92" s="220"/>
      <c r="L92" s="225"/>
      <c r="M92" s="226"/>
      <c r="N92" s="227"/>
      <c r="O92" s="227"/>
      <c r="P92" s="228">
        <f>SUM(P93:P138)</f>
        <v>0</v>
      </c>
      <c r="Q92" s="227"/>
      <c r="R92" s="228">
        <f>SUM(R93:R138)</f>
        <v>1.7195064</v>
      </c>
      <c r="S92" s="227"/>
      <c r="T92" s="229">
        <f>SUM(T93:T138)</f>
        <v>0</v>
      </c>
      <c r="AR92" s="230" t="s">
        <v>87</v>
      </c>
      <c r="AT92" s="231" t="s">
        <v>78</v>
      </c>
      <c r="AU92" s="231" t="s">
        <v>87</v>
      </c>
      <c r="AY92" s="230" t="s">
        <v>183</v>
      </c>
      <c r="BK92" s="232">
        <f>SUM(BK93:BK138)</f>
        <v>0</v>
      </c>
    </row>
    <row r="93" s="1" customFormat="1" ht="16.5" customHeight="1">
      <c r="B93" s="47"/>
      <c r="C93" s="235" t="s">
        <v>87</v>
      </c>
      <c r="D93" s="235" t="s">
        <v>184</v>
      </c>
      <c r="E93" s="236" t="s">
        <v>1381</v>
      </c>
      <c r="F93" s="237" t="s">
        <v>2221</v>
      </c>
      <c r="G93" s="238" t="s">
        <v>318</v>
      </c>
      <c r="H93" s="239">
        <v>2.2000000000000002</v>
      </c>
      <c r="I93" s="240"/>
      <c r="J93" s="241">
        <f>ROUND(I93*H93,2)</f>
        <v>0</v>
      </c>
      <c r="K93" s="237" t="s">
        <v>343</v>
      </c>
      <c r="L93" s="73"/>
      <c r="M93" s="242" t="s">
        <v>34</v>
      </c>
      <c r="N93" s="243" t="s">
        <v>50</v>
      </c>
      <c r="O93" s="48"/>
      <c r="P93" s="244">
        <f>O93*H93</f>
        <v>0</v>
      </c>
      <c r="Q93" s="244">
        <v>0</v>
      </c>
      <c r="R93" s="244">
        <f>Q93*H93</f>
        <v>0</v>
      </c>
      <c r="S93" s="244">
        <v>0</v>
      </c>
      <c r="T93" s="245">
        <f>S93*H93</f>
        <v>0</v>
      </c>
      <c r="AR93" s="24" t="s">
        <v>197</v>
      </c>
      <c r="AT93" s="24" t="s">
        <v>184</v>
      </c>
      <c r="AU93" s="24" t="s">
        <v>90</v>
      </c>
      <c r="AY93" s="24" t="s">
        <v>183</v>
      </c>
      <c r="BE93" s="246">
        <f>IF(N93="základní",J93,0)</f>
        <v>0</v>
      </c>
      <c r="BF93" s="246">
        <f>IF(N93="snížená",J93,0)</f>
        <v>0</v>
      </c>
      <c r="BG93" s="246">
        <f>IF(N93="zákl. přenesená",J93,0)</f>
        <v>0</v>
      </c>
      <c r="BH93" s="246">
        <f>IF(N93="sníž. přenesená",J93,0)</f>
        <v>0</v>
      </c>
      <c r="BI93" s="246">
        <f>IF(N93="nulová",J93,0)</f>
        <v>0</v>
      </c>
      <c r="BJ93" s="24" t="s">
        <v>87</v>
      </c>
      <c r="BK93" s="246">
        <f>ROUND(I93*H93,2)</f>
        <v>0</v>
      </c>
      <c r="BL93" s="24" t="s">
        <v>197</v>
      </c>
      <c r="BM93" s="24" t="s">
        <v>2313</v>
      </c>
    </row>
    <row r="94" s="12" customFormat="1">
      <c r="B94" s="253"/>
      <c r="C94" s="254"/>
      <c r="D94" s="255" t="s">
        <v>275</v>
      </c>
      <c r="E94" s="256" t="s">
        <v>34</v>
      </c>
      <c r="F94" s="257" t="s">
        <v>2314</v>
      </c>
      <c r="G94" s="254"/>
      <c r="H94" s="258">
        <v>2.2000000000000002</v>
      </c>
      <c r="I94" s="259"/>
      <c r="J94" s="254"/>
      <c r="K94" s="254"/>
      <c r="L94" s="260"/>
      <c r="M94" s="261"/>
      <c r="N94" s="262"/>
      <c r="O94" s="262"/>
      <c r="P94" s="262"/>
      <c r="Q94" s="262"/>
      <c r="R94" s="262"/>
      <c r="S94" s="262"/>
      <c r="T94" s="263"/>
      <c r="AT94" s="264" t="s">
        <v>275</v>
      </c>
      <c r="AU94" s="264" t="s">
        <v>90</v>
      </c>
      <c r="AV94" s="12" t="s">
        <v>90</v>
      </c>
      <c r="AW94" s="12" t="s">
        <v>42</v>
      </c>
      <c r="AX94" s="12" t="s">
        <v>87</v>
      </c>
      <c r="AY94" s="264" t="s">
        <v>183</v>
      </c>
    </row>
    <row r="95" s="1" customFormat="1" ht="25.5" customHeight="1">
      <c r="B95" s="47"/>
      <c r="C95" s="235" t="s">
        <v>90</v>
      </c>
      <c r="D95" s="235" t="s">
        <v>184</v>
      </c>
      <c r="E95" s="236" t="s">
        <v>2315</v>
      </c>
      <c r="F95" s="237" t="s">
        <v>2316</v>
      </c>
      <c r="G95" s="238" t="s">
        <v>318</v>
      </c>
      <c r="H95" s="239">
        <v>12.116</v>
      </c>
      <c r="I95" s="240"/>
      <c r="J95" s="241">
        <f>ROUND(I95*H95,2)</f>
        <v>0</v>
      </c>
      <c r="K95" s="237" t="s">
        <v>1460</v>
      </c>
      <c r="L95" s="73"/>
      <c r="M95" s="242" t="s">
        <v>34</v>
      </c>
      <c r="N95" s="243" t="s">
        <v>50</v>
      </c>
      <c r="O95" s="48"/>
      <c r="P95" s="244">
        <f>O95*H95</f>
        <v>0</v>
      </c>
      <c r="Q95" s="244">
        <v>0</v>
      </c>
      <c r="R95" s="244">
        <f>Q95*H95</f>
        <v>0</v>
      </c>
      <c r="S95" s="244">
        <v>0</v>
      </c>
      <c r="T95" s="245">
        <f>S95*H95</f>
        <v>0</v>
      </c>
      <c r="AR95" s="24" t="s">
        <v>197</v>
      </c>
      <c r="AT95" s="24" t="s">
        <v>184</v>
      </c>
      <c r="AU95" s="24" t="s">
        <v>90</v>
      </c>
      <c r="AY95" s="24" t="s">
        <v>183</v>
      </c>
      <c r="BE95" s="246">
        <f>IF(N95="základní",J95,0)</f>
        <v>0</v>
      </c>
      <c r="BF95" s="246">
        <f>IF(N95="snížená",J95,0)</f>
        <v>0</v>
      </c>
      <c r="BG95" s="246">
        <f>IF(N95="zákl. přenesená",J95,0)</f>
        <v>0</v>
      </c>
      <c r="BH95" s="246">
        <f>IF(N95="sníž. přenesená",J95,0)</f>
        <v>0</v>
      </c>
      <c r="BI95" s="246">
        <f>IF(N95="nulová",J95,0)</f>
        <v>0</v>
      </c>
      <c r="BJ95" s="24" t="s">
        <v>87</v>
      </c>
      <c r="BK95" s="246">
        <f>ROUND(I95*H95,2)</f>
        <v>0</v>
      </c>
      <c r="BL95" s="24" t="s">
        <v>197</v>
      </c>
      <c r="BM95" s="24" t="s">
        <v>2317</v>
      </c>
    </row>
    <row r="96" s="12" customFormat="1">
      <c r="B96" s="253"/>
      <c r="C96" s="254"/>
      <c r="D96" s="255" t="s">
        <v>275</v>
      </c>
      <c r="E96" s="256" t="s">
        <v>34</v>
      </c>
      <c r="F96" s="257" t="s">
        <v>2318</v>
      </c>
      <c r="G96" s="254"/>
      <c r="H96" s="258">
        <v>12.116</v>
      </c>
      <c r="I96" s="259"/>
      <c r="J96" s="254"/>
      <c r="K96" s="254"/>
      <c r="L96" s="260"/>
      <c r="M96" s="261"/>
      <c r="N96" s="262"/>
      <c r="O96" s="262"/>
      <c r="P96" s="262"/>
      <c r="Q96" s="262"/>
      <c r="R96" s="262"/>
      <c r="S96" s="262"/>
      <c r="T96" s="263"/>
      <c r="AT96" s="264" t="s">
        <v>275</v>
      </c>
      <c r="AU96" s="264" t="s">
        <v>90</v>
      </c>
      <c r="AV96" s="12" t="s">
        <v>90</v>
      </c>
      <c r="AW96" s="12" t="s">
        <v>42</v>
      </c>
      <c r="AX96" s="12" t="s">
        <v>79</v>
      </c>
      <c r="AY96" s="264" t="s">
        <v>183</v>
      </c>
    </row>
    <row r="97" s="13" customFormat="1">
      <c r="B97" s="280"/>
      <c r="C97" s="281"/>
      <c r="D97" s="255" t="s">
        <v>275</v>
      </c>
      <c r="E97" s="282" t="s">
        <v>34</v>
      </c>
      <c r="F97" s="283" t="s">
        <v>1463</v>
      </c>
      <c r="G97" s="281"/>
      <c r="H97" s="284">
        <v>12.116</v>
      </c>
      <c r="I97" s="285"/>
      <c r="J97" s="281"/>
      <c r="K97" s="281"/>
      <c r="L97" s="286"/>
      <c r="M97" s="287"/>
      <c r="N97" s="288"/>
      <c r="O97" s="288"/>
      <c r="P97" s="288"/>
      <c r="Q97" s="288"/>
      <c r="R97" s="288"/>
      <c r="S97" s="288"/>
      <c r="T97" s="289"/>
      <c r="AT97" s="290" t="s">
        <v>275</v>
      </c>
      <c r="AU97" s="290" t="s">
        <v>90</v>
      </c>
      <c r="AV97" s="13" t="s">
        <v>197</v>
      </c>
      <c r="AW97" s="13" t="s">
        <v>42</v>
      </c>
      <c r="AX97" s="13" t="s">
        <v>87</v>
      </c>
      <c r="AY97" s="290" t="s">
        <v>183</v>
      </c>
    </row>
    <row r="98" s="1" customFormat="1" ht="25.5" customHeight="1">
      <c r="B98" s="47"/>
      <c r="C98" s="235" t="s">
        <v>193</v>
      </c>
      <c r="D98" s="235" t="s">
        <v>184</v>
      </c>
      <c r="E98" s="236" t="s">
        <v>2319</v>
      </c>
      <c r="F98" s="237" t="s">
        <v>2320</v>
      </c>
      <c r="G98" s="238" t="s">
        <v>318</v>
      </c>
      <c r="H98" s="239">
        <v>12.116</v>
      </c>
      <c r="I98" s="240"/>
      <c r="J98" s="241">
        <f>ROUND(I98*H98,2)</f>
        <v>0</v>
      </c>
      <c r="K98" s="237" t="s">
        <v>1460</v>
      </c>
      <c r="L98" s="73"/>
      <c r="M98" s="242" t="s">
        <v>34</v>
      </c>
      <c r="N98" s="243" t="s">
        <v>50</v>
      </c>
      <c r="O98" s="48"/>
      <c r="P98" s="244">
        <f>O98*H98</f>
        <v>0</v>
      </c>
      <c r="Q98" s="244">
        <v>0</v>
      </c>
      <c r="R98" s="244">
        <f>Q98*H98</f>
        <v>0</v>
      </c>
      <c r="S98" s="244">
        <v>0</v>
      </c>
      <c r="T98" s="245">
        <f>S98*H98</f>
        <v>0</v>
      </c>
      <c r="AR98" s="24" t="s">
        <v>197</v>
      </c>
      <c r="AT98" s="24" t="s">
        <v>184</v>
      </c>
      <c r="AU98" s="24" t="s">
        <v>90</v>
      </c>
      <c r="AY98" s="24" t="s">
        <v>183</v>
      </c>
      <c r="BE98" s="246">
        <f>IF(N98="základní",J98,0)</f>
        <v>0</v>
      </c>
      <c r="BF98" s="246">
        <f>IF(N98="snížená",J98,0)</f>
        <v>0</v>
      </c>
      <c r="BG98" s="246">
        <f>IF(N98="zákl. přenesená",J98,0)</f>
        <v>0</v>
      </c>
      <c r="BH98" s="246">
        <f>IF(N98="sníž. přenesená",J98,0)</f>
        <v>0</v>
      </c>
      <c r="BI98" s="246">
        <f>IF(N98="nulová",J98,0)</f>
        <v>0</v>
      </c>
      <c r="BJ98" s="24" t="s">
        <v>87</v>
      </c>
      <c r="BK98" s="246">
        <f>ROUND(I98*H98,2)</f>
        <v>0</v>
      </c>
      <c r="BL98" s="24" t="s">
        <v>197</v>
      </c>
      <c r="BM98" s="24" t="s">
        <v>2321</v>
      </c>
    </row>
    <row r="99" s="12" customFormat="1">
      <c r="B99" s="253"/>
      <c r="C99" s="254"/>
      <c r="D99" s="255" t="s">
        <v>275</v>
      </c>
      <c r="E99" s="256" t="s">
        <v>34</v>
      </c>
      <c r="F99" s="257" t="s">
        <v>2318</v>
      </c>
      <c r="G99" s="254"/>
      <c r="H99" s="258">
        <v>12.116</v>
      </c>
      <c r="I99" s="259"/>
      <c r="J99" s="254"/>
      <c r="K99" s="254"/>
      <c r="L99" s="260"/>
      <c r="M99" s="261"/>
      <c r="N99" s="262"/>
      <c r="O99" s="262"/>
      <c r="P99" s="262"/>
      <c r="Q99" s="262"/>
      <c r="R99" s="262"/>
      <c r="S99" s="262"/>
      <c r="T99" s="263"/>
      <c r="AT99" s="264" t="s">
        <v>275</v>
      </c>
      <c r="AU99" s="264" t="s">
        <v>90</v>
      </c>
      <c r="AV99" s="12" t="s">
        <v>90</v>
      </c>
      <c r="AW99" s="12" t="s">
        <v>42</v>
      </c>
      <c r="AX99" s="12" t="s">
        <v>87</v>
      </c>
      <c r="AY99" s="264" t="s">
        <v>183</v>
      </c>
    </row>
    <row r="100" s="1" customFormat="1" ht="25.5" customHeight="1">
      <c r="B100" s="47"/>
      <c r="C100" s="235" t="s">
        <v>197</v>
      </c>
      <c r="D100" s="235" t="s">
        <v>184</v>
      </c>
      <c r="E100" s="236" t="s">
        <v>2231</v>
      </c>
      <c r="F100" s="237" t="s">
        <v>2322</v>
      </c>
      <c r="G100" s="238" t="s">
        <v>318</v>
      </c>
      <c r="H100" s="239">
        <v>5.5380000000000003</v>
      </c>
      <c r="I100" s="240"/>
      <c r="J100" s="241">
        <f>ROUND(I100*H100,2)</f>
        <v>0</v>
      </c>
      <c r="K100" s="237" t="s">
        <v>1460</v>
      </c>
      <c r="L100" s="73"/>
      <c r="M100" s="242" t="s">
        <v>34</v>
      </c>
      <c r="N100" s="243" t="s">
        <v>50</v>
      </c>
      <c r="O100" s="48"/>
      <c r="P100" s="244">
        <f>O100*H100</f>
        <v>0</v>
      </c>
      <c r="Q100" s="244">
        <v>0</v>
      </c>
      <c r="R100" s="244">
        <f>Q100*H100</f>
        <v>0</v>
      </c>
      <c r="S100" s="244">
        <v>0</v>
      </c>
      <c r="T100" s="245">
        <f>S100*H100</f>
        <v>0</v>
      </c>
      <c r="AR100" s="24" t="s">
        <v>197</v>
      </c>
      <c r="AT100" s="24" t="s">
        <v>184</v>
      </c>
      <c r="AU100" s="24" t="s">
        <v>90</v>
      </c>
      <c r="AY100" s="24" t="s">
        <v>183</v>
      </c>
      <c r="BE100" s="246">
        <f>IF(N100="základní",J100,0)</f>
        <v>0</v>
      </c>
      <c r="BF100" s="246">
        <f>IF(N100="snížená",J100,0)</f>
        <v>0</v>
      </c>
      <c r="BG100" s="246">
        <f>IF(N100="zákl. přenesená",J100,0)</f>
        <v>0</v>
      </c>
      <c r="BH100" s="246">
        <f>IF(N100="sníž. přenesená",J100,0)</f>
        <v>0</v>
      </c>
      <c r="BI100" s="246">
        <f>IF(N100="nulová",J100,0)</f>
        <v>0</v>
      </c>
      <c r="BJ100" s="24" t="s">
        <v>87</v>
      </c>
      <c r="BK100" s="246">
        <f>ROUND(I100*H100,2)</f>
        <v>0</v>
      </c>
      <c r="BL100" s="24" t="s">
        <v>197</v>
      </c>
      <c r="BM100" s="24" t="s">
        <v>2323</v>
      </c>
    </row>
    <row r="101" s="12" customFormat="1">
      <c r="B101" s="253"/>
      <c r="C101" s="254"/>
      <c r="D101" s="255" t="s">
        <v>275</v>
      </c>
      <c r="E101" s="256" t="s">
        <v>34</v>
      </c>
      <c r="F101" s="257" t="s">
        <v>2324</v>
      </c>
      <c r="G101" s="254"/>
      <c r="H101" s="258">
        <v>5.5380000000000003</v>
      </c>
      <c r="I101" s="259"/>
      <c r="J101" s="254"/>
      <c r="K101" s="254"/>
      <c r="L101" s="260"/>
      <c r="M101" s="261"/>
      <c r="N101" s="262"/>
      <c r="O101" s="262"/>
      <c r="P101" s="262"/>
      <c r="Q101" s="262"/>
      <c r="R101" s="262"/>
      <c r="S101" s="262"/>
      <c r="T101" s="263"/>
      <c r="AT101" s="264" t="s">
        <v>275</v>
      </c>
      <c r="AU101" s="264" t="s">
        <v>90</v>
      </c>
      <c r="AV101" s="12" t="s">
        <v>90</v>
      </c>
      <c r="AW101" s="12" t="s">
        <v>42</v>
      </c>
      <c r="AX101" s="12" t="s">
        <v>79</v>
      </c>
      <c r="AY101" s="264" t="s">
        <v>183</v>
      </c>
    </row>
    <row r="102" s="13" customFormat="1">
      <c r="B102" s="280"/>
      <c r="C102" s="281"/>
      <c r="D102" s="255" t="s">
        <v>275</v>
      </c>
      <c r="E102" s="282" t="s">
        <v>34</v>
      </c>
      <c r="F102" s="283" t="s">
        <v>1463</v>
      </c>
      <c r="G102" s="281"/>
      <c r="H102" s="284">
        <v>5.5380000000000003</v>
      </c>
      <c r="I102" s="285"/>
      <c r="J102" s="281"/>
      <c r="K102" s="281"/>
      <c r="L102" s="286"/>
      <c r="M102" s="287"/>
      <c r="N102" s="288"/>
      <c r="O102" s="288"/>
      <c r="P102" s="288"/>
      <c r="Q102" s="288"/>
      <c r="R102" s="288"/>
      <c r="S102" s="288"/>
      <c r="T102" s="289"/>
      <c r="AT102" s="290" t="s">
        <v>275</v>
      </c>
      <c r="AU102" s="290" t="s">
        <v>90</v>
      </c>
      <c r="AV102" s="13" t="s">
        <v>197</v>
      </c>
      <c r="AW102" s="13" t="s">
        <v>42</v>
      </c>
      <c r="AX102" s="13" t="s">
        <v>87</v>
      </c>
      <c r="AY102" s="290" t="s">
        <v>183</v>
      </c>
    </row>
    <row r="103" s="1" customFormat="1" ht="38.25" customHeight="1">
      <c r="B103" s="47"/>
      <c r="C103" s="235" t="s">
        <v>182</v>
      </c>
      <c r="D103" s="235" t="s">
        <v>184</v>
      </c>
      <c r="E103" s="236" t="s">
        <v>2325</v>
      </c>
      <c r="F103" s="237" t="s">
        <v>2326</v>
      </c>
      <c r="G103" s="238" t="s">
        <v>318</v>
      </c>
      <c r="H103" s="239">
        <v>5.5380000000000003</v>
      </c>
      <c r="I103" s="240"/>
      <c r="J103" s="241">
        <f>ROUND(I103*H103,2)</f>
        <v>0</v>
      </c>
      <c r="K103" s="237" t="s">
        <v>1460</v>
      </c>
      <c r="L103" s="73"/>
      <c r="M103" s="242" t="s">
        <v>34</v>
      </c>
      <c r="N103" s="243" t="s">
        <v>50</v>
      </c>
      <c r="O103" s="48"/>
      <c r="P103" s="244">
        <f>O103*H103</f>
        <v>0</v>
      </c>
      <c r="Q103" s="244">
        <v>0</v>
      </c>
      <c r="R103" s="244">
        <f>Q103*H103</f>
        <v>0</v>
      </c>
      <c r="S103" s="244">
        <v>0</v>
      </c>
      <c r="T103" s="245">
        <f>S103*H103</f>
        <v>0</v>
      </c>
      <c r="AR103" s="24" t="s">
        <v>197</v>
      </c>
      <c r="AT103" s="24" t="s">
        <v>184</v>
      </c>
      <c r="AU103" s="24" t="s">
        <v>90</v>
      </c>
      <c r="AY103" s="24" t="s">
        <v>183</v>
      </c>
      <c r="BE103" s="246">
        <f>IF(N103="základní",J103,0)</f>
        <v>0</v>
      </c>
      <c r="BF103" s="246">
        <f>IF(N103="snížená",J103,0)</f>
        <v>0</v>
      </c>
      <c r="BG103" s="246">
        <f>IF(N103="zákl. přenesená",J103,0)</f>
        <v>0</v>
      </c>
      <c r="BH103" s="246">
        <f>IF(N103="sníž. přenesená",J103,0)</f>
        <v>0</v>
      </c>
      <c r="BI103" s="246">
        <f>IF(N103="nulová",J103,0)</f>
        <v>0</v>
      </c>
      <c r="BJ103" s="24" t="s">
        <v>87</v>
      </c>
      <c r="BK103" s="246">
        <f>ROUND(I103*H103,2)</f>
        <v>0</v>
      </c>
      <c r="BL103" s="24" t="s">
        <v>197</v>
      </c>
      <c r="BM103" s="24" t="s">
        <v>2327</v>
      </c>
    </row>
    <row r="104" s="12" customFormat="1">
      <c r="B104" s="253"/>
      <c r="C104" s="254"/>
      <c r="D104" s="255" t="s">
        <v>275</v>
      </c>
      <c r="E104" s="256" t="s">
        <v>34</v>
      </c>
      <c r="F104" s="257" t="s">
        <v>2324</v>
      </c>
      <c r="G104" s="254"/>
      <c r="H104" s="258">
        <v>5.5380000000000003</v>
      </c>
      <c r="I104" s="259"/>
      <c r="J104" s="254"/>
      <c r="K104" s="254"/>
      <c r="L104" s="260"/>
      <c r="M104" s="261"/>
      <c r="N104" s="262"/>
      <c r="O104" s="262"/>
      <c r="P104" s="262"/>
      <c r="Q104" s="262"/>
      <c r="R104" s="262"/>
      <c r="S104" s="262"/>
      <c r="T104" s="263"/>
      <c r="AT104" s="264" t="s">
        <v>275</v>
      </c>
      <c r="AU104" s="264" t="s">
        <v>90</v>
      </c>
      <c r="AV104" s="12" t="s">
        <v>90</v>
      </c>
      <c r="AW104" s="12" t="s">
        <v>42</v>
      </c>
      <c r="AX104" s="12" t="s">
        <v>87</v>
      </c>
      <c r="AY104" s="264" t="s">
        <v>183</v>
      </c>
    </row>
    <row r="105" s="1" customFormat="1" ht="25.5" customHeight="1">
      <c r="B105" s="47"/>
      <c r="C105" s="235" t="s">
        <v>204</v>
      </c>
      <c r="D105" s="235" t="s">
        <v>184</v>
      </c>
      <c r="E105" s="236" t="s">
        <v>356</v>
      </c>
      <c r="F105" s="237" t="s">
        <v>357</v>
      </c>
      <c r="G105" s="238" t="s">
        <v>272</v>
      </c>
      <c r="H105" s="239">
        <v>18.460000000000001</v>
      </c>
      <c r="I105" s="240"/>
      <c r="J105" s="241">
        <f>ROUND(I105*H105,2)</f>
        <v>0</v>
      </c>
      <c r="K105" s="237" t="s">
        <v>273</v>
      </c>
      <c r="L105" s="73"/>
      <c r="M105" s="242" t="s">
        <v>34</v>
      </c>
      <c r="N105" s="243" t="s">
        <v>50</v>
      </c>
      <c r="O105" s="48"/>
      <c r="P105" s="244">
        <f>O105*H105</f>
        <v>0</v>
      </c>
      <c r="Q105" s="244">
        <v>0.00084000000000000003</v>
      </c>
      <c r="R105" s="244">
        <f>Q105*H105</f>
        <v>0.015506400000000002</v>
      </c>
      <c r="S105" s="244">
        <v>0</v>
      </c>
      <c r="T105" s="245">
        <f>S105*H105</f>
        <v>0</v>
      </c>
      <c r="AR105" s="24" t="s">
        <v>197</v>
      </c>
      <c r="AT105" s="24" t="s">
        <v>184</v>
      </c>
      <c r="AU105" s="24" t="s">
        <v>90</v>
      </c>
      <c r="AY105" s="24" t="s">
        <v>183</v>
      </c>
      <c r="BE105" s="246">
        <f>IF(N105="základní",J105,0)</f>
        <v>0</v>
      </c>
      <c r="BF105" s="246">
        <f>IF(N105="snížená",J105,0)</f>
        <v>0</v>
      </c>
      <c r="BG105" s="246">
        <f>IF(N105="zákl. přenesená",J105,0)</f>
        <v>0</v>
      </c>
      <c r="BH105" s="246">
        <f>IF(N105="sníž. přenesená",J105,0)</f>
        <v>0</v>
      </c>
      <c r="BI105" s="246">
        <f>IF(N105="nulová",J105,0)</f>
        <v>0</v>
      </c>
      <c r="BJ105" s="24" t="s">
        <v>87</v>
      </c>
      <c r="BK105" s="246">
        <f>ROUND(I105*H105,2)</f>
        <v>0</v>
      </c>
      <c r="BL105" s="24" t="s">
        <v>197</v>
      </c>
      <c r="BM105" s="24" t="s">
        <v>2328</v>
      </c>
    </row>
    <row r="106" s="12" customFormat="1">
      <c r="B106" s="253"/>
      <c r="C106" s="254"/>
      <c r="D106" s="255" t="s">
        <v>275</v>
      </c>
      <c r="E106" s="256" t="s">
        <v>34</v>
      </c>
      <c r="F106" s="257" t="s">
        <v>2329</v>
      </c>
      <c r="G106" s="254"/>
      <c r="H106" s="258">
        <v>18.460000000000001</v>
      </c>
      <c r="I106" s="259"/>
      <c r="J106" s="254"/>
      <c r="K106" s="254"/>
      <c r="L106" s="260"/>
      <c r="M106" s="261"/>
      <c r="N106" s="262"/>
      <c r="O106" s="262"/>
      <c r="P106" s="262"/>
      <c r="Q106" s="262"/>
      <c r="R106" s="262"/>
      <c r="S106" s="262"/>
      <c r="T106" s="263"/>
      <c r="AT106" s="264" t="s">
        <v>275</v>
      </c>
      <c r="AU106" s="264" t="s">
        <v>90</v>
      </c>
      <c r="AV106" s="12" t="s">
        <v>90</v>
      </c>
      <c r="AW106" s="12" t="s">
        <v>42</v>
      </c>
      <c r="AX106" s="12" t="s">
        <v>79</v>
      </c>
      <c r="AY106" s="264" t="s">
        <v>183</v>
      </c>
    </row>
    <row r="107" s="13" customFormat="1">
      <c r="B107" s="280"/>
      <c r="C107" s="281"/>
      <c r="D107" s="255" t="s">
        <v>275</v>
      </c>
      <c r="E107" s="282" t="s">
        <v>34</v>
      </c>
      <c r="F107" s="283" t="s">
        <v>1463</v>
      </c>
      <c r="G107" s="281"/>
      <c r="H107" s="284">
        <v>18.460000000000001</v>
      </c>
      <c r="I107" s="285"/>
      <c r="J107" s="281"/>
      <c r="K107" s="281"/>
      <c r="L107" s="286"/>
      <c r="M107" s="287"/>
      <c r="N107" s="288"/>
      <c r="O107" s="288"/>
      <c r="P107" s="288"/>
      <c r="Q107" s="288"/>
      <c r="R107" s="288"/>
      <c r="S107" s="288"/>
      <c r="T107" s="289"/>
      <c r="AT107" s="290" t="s">
        <v>275</v>
      </c>
      <c r="AU107" s="290" t="s">
        <v>90</v>
      </c>
      <c r="AV107" s="13" t="s">
        <v>197</v>
      </c>
      <c r="AW107" s="13" t="s">
        <v>42</v>
      </c>
      <c r="AX107" s="13" t="s">
        <v>87</v>
      </c>
      <c r="AY107" s="290" t="s">
        <v>183</v>
      </c>
    </row>
    <row r="108" s="1" customFormat="1" ht="25.5" customHeight="1">
      <c r="B108" s="47"/>
      <c r="C108" s="235" t="s">
        <v>208</v>
      </c>
      <c r="D108" s="235" t="s">
        <v>184</v>
      </c>
      <c r="E108" s="236" t="s">
        <v>361</v>
      </c>
      <c r="F108" s="237" t="s">
        <v>362</v>
      </c>
      <c r="G108" s="238" t="s">
        <v>272</v>
      </c>
      <c r="H108" s="239">
        <v>18.460000000000001</v>
      </c>
      <c r="I108" s="240"/>
      <c r="J108" s="241">
        <f>ROUND(I108*H108,2)</f>
        <v>0</v>
      </c>
      <c r="K108" s="237" t="s">
        <v>273</v>
      </c>
      <c r="L108" s="73"/>
      <c r="M108" s="242" t="s">
        <v>34</v>
      </c>
      <c r="N108" s="243" t="s">
        <v>50</v>
      </c>
      <c r="O108" s="48"/>
      <c r="P108" s="244">
        <f>O108*H108</f>
        <v>0</v>
      </c>
      <c r="Q108" s="244">
        <v>0</v>
      </c>
      <c r="R108" s="244">
        <f>Q108*H108</f>
        <v>0</v>
      </c>
      <c r="S108" s="244">
        <v>0</v>
      </c>
      <c r="T108" s="245">
        <f>S108*H108</f>
        <v>0</v>
      </c>
      <c r="AR108" s="24" t="s">
        <v>197</v>
      </c>
      <c r="AT108" s="24" t="s">
        <v>184</v>
      </c>
      <c r="AU108" s="24" t="s">
        <v>90</v>
      </c>
      <c r="AY108" s="24" t="s">
        <v>183</v>
      </c>
      <c r="BE108" s="246">
        <f>IF(N108="základní",J108,0)</f>
        <v>0</v>
      </c>
      <c r="BF108" s="246">
        <f>IF(N108="snížená",J108,0)</f>
        <v>0</v>
      </c>
      <c r="BG108" s="246">
        <f>IF(N108="zákl. přenesená",J108,0)</f>
        <v>0</v>
      </c>
      <c r="BH108" s="246">
        <f>IF(N108="sníž. přenesená",J108,0)</f>
        <v>0</v>
      </c>
      <c r="BI108" s="246">
        <f>IF(N108="nulová",J108,0)</f>
        <v>0</v>
      </c>
      <c r="BJ108" s="24" t="s">
        <v>87</v>
      </c>
      <c r="BK108" s="246">
        <f>ROUND(I108*H108,2)</f>
        <v>0</v>
      </c>
      <c r="BL108" s="24" t="s">
        <v>197</v>
      </c>
      <c r="BM108" s="24" t="s">
        <v>2330</v>
      </c>
    </row>
    <row r="109" s="12" customFormat="1">
      <c r="B109" s="253"/>
      <c r="C109" s="254"/>
      <c r="D109" s="255" t="s">
        <v>275</v>
      </c>
      <c r="E109" s="256" t="s">
        <v>34</v>
      </c>
      <c r="F109" s="257" t="s">
        <v>2331</v>
      </c>
      <c r="G109" s="254"/>
      <c r="H109" s="258">
        <v>18.460000000000001</v>
      </c>
      <c r="I109" s="259"/>
      <c r="J109" s="254"/>
      <c r="K109" s="254"/>
      <c r="L109" s="260"/>
      <c r="M109" s="261"/>
      <c r="N109" s="262"/>
      <c r="O109" s="262"/>
      <c r="P109" s="262"/>
      <c r="Q109" s="262"/>
      <c r="R109" s="262"/>
      <c r="S109" s="262"/>
      <c r="T109" s="263"/>
      <c r="AT109" s="264" t="s">
        <v>275</v>
      </c>
      <c r="AU109" s="264" t="s">
        <v>90</v>
      </c>
      <c r="AV109" s="12" t="s">
        <v>90</v>
      </c>
      <c r="AW109" s="12" t="s">
        <v>42</v>
      </c>
      <c r="AX109" s="12" t="s">
        <v>87</v>
      </c>
      <c r="AY109" s="264" t="s">
        <v>183</v>
      </c>
    </row>
    <row r="110" s="1" customFormat="1" ht="38.25" customHeight="1">
      <c r="B110" s="47"/>
      <c r="C110" s="235" t="s">
        <v>212</v>
      </c>
      <c r="D110" s="235" t="s">
        <v>184</v>
      </c>
      <c r="E110" s="236" t="s">
        <v>2332</v>
      </c>
      <c r="F110" s="237" t="s">
        <v>365</v>
      </c>
      <c r="G110" s="238" t="s">
        <v>318</v>
      </c>
      <c r="H110" s="239">
        <v>6.4710000000000001</v>
      </c>
      <c r="I110" s="240"/>
      <c r="J110" s="241">
        <f>ROUND(I110*H110,2)</f>
        <v>0</v>
      </c>
      <c r="K110" s="237" t="s">
        <v>1460</v>
      </c>
      <c r="L110" s="73"/>
      <c r="M110" s="242" t="s">
        <v>34</v>
      </c>
      <c r="N110" s="243" t="s">
        <v>50</v>
      </c>
      <c r="O110" s="48"/>
      <c r="P110" s="244">
        <f>O110*H110</f>
        <v>0</v>
      </c>
      <c r="Q110" s="244">
        <v>0</v>
      </c>
      <c r="R110" s="244">
        <f>Q110*H110</f>
        <v>0</v>
      </c>
      <c r="S110" s="244">
        <v>0</v>
      </c>
      <c r="T110" s="245">
        <f>S110*H110</f>
        <v>0</v>
      </c>
      <c r="AR110" s="24" t="s">
        <v>197</v>
      </c>
      <c r="AT110" s="24" t="s">
        <v>184</v>
      </c>
      <c r="AU110" s="24" t="s">
        <v>90</v>
      </c>
      <c r="AY110" s="24" t="s">
        <v>183</v>
      </c>
      <c r="BE110" s="246">
        <f>IF(N110="základní",J110,0)</f>
        <v>0</v>
      </c>
      <c r="BF110" s="246">
        <f>IF(N110="snížená",J110,0)</f>
        <v>0</v>
      </c>
      <c r="BG110" s="246">
        <f>IF(N110="zákl. přenesená",J110,0)</f>
        <v>0</v>
      </c>
      <c r="BH110" s="246">
        <f>IF(N110="sníž. přenesená",J110,0)</f>
        <v>0</v>
      </c>
      <c r="BI110" s="246">
        <f>IF(N110="nulová",J110,0)</f>
        <v>0</v>
      </c>
      <c r="BJ110" s="24" t="s">
        <v>87</v>
      </c>
      <c r="BK110" s="246">
        <f>ROUND(I110*H110,2)</f>
        <v>0</v>
      </c>
      <c r="BL110" s="24" t="s">
        <v>197</v>
      </c>
      <c r="BM110" s="24" t="s">
        <v>2333</v>
      </c>
    </row>
    <row r="111" s="12" customFormat="1">
      <c r="B111" s="253"/>
      <c r="C111" s="254"/>
      <c r="D111" s="255" t="s">
        <v>275</v>
      </c>
      <c r="E111" s="256" t="s">
        <v>34</v>
      </c>
      <c r="F111" s="257" t="s">
        <v>2334</v>
      </c>
      <c r="G111" s="254"/>
      <c r="H111" s="258">
        <v>6.4710000000000001</v>
      </c>
      <c r="I111" s="259"/>
      <c r="J111" s="254"/>
      <c r="K111" s="254"/>
      <c r="L111" s="260"/>
      <c r="M111" s="261"/>
      <c r="N111" s="262"/>
      <c r="O111" s="262"/>
      <c r="P111" s="262"/>
      <c r="Q111" s="262"/>
      <c r="R111" s="262"/>
      <c r="S111" s="262"/>
      <c r="T111" s="263"/>
      <c r="AT111" s="264" t="s">
        <v>275</v>
      </c>
      <c r="AU111" s="264" t="s">
        <v>90</v>
      </c>
      <c r="AV111" s="12" t="s">
        <v>90</v>
      </c>
      <c r="AW111" s="12" t="s">
        <v>42</v>
      </c>
      <c r="AX111" s="12" t="s">
        <v>79</v>
      </c>
      <c r="AY111" s="264" t="s">
        <v>183</v>
      </c>
    </row>
    <row r="112" s="13" customFormat="1">
      <c r="B112" s="280"/>
      <c r="C112" s="281"/>
      <c r="D112" s="255" t="s">
        <v>275</v>
      </c>
      <c r="E112" s="282" t="s">
        <v>34</v>
      </c>
      <c r="F112" s="283" t="s">
        <v>1463</v>
      </c>
      <c r="G112" s="281"/>
      <c r="H112" s="284">
        <v>6.4710000000000001</v>
      </c>
      <c r="I112" s="285"/>
      <c r="J112" s="281"/>
      <c r="K112" s="281"/>
      <c r="L112" s="286"/>
      <c r="M112" s="287"/>
      <c r="N112" s="288"/>
      <c r="O112" s="288"/>
      <c r="P112" s="288"/>
      <c r="Q112" s="288"/>
      <c r="R112" s="288"/>
      <c r="S112" s="288"/>
      <c r="T112" s="289"/>
      <c r="AT112" s="290" t="s">
        <v>275</v>
      </c>
      <c r="AU112" s="290" t="s">
        <v>90</v>
      </c>
      <c r="AV112" s="13" t="s">
        <v>197</v>
      </c>
      <c r="AW112" s="13" t="s">
        <v>42</v>
      </c>
      <c r="AX112" s="13" t="s">
        <v>87</v>
      </c>
      <c r="AY112" s="290" t="s">
        <v>183</v>
      </c>
    </row>
    <row r="113" s="1" customFormat="1" ht="38.25" customHeight="1">
      <c r="B113" s="47"/>
      <c r="C113" s="235" t="s">
        <v>216</v>
      </c>
      <c r="D113" s="235" t="s">
        <v>184</v>
      </c>
      <c r="E113" s="236" t="s">
        <v>2335</v>
      </c>
      <c r="F113" s="237" t="s">
        <v>2336</v>
      </c>
      <c r="G113" s="238" t="s">
        <v>318</v>
      </c>
      <c r="H113" s="239">
        <v>4.4100000000000001</v>
      </c>
      <c r="I113" s="240"/>
      <c r="J113" s="241">
        <f>ROUND(I113*H113,2)</f>
        <v>0</v>
      </c>
      <c r="K113" s="237" t="s">
        <v>1460</v>
      </c>
      <c r="L113" s="73"/>
      <c r="M113" s="242" t="s">
        <v>34</v>
      </c>
      <c r="N113" s="243" t="s">
        <v>50</v>
      </c>
      <c r="O113" s="48"/>
      <c r="P113" s="244">
        <f>O113*H113</f>
        <v>0</v>
      </c>
      <c r="Q113" s="244">
        <v>0</v>
      </c>
      <c r="R113" s="244">
        <f>Q113*H113</f>
        <v>0</v>
      </c>
      <c r="S113" s="244">
        <v>0</v>
      </c>
      <c r="T113" s="245">
        <f>S113*H113</f>
        <v>0</v>
      </c>
      <c r="AR113" s="24" t="s">
        <v>197</v>
      </c>
      <c r="AT113" s="24" t="s">
        <v>184</v>
      </c>
      <c r="AU113" s="24" t="s">
        <v>90</v>
      </c>
      <c r="AY113" s="24" t="s">
        <v>183</v>
      </c>
      <c r="BE113" s="246">
        <f>IF(N113="základní",J113,0)</f>
        <v>0</v>
      </c>
      <c r="BF113" s="246">
        <f>IF(N113="snížená",J113,0)</f>
        <v>0</v>
      </c>
      <c r="BG113" s="246">
        <f>IF(N113="zákl. přenesená",J113,0)</f>
        <v>0</v>
      </c>
      <c r="BH113" s="246">
        <f>IF(N113="sníž. přenesená",J113,0)</f>
        <v>0</v>
      </c>
      <c r="BI113" s="246">
        <f>IF(N113="nulová",J113,0)</f>
        <v>0</v>
      </c>
      <c r="BJ113" s="24" t="s">
        <v>87</v>
      </c>
      <c r="BK113" s="246">
        <f>ROUND(I113*H113,2)</f>
        <v>0</v>
      </c>
      <c r="BL113" s="24" t="s">
        <v>197</v>
      </c>
      <c r="BM113" s="24" t="s">
        <v>2337</v>
      </c>
    </row>
    <row r="114" s="12" customFormat="1">
      <c r="B114" s="253"/>
      <c r="C114" s="254"/>
      <c r="D114" s="255" t="s">
        <v>275</v>
      </c>
      <c r="E114" s="256" t="s">
        <v>34</v>
      </c>
      <c r="F114" s="257" t="s">
        <v>2338</v>
      </c>
      <c r="G114" s="254"/>
      <c r="H114" s="258">
        <v>4.4100000000000001</v>
      </c>
      <c r="I114" s="259"/>
      <c r="J114" s="254"/>
      <c r="K114" s="254"/>
      <c r="L114" s="260"/>
      <c r="M114" s="261"/>
      <c r="N114" s="262"/>
      <c r="O114" s="262"/>
      <c r="P114" s="262"/>
      <c r="Q114" s="262"/>
      <c r="R114" s="262"/>
      <c r="S114" s="262"/>
      <c r="T114" s="263"/>
      <c r="AT114" s="264" t="s">
        <v>275</v>
      </c>
      <c r="AU114" s="264" t="s">
        <v>90</v>
      </c>
      <c r="AV114" s="12" t="s">
        <v>90</v>
      </c>
      <c r="AW114" s="12" t="s">
        <v>42</v>
      </c>
      <c r="AX114" s="12" t="s">
        <v>87</v>
      </c>
      <c r="AY114" s="264" t="s">
        <v>183</v>
      </c>
    </row>
    <row r="115" s="1" customFormat="1" ht="38.25" customHeight="1">
      <c r="B115" s="47"/>
      <c r="C115" s="235" t="s">
        <v>220</v>
      </c>
      <c r="D115" s="235" t="s">
        <v>184</v>
      </c>
      <c r="E115" s="236" t="s">
        <v>374</v>
      </c>
      <c r="F115" s="237" t="s">
        <v>375</v>
      </c>
      <c r="G115" s="238" t="s">
        <v>318</v>
      </c>
      <c r="H115" s="239">
        <v>17.654</v>
      </c>
      <c r="I115" s="240"/>
      <c r="J115" s="241">
        <f>ROUND(I115*H115,2)</f>
        <v>0</v>
      </c>
      <c r="K115" s="237" t="s">
        <v>34</v>
      </c>
      <c r="L115" s="73"/>
      <c r="M115" s="242" t="s">
        <v>34</v>
      </c>
      <c r="N115" s="243" t="s">
        <v>50</v>
      </c>
      <c r="O115" s="48"/>
      <c r="P115" s="244">
        <f>O115*H115</f>
        <v>0</v>
      </c>
      <c r="Q115" s="244">
        <v>0</v>
      </c>
      <c r="R115" s="244">
        <f>Q115*H115</f>
        <v>0</v>
      </c>
      <c r="S115" s="244">
        <v>0</v>
      </c>
      <c r="T115" s="245">
        <f>S115*H115</f>
        <v>0</v>
      </c>
      <c r="AR115" s="24" t="s">
        <v>197</v>
      </c>
      <c r="AT115" s="24" t="s">
        <v>184</v>
      </c>
      <c r="AU115" s="24" t="s">
        <v>90</v>
      </c>
      <c r="AY115" s="24" t="s">
        <v>183</v>
      </c>
      <c r="BE115" s="246">
        <f>IF(N115="základní",J115,0)</f>
        <v>0</v>
      </c>
      <c r="BF115" s="246">
        <f>IF(N115="snížená",J115,0)</f>
        <v>0</v>
      </c>
      <c r="BG115" s="246">
        <f>IF(N115="zákl. přenesená",J115,0)</f>
        <v>0</v>
      </c>
      <c r="BH115" s="246">
        <f>IF(N115="sníž. přenesená",J115,0)</f>
        <v>0</v>
      </c>
      <c r="BI115" s="246">
        <f>IF(N115="nulová",J115,0)</f>
        <v>0</v>
      </c>
      <c r="BJ115" s="24" t="s">
        <v>87</v>
      </c>
      <c r="BK115" s="246">
        <f>ROUND(I115*H115,2)</f>
        <v>0</v>
      </c>
      <c r="BL115" s="24" t="s">
        <v>197</v>
      </c>
      <c r="BM115" s="24" t="s">
        <v>2339</v>
      </c>
    </row>
    <row r="116" s="12" customFormat="1">
      <c r="B116" s="253"/>
      <c r="C116" s="254"/>
      <c r="D116" s="255" t="s">
        <v>275</v>
      </c>
      <c r="E116" s="256" t="s">
        <v>34</v>
      </c>
      <c r="F116" s="257" t="s">
        <v>2324</v>
      </c>
      <c r="G116" s="254"/>
      <c r="H116" s="258">
        <v>5.5380000000000003</v>
      </c>
      <c r="I116" s="259"/>
      <c r="J116" s="254"/>
      <c r="K116" s="254"/>
      <c r="L116" s="260"/>
      <c r="M116" s="261"/>
      <c r="N116" s="262"/>
      <c r="O116" s="262"/>
      <c r="P116" s="262"/>
      <c r="Q116" s="262"/>
      <c r="R116" s="262"/>
      <c r="S116" s="262"/>
      <c r="T116" s="263"/>
      <c r="AT116" s="264" t="s">
        <v>275</v>
      </c>
      <c r="AU116" s="264" t="s">
        <v>90</v>
      </c>
      <c r="AV116" s="12" t="s">
        <v>90</v>
      </c>
      <c r="AW116" s="12" t="s">
        <v>42</v>
      </c>
      <c r="AX116" s="12" t="s">
        <v>79</v>
      </c>
      <c r="AY116" s="264" t="s">
        <v>183</v>
      </c>
    </row>
    <row r="117" s="12" customFormat="1">
      <c r="B117" s="253"/>
      <c r="C117" s="254"/>
      <c r="D117" s="255" t="s">
        <v>275</v>
      </c>
      <c r="E117" s="256" t="s">
        <v>34</v>
      </c>
      <c r="F117" s="257" t="s">
        <v>2318</v>
      </c>
      <c r="G117" s="254"/>
      <c r="H117" s="258">
        <v>12.116</v>
      </c>
      <c r="I117" s="259"/>
      <c r="J117" s="254"/>
      <c r="K117" s="254"/>
      <c r="L117" s="260"/>
      <c r="M117" s="261"/>
      <c r="N117" s="262"/>
      <c r="O117" s="262"/>
      <c r="P117" s="262"/>
      <c r="Q117" s="262"/>
      <c r="R117" s="262"/>
      <c r="S117" s="262"/>
      <c r="T117" s="263"/>
      <c r="AT117" s="264" t="s">
        <v>275</v>
      </c>
      <c r="AU117" s="264" t="s">
        <v>90</v>
      </c>
      <c r="AV117" s="12" t="s">
        <v>90</v>
      </c>
      <c r="AW117" s="12" t="s">
        <v>42</v>
      </c>
      <c r="AX117" s="12" t="s">
        <v>79</v>
      </c>
      <c r="AY117" s="264" t="s">
        <v>183</v>
      </c>
    </row>
    <row r="118" s="1" customFormat="1" ht="16.5" customHeight="1">
      <c r="B118" s="47"/>
      <c r="C118" s="235" t="s">
        <v>224</v>
      </c>
      <c r="D118" s="235" t="s">
        <v>184</v>
      </c>
      <c r="E118" s="236" t="s">
        <v>392</v>
      </c>
      <c r="F118" s="237" t="s">
        <v>2340</v>
      </c>
      <c r="G118" s="238" t="s">
        <v>318</v>
      </c>
      <c r="H118" s="239">
        <v>17.654</v>
      </c>
      <c r="I118" s="240"/>
      <c r="J118" s="241">
        <f>ROUND(I118*H118,2)</f>
        <v>0</v>
      </c>
      <c r="K118" s="237" t="s">
        <v>343</v>
      </c>
      <c r="L118" s="73"/>
      <c r="M118" s="242" t="s">
        <v>34</v>
      </c>
      <c r="N118" s="243" t="s">
        <v>50</v>
      </c>
      <c r="O118" s="48"/>
      <c r="P118" s="244">
        <f>O118*H118</f>
        <v>0</v>
      </c>
      <c r="Q118" s="244">
        <v>0</v>
      </c>
      <c r="R118" s="244">
        <f>Q118*H118</f>
        <v>0</v>
      </c>
      <c r="S118" s="244">
        <v>0</v>
      </c>
      <c r="T118" s="245">
        <f>S118*H118</f>
        <v>0</v>
      </c>
      <c r="AR118" s="24" t="s">
        <v>197</v>
      </c>
      <c r="AT118" s="24" t="s">
        <v>184</v>
      </c>
      <c r="AU118" s="24" t="s">
        <v>90</v>
      </c>
      <c r="AY118" s="24" t="s">
        <v>183</v>
      </c>
      <c r="BE118" s="246">
        <f>IF(N118="základní",J118,0)</f>
        <v>0</v>
      </c>
      <c r="BF118" s="246">
        <f>IF(N118="snížená",J118,0)</f>
        <v>0</v>
      </c>
      <c r="BG118" s="246">
        <f>IF(N118="zákl. přenesená",J118,0)</f>
        <v>0</v>
      </c>
      <c r="BH118" s="246">
        <f>IF(N118="sníž. přenesená",J118,0)</f>
        <v>0</v>
      </c>
      <c r="BI118" s="246">
        <f>IF(N118="nulová",J118,0)</f>
        <v>0</v>
      </c>
      <c r="BJ118" s="24" t="s">
        <v>87</v>
      </c>
      <c r="BK118" s="246">
        <f>ROUND(I118*H118,2)</f>
        <v>0</v>
      </c>
      <c r="BL118" s="24" t="s">
        <v>197</v>
      </c>
      <c r="BM118" s="24" t="s">
        <v>2341</v>
      </c>
    </row>
    <row r="119" s="12" customFormat="1">
      <c r="B119" s="253"/>
      <c r="C119" s="254"/>
      <c r="D119" s="255" t="s">
        <v>275</v>
      </c>
      <c r="E119" s="256" t="s">
        <v>34</v>
      </c>
      <c r="F119" s="257" t="s">
        <v>2324</v>
      </c>
      <c r="G119" s="254"/>
      <c r="H119" s="258">
        <v>5.5380000000000003</v>
      </c>
      <c r="I119" s="259"/>
      <c r="J119" s="254"/>
      <c r="K119" s="254"/>
      <c r="L119" s="260"/>
      <c r="M119" s="261"/>
      <c r="N119" s="262"/>
      <c r="O119" s="262"/>
      <c r="P119" s="262"/>
      <c r="Q119" s="262"/>
      <c r="R119" s="262"/>
      <c r="S119" s="262"/>
      <c r="T119" s="263"/>
      <c r="AT119" s="264" t="s">
        <v>275</v>
      </c>
      <c r="AU119" s="264" t="s">
        <v>90</v>
      </c>
      <c r="AV119" s="12" t="s">
        <v>90</v>
      </c>
      <c r="AW119" s="12" t="s">
        <v>42</v>
      </c>
      <c r="AX119" s="12" t="s">
        <v>79</v>
      </c>
      <c r="AY119" s="264" t="s">
        <v>183</v>
      </c>
    </row>
    <row r="120" s="12" customFormat="1">
      <c r="B120" s="253"/>
      <c r="C120" s="254"/>
      <c r="D120" s="255" t="s">
        <v>275</v>
      </c>
      <c r="E120" s="256" t="s">
        <v>34</v>
      </c>
      <c r="F120" s="257" t="s">
        <v>2318</v>
      </c>
      <c r="G120" s="254"/>
      <c r="H120" s="258">
        <v>12.116</v>
      </c>
      <c r="I120" s="259"/>
      <c r="J120" s="254"/>
      <c r="K120" s="254"/>
      <c r="L120" s="260"/>
      <c r="M120" s="261"/>
      <c r="N120" s="262"/>
      <c r="O120" s="262"/>
      <c r="P120" s="262"/>
      <c r="Q120" s="262"/>
      <c r="R120" s="262"/>
      <c r="S120" s="262"/>
      <c r="T120" s="263"/>
      <c r="AT120" s="264" t="s">
        <v>275</v>
      </c>
      <c r="AU120" s="264" t="s">
        <v>90</v>
      </c>
      <c r="AV120" s="12" t="s">
        <v>90</v>
      </c>
      <c r="AW120" s="12" t="s">
        <v>42</v>
      </c>
      <c r="AX120" s="12" t="s">
        <v>79</v>
      </c>
      <c r="AY120" s="264" t="s">
        <v>183</v>
      </c>
    </row>
    <row r="121" s="1" customFormat="1" ht="51" customHeight="1">
      <c r="B121" s="47"/>
      <c r="C121" s="235" t="s">
        <v>228</v>
      </c>
      <c r="D121" s="235" t="s">
        <v>184</v>
      </c>
      <c r="E121" s="236" t="s">
        <v>400</v>
      </c>
      <c r="F121" s="237" t="s">
        <v>401</v>
      </c>
      <c r="G121" s="238" t="s">
        <v>318</v>
      </c>
      <c r="H121" s="239">
        <v>353.07999999999998</v>
      </c>
      <c r="I121" s="240"/>
      <c r="J121" s="241">
        <f>ROUND(I121*H121,2)</f>
        <v>0</v>
      </c>
      <c r="K121" s="237" t="s">
        <v>1460</v>
      </c>
      <c r="L121" s="73"/>
      <c r="M121" s="242" t="s">
        <v>34</v>
      </c>
      <c r="N121" s="243" t="s">
        <v>50</v>
      </c>
      <c r="O121" s="48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AR121" s="24" t="s">
        <v>197</v>
      </c>
      <c r="AT121" s="24" t="s">
        <v>184</v>
      </c>
      <c r="AU121" s="24" t="s">
        <v>90</v>
      </c>
      <c r="AY121" s="24" t="s">
        <v>183</v>
      </c>
      <c r="BE121" s="246">
        <f>IF(N121="základní",J121,0)</f>
        <v>0</v>
      </c>
      <c r="BF121" s="246">
        <f>IF(N121="snížená",J121,0)</f>
        <v>0</v>
      </c>
      <c r="BG121" s="246">
        <f>IF(N121="zákl. přenesená",J121,0)</f>
        <v>0</v>
      </c>
      <c r="BH121" s="246">
        <f>IF(N121="sníž. přenesená",J121,0)</f>
        <v>0</v>
      </c>
      <c r="BI121" s="246">
        <f>IF(N121="nulová",J121,0)</f>
        <v>0</v>
      </c>
      <c r="BJ121" s="24" t="s">
        <v>87</v>
      </c>
      <c r="BK121" s="246">
        <f>ROUND(I121*H121,2)</f>
        <v>0</v>
      </c>
      <c r="BL121" s="24" t="s">
        <v>197</v>
      </c>
      <c r="BM121" s="24" t="s">
        <v>2342</v>
      </c>
    </row>
    <row r="122" s="12" customFormat="1">
      <c r="B122" s="253"/>
      <c r="C122" s="254"/>
      <c r="D122" s="255" t="s">
        <v>275</v>
      </c>
      <c r="E122" s="256" t="s">
        <v>34</v>
      </c>
      <c r="F122" s="257" t="s">
        <v>2343</v>
      </c>
      <c r="G122" s="254"/>
      <c r="H122" s="258">
        <v>353.07999999999998</v>
      </c>
      <c r="I122" s="259"/>
      <c r="J122" s="254"/>
      <c r="K122" s="254"/>
      <c r="L122" s="260"/>
      <c r="M122" s="261"/>
      <c r="N122" s="262"/>
      <c r="O122" s="262"/>
      <c r="P122" s="262"/>
      <c r="Q122" s="262"/>
      <c r="R122" s="262"/>
      <c r="S122" s="262"/>
      <c r="T122" s="263"/>
      <c r="AT122" s="264" t="s">
        <v>275</v>
      </c>
      <c r="AU122" s="264" t="s">
        <v>90</v>
      </c>
      <c r="AV122" s="12" t="s">
        <v>90</v>
      </c>
      <c r="AW122" s="12" t="s">
        <v>42</v>
      </c>
      <c r="AX122" s="12" t="s">
        <v>87</v>
      </c>
      <c r="AY122" s="264" t="s">
        <v>183</v>
      </c>
    </row>
    <row r="123" s="1" customFormat="1" ht="25.5" customHeight="1">
      <c r="B123" s="47"/>
      <c r="C123" s="235" t="s">
        <v>232</v>
      </c>
      <c r="D123" s="235" t="s">
        <v>184</v>
      </c>
      <c r="E123" s="236" t="s">
        <v>2344</v>
      </c>
      <c r="F123" s="237" t="s">
        <v>2345</v>
      </c>
      <c r="G123" s="238" t="s">
        <v>318</v>
      </c>
      <c r="H123" s="239">
        <v>17.654</v>
      </c>
      <c r="I123" s="240"/>
      <c r="J123" s="241">
        <f>ROUND(I123*H123,2)</f>
        <v>0</v>
      </c>
      <c r="K123" s="237" t="s">
        <v>1460</v>
      </c>
      <c r="L123" s="73"/>
      <c r="M123" s="242" t="s">
        <v>34</v>
      </c>
      <c r="N123" s="243" t="s">
        <v>50</v>
      </c>
      <c r="O123" s="48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AR123" s="24" t="s">
        <v>197</v>
      </c>
      <c r="AT123" s="24" t="s">
        <v>184</v>
      </c>
      <c r="AU123" s="24" t="s">
        <v>90</v>
      </c>
      <c r="AY123" s="24" t="s">
        <v>183</v>
      </c>
      <c r="BE123" s="246">
        <f>IF(N123="základní",J123,0)</f>
        <v>0</v>
      </c>
      <c r="BF123" s="246">
        <f>IF(N123="snížená",J123,0)</f>
        <v>0</v>
      </c>
      <c r="BG123" s="246">
        <f>IF(N123="zákl. přenesená",J123,0)</f>
        <v>0</v>
      </c>
      <c r="BH123" s="246">
        <f>IF(N123="sníž. přenesená",J123,0)</f>
        <v>0</v>
      </c>
      <c r="BI123" s="246">
        <f>IF(N123="nulová",J123,0)</f>
        <v>0</v>
      </c>
      <c r="BJ123" s="24" t="s">
        <v>87</v>
      </c>
      <c r="BK123" s="246">
        <f>ROUND(I123*H123,2)</f>
        <v>0</v>
      </c>
      <c r="BL123" s="24" t="s">
        <v>197</v>
      </c>
      <c r="BM123" s="24" t="s">
        <v>2346</v>
      </c>
    </row>
    <row r="124" s="12" customFormat="1">
      <c r="B124" s="253"/>
      <c r="C124" s="254"/>
      <c r="D124" s="255" t="s">
        <v>275</v>
      </c>
      <c r="E124" s="256" t="s">
        <v>34</v>
      </c>
      <c r="F124" s="257" t="s">
        <v>2324</v>
      </c>
      <c r="G124" s="254"/>
      <c r="H124" s="258">
        <v>5.5380000000000003</v>
      </c>
      <c r="I124" s="259"/>
      <c r="J124" s="254"/>
      <c r="K124" s="254"/>
      <c r="L124" s="260"/>
      <c r="M124" s="261"/>
      <c r="N124" s="262"/>
      <c r="O124" s="262"/>
      <c r="P124" s="262"/>
      <c r="Q124" s="262"/>
      <c r="R124" s="262"/>
      <c r="S124" s="262"/>
      <c r="T124" s="263"/>
      <c r="AT124" s="264" t="s">
        <v>275</v>
      </c>
      <c r="AU124" s="264" t="s">
        <v>90</v>
      </c>
      <c r="AV124" s="12" t="s">
        <v>90</v>
      </c>
      <c r="AW124" s="12" t="s">
        <v>42</v>
      </c>
      <c r="AX124" s="12" t="s">
        <v>79</v>
      </c>
      <c r="AY124" s="264" t="s">
        <v>183</v>
      </c>
    </row>
    <row r="125" s="12" customFormat="1">
      <c r="B125" s="253"/>
      <c r="C125" s="254"/>
      <c r="D125" s="255" t="s">
        <v>275</v>
      </c>
      <c r="E125" s="256" t="s">
        <v>34</v>
      </c>
      <c r="F125" s="257" t="s">
        <v>2318</v>
      </c>
      <c r="G125" s="254"/>
      <c r="H125" s="258">
        <v>12.116</v>
      </c>
      <c r="I125" s="259"/>
      <c r="J125" s="254"/>
      <c r="K125" s="254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275</v>
      </c>
      <c r="AU125" s="264" t="s">
        <v>90</v>
      </c>
      <c r="AV125" s="12" t="s">
        <v>90</v>
      </c>
      <c r="AW125" s="12" t="s">
        <v>42</v>
      </c>
      <c r="AX125" s="12" t="s">
        <v>79</v>
      </c>
      <c r="AY125" s="264" t="s">
        <v>183</v>
      </c>
    </row>
    <row r="126" s="1" customFormat="1" ht="16.5" customHeight="1">
      <c r="B126" s="47"/>
      <c r="C126" s="235" t="s">
        <v>236</v>
      </c>
      <c r="D126" s="235" t="s">
        <v>184</v>
      </c>
      <c r="E126" s="236" t="s">
        <v>413</v>
      </c>
      <c r="F126" s="237" t="s">
        <v>414</v>
      </c>
      <c r="G126" s="238" t="s">
        <v>318</v>
      </c>
      <c r="H126" s="239">
        <v>17.654</v>
      </c>
      <c r="I126" s="240"/>
      <c r="J126" s="241">
        <f>ROUND(I126*H126,2)</f>
        <v>0</v>
      </c>
      <c r="K126" s="237" t="s">
        <v>34</v>
      </c>
      <c r="L126" s="73"/>
      <c r="M126" s="242" t="s">
        <v>34</v>
      </c>
      <c r="N126" s="243" t="s">
        <v>50</v>
      </c>
      <c r="O126" s="48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AR126" s="24" t="s">
        <v>197</v>
      </c>
      <c r="AT126" s="24" t="s">
        <v>184</v>
      </c>
      <c r="AU126" s="24" t="s">
        <v>90</v>
      </c>
      <c r="AY126" s="24" t="s">
        <v>183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24" t="s">
        <v>87</v>
      </c>
      <c r="BK126" s="246">
        <f>ROUND(I126*H126,2)</f>
        <v>0</v>
      </c>
      <c r="BL126" s="24" t="s">
        <v>197</v>
      </c>
      <c r="BM126" s="24" t="s">
        <v>2347</v>
      </c>
    </row>
    <row r="127" s="12" customFormat="1">
      <c r="B127" s="253"/>
      <c r="C127" s="254"/>
      <c r="D127" s="255" t="s">
        <v>275</v>
      </c>
      <c r="E127" s="256" t="s">
        <v>34</v>
      </c>
      <c r="F127" s="257" t="s">
        <v>2324</v>
      </c>
      <c r="G127" s="254"/>
      <c r="H127" s="258">
        <v>5.5380000000000003</v>
      </c>
      <c r="I127" s="259"/>
      <c r="J127" s="254"/>
      <c r="K127" s="254"/>
      <c r="L127" s="260"/>
      <c r="M127" s="261"/>
      <c r="N127" s="262"/>
      <c r="O127" s="262"/>
      <c r="P127" s="262"/>
      <c r="Q127" s="262"/>
      <c r="R127" s="262"/>
      <c r="S127" s="262"/>
      <c r="T127" s="263"/>
      <c r="AT127" s="264" t="s">
        <v>275</v>
      </c>
      <c r="AU127" s="264" t="s">
        <v>90</v>
      </c>
      <c r="AV127" s="12" t="s">
        <v>90</v>
      </c>
      <c r="AW127" s="12" t="s">
        <v>42</v>
      </c>
      <c r="AX127" s="12" t="s">
        <v>79</v>
      </c>
      <c r="AY127" s="264" t="s">
        <v>183</v>
      </c>
    </row>
    <row r="128" s="12" customFormat="1">
      <c r="B128" s="253"/>
      <c r="C128" s="254"/>
      <c r="D128" s="255" t="s">
        <v>275</v>
      </c>
      <c r="E128" s="256" t="s">
        <v>34</v>
      </c>
      <c r="F128" s="257" t="s">
        <v>2318</v>
      </c>
      <c r="G128" s="254"/>
      <c r="H128" s="258">
        <v>12.116</v>
      </c>
      <c r="I128" s="259"/>
      <c r="J128" s="254"/>
      <c r="K128" s="254"/>
      <c r="L128" s="260"/>
      <c r="M128" s="261"/>
      <c r="N128" s="262"/>
      <c r="O128" s="262"/>
      <c r="P128" s="262"/>
      <c r="Q128" s="262"/>
      <c r="R128" s="262"/>
      <c r="S128" s="262"/>
      <c r="T128" s="263"/>
      <c r="AT128" s="264" t="s">
        <v>275</v>
      </c>
      <c r="AU128" s="264" t="s">
        <v>90</v>
      </c>
      <c r="AV128" s="12" t="s">
        <v>90</v>
      </c>
      <c r="AW128" s="12" t="s">
        <v>42</v>
      </c>
      <c r="AX128" s="12" t="s">
        <v>79</v>
      </c>
      <c r="AY128" s="264" t="s">
        <v>183</v>
      </c>
    </row>
    <row r="129" s="1" customFormat="1" ht="16.5" customHeight="1">
      <c r="B129" s="47"/>
      <c r="C129" s="235" t="s">
        <v>10</v>
      </c>
      <c r="D129" s="235" t="s">
        <v>184</v>
      </c>
      <c r="E129" s="236" t="s">
        <v>418</v>
      </c>
      <c r="F129" s="237" t="s">
        <v>2348</v>
      </c>
      <c r="G129" s="238" t="s">
        <v>305</v>
      </c>
      <c r="H129" s="239">
        <v>35.308</v>
      </c>
      <c r="I129" s="240"/>
      <c r="J129" s="241">
        <f>ROUND(I129*H129,2)</f>
        <v>0</v>
      </c>
      <c r="K129" s="237" t="s">
        <v>343</v>
      </c>
      <c r="L129" s="73"/>
      <c r="M129" s="242" t="s">
        <v>34</v>
      </c>
      <c r="N129" s="243" t="s">
        <v>50</v>
      </c>
      <c r="O129" s="48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AR129" s="24" t="s">
        <v>197</v>
      </c>
      <c r="AT129" s="24" t="s">
        <v>184</v>
      </c>
      <c r="AU129" s="24" t="s">
        <v>90</v>
      </c>
      <c r="AY129" s="24" t="s">
        <v>183</v>
      </c>
      <c r="BE129" s="246">
        <f>IF(N129="základní",J129,0)</f>
        <v>0</v>
      </c>
      <c r="BF129" s="246">
        <f>IF(N129="snížená",J129,0)</f>
        <v>0</v>
      </c>
      <c r="BG129" s="246">
        <f>IF(N129="zákl. přenesená",J129,0)</f>
        <v>0</v>
      </c>
      <c r="BH129" s="246">
        <f>IF(N129="sníž. přenesená",J129,0)</f>
        <v>0</v>
      </c>
      <c r="BI129" s="246">
        <f>IF(N129="nulová",J129,0)</f>
        <v>0</v>
      </c>
      <c r="BJ129" s="24" t="s">
        <v>87</v>
      </c>
      <c r="BK129" s="246">
        <f>ROUND(I129*H129,2)</f>
        <v>0</v>
      </c>
      <c r="BL129" s="24" t="s">
        <v>197</v>
      </c>
      <c r="BM129" s="24" t="s">
        <v>2349</v>
      </c>
    </row>
    <row r="130" s="12" customFormat="1">
      <c r="B130" s="253"/>
      <c r="C130" s="254"/>
      <c r="D130" s="255" t="s">
        <v>275</v>
      </c>
      <c r="E130" s="256" t="s">
        <v>34</v>
      </c>
      <c r="F130" s="257" t="s">
        <v>2350</v>
      </c>
      <c r="G130" s="254"/>
      <c r="H130" s="258">
        <v>35.308</v>
      </c>
      <c r="I130" s="259"/>
      <c r="J130" s="254"/>
      <c r="K130" s="254"/>
      <c r="L130" s="260"/>
      <c r="M130" s="261"/>
      <c r="N130" s="262"/>
      <c r="O130" s="262"/>
      <c r="P130" s="262"/>
      <c r="Q130" s="262"/>
      <c r="R130" s="262"/>
      <c r="S130" s="262"/>
      <c r="T130" s="263"/>
      <c r="AT130" s="264" t="s">
        <v>275</v>
      </c>
      <c r="AU130" s="264" t="s">
        <v>90</v>
      </c>
      <c r="AV130" s="12" t="s">
        <v>90</v>
      </c>
      <c r="AW130" s="12" t="s">
        <v>42</v>
      </c>
      <c r="AX130" s="12" t="s">
        <v>87</v>
      </c>
      <c r="AY130" s="264" t="s">
        <v>183</v>
      </c>
    </row>
    <row r="131" s="1" customFormat="1" ht="25.5" customHeight="1">
      <c r="B131" s="47"/>
      <c r="C131" s="265" t="s">
        <v>243</v>
      </c>
      <c r="D131" s="265" t="s">
        <v>302</v>
      </c>
      <c r="E131" s="266" t="s">
        <v>2351</v>
      </c>
      <c r="F131" s="267" t="s">
        <v>2352</v>
      </c>
      <c r="G131" s="268" t="s">
        <v>305</v>
      </c>
      <c r="H131" s="269">
        <v>1.704</v>
      </c>
      <c r="I131" s="270"/>
      <c r="J131" s="271">
        <f>ROUND(I131*H131,2)</f>
        <v>0</v>
      </c>
      <c r="K131" s="267" t="s">
        <v>343</v>
      </c>
      <c r="L131" s="272"/>
      <c r="M131" s="273" t="s">
        <v>34</v>
      </c>
      <c r="N131" s="274" t="s">
        <v>50</v>
      </c>
      <c r="O131" s="48"/>
      <c r="P131" s="244">
        <f>O131*H131</f>
        <v>0</v>
      </c>
      <c r="Q131" s="244">
        <v>1</v>
      </c>
      <c r="R131" s="244">
        <f>Q131*H131</f>
        <v>1.704</v>
      </c>
      <c r="S131" s="244">
        <v>0</v>
      </c>
      <c r="T131" s="245">
        <f>S131*H131</f>
        <v>0</v>
      </c>
      <c r="AR131" s="24" t="s">
        <v>212</v>
      </c>
      <c r="AT131" s="24" t="s">
        <v>302</v>
      </c>
      <c r="AU131" s="24" t="s">
        <v>90</v>
      </c>
      <c r="AY131" s="24" t="s">
        <v>183</v>
      </c>
      <c r="BE131" s="246">
        <f>IF(N131="základní",J131,0)</f>
        <v>0</v>
      </c>
      <c r="BF131" s="246">
        <f>IF(N131="snížená",J131,0)</f>
        <v>0</v>
      </c>
      <c r="BG131" s="246">
        <f>IF(N131="zákl. přenesená",J131,0)</f>
        <v>0</v>
      </c>
      <c r="BH131" s="246">
        <f>IF(N131="sníž. přenesená",J131,0)</f>
        <v>0</v>
      </c>
      <c r="BI131" s="246">
        <f>IF(N131="nulová",J131,0)</f>
        <v>0</v>
      </c>
      <c r="BJ131" s="24" t="s">
        <v>87</v>
      </c>
      <c r="BK131" s="246">
        <f>ROUND(I131*H131,2)</f>
        <v>0</v>
      </c>
      <c r="BL131" s="24" t="s">
        <v>197</v>
      </c>
      <c r="BM131" s="24" t="s">
        <v>2353</v>
      </c>
    </row>
    <row r="132" s="12" customFormat="1">
      <c r="B132" s="253"/>
      <c r="C132" s="254"/>
      <c r="D132" s="255" t="s">
        <v>275</v>
      </c>
      <c r="E132" s="256" t="s">
        <v>34</v>
      </c>
      <c r="F132" s="257" t="s">
        <v>2354</v>
      </c>
      <c r="G132" s="254"/>
      <c r="H132" s="258">
        <v>1.704</v>
      </c>
      <c r="I132" s="259"/>
      <c r="J132" s="254"/>
      <c r="K132" s="254"/>
      <c r="L132" s="260"/>
      <c r="M132" s="261"/>
      <c r="N132" s="262"/>
      <c r="O132" s="262"/>
      <c r="P132" s="262"/>
      <c r="Q132" s="262"/>
      <c r="R132" s="262"/>
      <c r="S132" s="262"/>
      <c r="T132" s="263"/>
      <c r="AT132" s="264" t="s">
        <v>275</v>
      </c>
      <c r="AU132" s="264" t="s">
        <v>90</v>
      </c>
      <c r="AV132" s="12" t="s">
        <v>90</v>
      </c>
      <c r="AW132" s="12" t="s">
        <v>42</v>
      </c>
      <c r="AX132" s="12" t="s">
        <v>87</v>
      </c>
      <c r="AY132" s="264" t="s">
        <v>183</v>
      </c>
    </row>
    <row r="133" s="1" customFormat="1" ht="25.5" customHeight="1">
      <c r="B133" s="47"/>
      <c r="C133" s="235" t="s">
        <v>340</v>
      </c>
      <c r="D133" s="235" t="s">
        <v>184</v>
      </c>
      <c r="E133" s="236" t="s">
        <v>423</v>
      </c>
      <c r="F133" s="237" t="s">
        <v>424</v>
      </c>
      <c r="G133" s="238" t="s">
        <v>318</v>
      </c>
      <c r="H133" s="239">
        <v>11.499000000000001</v>
      </c>
      <c r="I133" s="240"/>
      <c r="J133" s="241">
        <f>ROUND(I133*H133,2)</f>
        <v>0</v>
      </c>
      <c r="K133" s="237" t="s">
        <v>34</v>
      </c>
      <c r="L133" s="73"/>
      <c r="M133" s="242" t="s">
        <v>34</v>
      </c>
      <c r="N133" s="243" t="s">
        <v>50</v>
      </c>
      <c r="O133" s="48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AR133" s="24" t="s">
        <v>197</v>
      </c>
      <c r="AT133" s="24" t="s">
        <v>184</v>
      </c>
      <c r="AU133" s="24" t="s">
        <v>90</v>
      </c>
      <c r="AY133" s="24" t="s">
        <v>183</v>
      </c>
      <c r="BE133" s="246">
        <f>IF(N133="základní",J133,0)</f>
        <v>0</v>
      </c>
      <c r="BF133" s="246">
        <f>IF(N133="snížená",J133,0)</f>
        <v>0</v>
      </c>
      <c r="BG133" s="246">
        <f>IF(N133="zákl. přenesená",J133,0)</f>
        <v>0</v>
      </c>
      <c r="BH133" s="246">
        <f>IF(N133="sníž. přenesená",J133,0)</f>
        <v>0</v>
      </c>
      <c r="BI133" s="246">
        <f>IF(N133="nulová",J133,0)</f>
        <v>0</v>
      </c>
      <c r="BJ133" s="24" t="s">
        <v>87</v>
      </c>
      <c r="BK133" s="246">
        <f>ROUND(I133*H133,2)</f>
        <v>0</v>
      </c>
      <c r="BL133" s="24" t="s">
        <v>197</v>
      </c>
      <c r="BM133" s="24" t="s">
        <v>2355</v>
      </c>
    </row>
    <row r="134" s="12" customFormat="1">
      <c r="B134" s="253"/>
      <c r="C134" s="254"/>
      <c r="D134" s="255" t="s">
        <v>275</v>
      </c>
      <c r="E134" s="256" t="s">
        <v>34</v>
      </c>
      <c r="F134" s="257" t="s">
        <v>2356</v>
      </c>
      <c r="G134" s="254"/>
      <c r="H134" s="258">
        <v>11.499000000000001</v>
      </c>
      <c r="I134" s="259"/>
      <c r="J134" s="254"/>
      <c r="K134" s="254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275</v>
      </c>
      <c r="AU134" s="264" t="s">
        <v>90</v>
      </c>
      <c r="AV134" s="12" t="s">
        <v>90</v>
      </c>
      <c r="AW134" s="12" t="s">
        <v>42</v>
      </c>
      <c r="AX134" s="12" t="s">
        <v>79</v>
      </c>
      <c r="AY134" s="264" t="s">
        <v>183</v>
      </c>
    </row>
    <row r="135" s="1" customFormat="1" ht="38.25" customHeight="1">
      <c r="B135" s="47"/>
      <c r="C135" s="235" t="s">
        <v>348</v>
      </c>
      <c r="D135" s="235" t="s">
        <v>184</v>
      </c>
      <c r="E135" s="236" t="s">
        <v>431</v>
      </c>
      <c r="F135" s="237" t="s">
        <v>432</v>
      </c>
      <c r="G135" s="238" t="s">
        <v>318</v>
      </c>
      <c r="H135" s="239">
        <v>4.3810000000000002</v>
      </c>
      <c r="I135" s="240"/>
      <c r="J135" s="241">
        <f>ROUND(I135*H135,2)</f>
        <v>0</v>
      </c>
      <c r="K135" s="237" t="s">
        <v>343</v>
      </c>
      <c r="L135" s="73"/>
      <c r="M135" s="242" t="s">
        <v>34</v>
      </c>
      <c r="N135" s="243" t="s">
        <v>50</v>
      </c>
      <c r="O135" s="48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AR135" s="24" t="s">
        <v>197</v>
      </c>
      <c r="AT135" s="24" t="s">
        <v>184</v>
      </c>
      <c r="AU135" s="24" t="s">
        <v>90</v>
      </c>
      <c r="AY135" s="24" t="s">
        <v>183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24" t="s">
        <v>87</v>
      </c>
      <c r="BK135" s="246">
        <f>ROUND(I135*H135,2)</f>
        <v>0</v>
      </c>
      <c r="BL135" s="24" t="s">
        <v>197</v>
      </c>
      <c r="BM135" s="24" t="s">
        <v>2357</v>
      </c>
    </row>
    <row r="136" s="12" customFormat="1">
      <c r="B136" s="253"/>
      <c r="C136" s="254"/>
      <c r="D136" s="255" t="s">
        <v>275</v>
      </c>
      <c r="E136" s="256" t="s">
        <v>34</v>
      </c>
      <c r="F136" s="257" t="s">
        <v>2358</v>
      </c>
      <c r="G136" s="254"/>
      <c r="H136" s="258">
        <v>4.3810000000000002</v>
      </c>
      <c r="I136" s="259"/>
      <c r="J136" s="254"/>
      <c r="K136" s="254"/>
      <c r="L136" s="260"/>
      <c r="M136" s="261"/>
      <c r="N136" s="262"/>
      <c r="O136" s="262"/>
      <c r="P136" s="262"/>
      <c r="Q136" s="262"/>
      <c r="R136" s="262"/>
      <c r="S136" s="262"/>
      <c r="T136" s="263"/>
      <c r="AT136" s="264" t="s">
        <v>275</v>
      </c>
      <c r="AU136" s="264" t="s">
        <v>90</v>
      </c>
      <c r="AV136" s="12" t="s">
        <v>90</v>
      </c>
      <c r="AW136" s="12" t="s">
        <v>42</v>
      </c>
      <c r="AX136" s="12" t="s">
        <v>87</v>
      </c>
      <c r="AY136" s="264" t="s">
        <v>183</v>
      </c>
    </row>
    <row r="137" s="1" customFormat="1" ht="16.5" customHeight="1">
      <c r="B137" s="47"/>
      <c r="C137" s="235" t="s">
        <v>355</v>
      </c>
      <c r="D137" s="235" t="s">
        <v>184</v>
      </c>
      <c r="E137" s="236" t="s">
        <v>2359</v>
      </c>
      <c r="F137" s="237" t="s">
        <v>2360</v>
      </c>
      <c r="G137" s="238" t="s">
        <v>318</v>
      </c>
      <c r="H137" s="239">
        <v>5</v>
      </c>
      <c r="I137" s="240"/>
      <c r="J137" s="241">
        <f>ROUND(I137*H137,2)</f>
        <v>0</v>
      </c>
      <c r="K137" s="237" t="s">
        <v>34</v>
      </c>
      <c r="L137" s="73"/>
      <c r="M137" s="242" t="s">
        <v>34</v>
      </c>
      <c r="N137" s="243" t="s">
        <v>50</v>
      </c>
      <c r="O137" s="48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AR137" s="24" t="s">
        <v>197</v>
      </c>
      <c r="AT137" s="24" t="s">
        <v>184</v>
      </c>
      <c r="AU137" s="24" t="s">
        <v>90</v>
      </c>
      <c r="AY137" s="24" t="s">
        <v>183</v>
      </c>
      <c r="BE137" s="246">
        <f>IF(N137="základní",J137,0)</f>
        <v>0</v>
      </c>
      <c r="BF137" s="246">
        <f>IF(N137="snížená",J137,0)</f>
        <v>0</v>
      </c>
      <c r="BG137" s="246">
        <f>IF(N137="zákl. přenesená",J137,0)</f>
        <v>0</v>
      </c>
      <c r="BH137" s="246">
        <f>IF(N137="sníž. přenesená",J137,0)</f>
        <v>0</v>
      </c>
      <c r="BI137" s="246">
        <f>IF(N137="nulová",J137,0)</f>
        <v>0</v>
      </c>
      <c r="BJ137" s="24" t="s">
        <v>87</v>
      </c>
      <c r="BK137" s="246">
        <f>ROUND(I137*H137,2)</f>
        <v>0</v>
      </c>
      <c r="BL137" s="24" t="s">
        <v>197</v>
      </c>
      <c r="BM137" s="24" t="s">
        <v>2361</v>
      </c>
    </row>
    <row r="138" s="12" customFormat="1">
      <c r="B138" s="253"/>
      <c r="C138" s="254"/>
      <c r="D138" s="255" t="s">
        <v>275</v>
      </c>
      <c r="E138" s="256" t="s">
        <v>34</v>
      </c>
      <c r="F138" s="257" t="s">
        <v>182</v>
      </c>
      <c r="G138" s="254"/>
      <c r="H138" s="258">
        <v>5</v>
      </c>
      <c r="I138" s="259"/>
      <c r="J138" s="254"/>
      <c r="K138" s="254"/>
      <c r="L138" s="260"/>
      <c r="M138" s="261"/>
      <c r="N138" s="262"/>
      <c r="O138" s="262"/>
      <c r="P138" s="262"/>
      <c r="Q138" s="262"/>
      <c r="R138" s="262"/>
      <c r="S138" s="262"/>
      <c r="T138" s="263"/>
      <c r="AT138" s="264" t="s">
        <v>275</v>
      </c>
      <c r="AU138" s="264" t="s">
        <v>90</v>
      </c>
      <c r="AV138" s="12" t="s">
        <v>90</v>
      </c>
      <c r="AW138" s="12" t="s">
        <v>42</v>
      </c>
      <c r="AX138" s="12" t="s">
        <v>87</v>
      </c>
      <c r="AY138" s="264" t="s">
        <v>183</v>
      </c>
    </row>
    <row r="139" s="11" customFormat="1" ht="29.88" customHeight="1">
      <c r="B139" s="219"/>
      <c r="C139" s="220"/>
      <c r="D139" s="221" t="s">
        <v>78</v>
      </c>
      <c r="E139" s="233" t="s">
        <v>90</v>
      </c>
      <c r="F139" s="233" t="s">
        <v>436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SUM(P140:P151)</f>
        <v>0</v>
      </c>
      <c r="Q139" s="227"/>
      <c r="R139" s="228">
        <f>SUM(R140:R151)</f>
        <v>5.2518499999999992</v>
      </c>
      <c r="S139" s="227"/>
      <c r="T139" s="229">
        <f>SUM(T140:T151)</f>
        <v>0</v>
      </c>
      <c r="AR139" s="230" t="s">
        <v>87</v>
      </c>
      <c r="AT139" s="231" t="s">
        <v>78</v>
      </c>
      <c r="AU139" s="231" t="s">
        <v>87</v>
      </c>
      <c r="AY139" s="230" t="s">
        <v>183</v>
      </c>
      <c r="BK139" s="232">
        <f>SUM(BK140:BK151)</f>
        <v>0</v>
      </c>
    </row>
    <row r="140" s="1" customFormat="1" ht="25.5" customHeight="1">
      <c r="B140" s="47"/>
      <c r="C140" s="235" t="s">
        <v>360</v>
      </c>
      <c r="D140" s="235" t="s">
        <v>184</v>
      </c>
      <c r="E140" s="236" t="s">
        <v>2362</v>
      </c>
      <c r="F140" s="237" t="s">
        <v>2363</v>
      </c>
      <c r="G140" s="238" t="s">
        <v>289</v>
      </c>
      <c r="H140" s="239">
        <v>4</v>
      </c>
      <c r="I140" s="240"/>
      <c r="J140" s="241">
        <f>ROUND(I140*H140,2)</f>
        <v>0</v>
      </c>
      <c r="K140" s="237" t="s">
        <v>1460</v>
      </c>
      <c r="L140" s="73"/>
      <c r="M140" s="242" t="s">
        <v>34</v>
      </c>
      <c r="N140" s="243" t="s">
        <v>50</v>
      </c>
      <c r="O140" s="48"/>
      <c r="P140" s="244">
        <f>O140*H140</f>
        <v>0</v>
      </c>
      <c r="Q140" s="244">
        <v>0.01916</v>
      </c>
      <c r="R140" s="244">
        <f>Q140*H140</f>
        <v>0.07664</v>
      </c>
      <c r="S140" s="244">
        <v>0</v>
      </c>
      <c r="T140" s="245">
        <f>S140*H140</f>
        <v>0</v>
      </c>
      <c r="AR140" s="24" t="s">
        <v>197</v>
      </c>
      <c r="AT140" s="24" t="s">
        <v>184</v>
      </c>
      <c r="AU140" s="24" t="s">
        <v>90</v>
      </c>
      <c r="AY140" s="24" t="s">
        <v>183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24" t="s">
        <v>87</v>
      </c>
      <c r="BK140" s="246">
        <f>ROUND(I140*H140,2)</f>
        <v>0</v>
      </c>
      <c r="BL140" s="24" t="s">
        <v>197</v>
      </c>
      <c r="BM140" s="24" t="s">
        <v>2364</v>
      </c>
    </row>
    <row r="141" s="12" customFormat="1">
      <c r="B141" s="253"/>
      <c r="C141" s="254"/>
      <c r="D141" s="255" t="s">
        <v>275</v>
      </c>
      <c r="E141" s="256" t="s">
        <v>34</v>
      </c>
      <c r="F141" s="257" t="s">
        <v>2365</v>
      </c>
      <c r="G141" s="254"/>
      <c r="H141" s="258">
        <v>4</v>
      </c>
      <c r="I141" s="259"/>
      <c r="J141" s="254"/>
      <c r="K141" s="254"/>
      <c r="L141" s="260"/>
      <c r="M141" s="261"/>
      <c r="N141" s="262"/>
      <c r="O141" s="262"/>
      <c r="P141" s="262"/>
      <c r="Q141" s="262"/>
      <c r="R141" s="262"/>
      <c r="S141" s="262"/>
      <c r="T141" s="263"/>
      <c r="AT141" s="264" t="s">
        <v>275</v>
      </c>
      <c r="AU141" s="264" t="s">
        <v>90</v>
      </c>
      <c r="AV141" s="12" t="s">
        <v>90</v>
      </c>
      <c r="AW141" s="12" t="s">
        <v>42</v>
      </c>
      <c r="AX141" s="12" t="s">
        <v>79</v>
      </c>
      <c r="AY141" s="264" t="s">
        <v>183</v>
      </c>
    </row>
    <row r="142" s="13" customFormat="1">
      <c r="B142" s="280"/>
      <c r="C142" s="281"/>
      <c r="D142" s="255" t="s">
        <v>275</v>
      </c>
      <c r="E142" s="282" t="s">
        <v>34</v>
      </c>
      <c r="F142" s="283" t="s">
        <v>1463</v>
      </c>
      <c r="G142" s="281"/>
      <c r="H142" s="284">
        <v>4</v>
      </c>
      <c r="I142" s="285"/>
      <c r="J142" s="281"/>
      <c r="K142" s="281"/>
      <c r="L142" s="286"/>
      <c r="M142" s="287"/>
      <c r="N142" s="288"/>
      <c r="O142" s="288"/>
      <c r="P142" s="288"/>
      <c r="Q142" s="288"/>
      <c r="R142" s="288"/>
      <c r="S142" s="288"/>
      <c r="T142" s="289"/>
      <c r="AT142" s="290" t="s">
        <v>275</v>
      </c>
      <c r="AU142" s="290" t="s">
        <v>90</v>
      </c>
      <c r="AV142" s="13" t="s">
        <v>197</v>
      </c>
      <c r="AW142" s="13" t="s">
        <v>42</v>
      </c>
      <c r="AX142" s="13" t="s">
        <v>87</v>
      </c>
      <c r="AY142" s="290" t="s">
        <v>183</v>
      </c>
    </row>
    <row r="143" s="1" customFormat="1" ht="25.5" customHeight="1">
      <c r="B143" s="47"/>
      <c r="C143" s="265" t="s">
        <v>9</v>
      </c>
      <c r="D143" s="265" t="s">
        <v>302</v>
      </c>
      <c r="E143" s="266" t="s">
        <v>2366</v>
      </c>
      <c r="F143" s="267" t="s">
        <v>2367</v>
      </c>
      <c r="G143" s="268" t="s">
        <v>528</v>
      </c>
      <c r="H143" s="269">
        <v>4</v>
      </c>
      <c r="I143" s="270"/>
      <c r="J143" s="271">
        <f>ROUND(I143*H143,2)</f>
        <v>0</v>
      </c>
      <c r="K143" s="267" t="s">
        <v>1460</v>
      </c>
      <c r="L143" s="272"/>
      <c r="M143" s="273" t="s">
        <v>34</v>
      </c>
      <c r="N143" s="274" t="s">
        <v>50</v>
      </c>
      <c r="O143" s="48"/>
      <c r="P143" s="244">
        <f>O143*H143</f>
        <v>0</v>
      </c>
      <c r="Q143" s="244">
        <v>0.51000000000000001</v>
      </c>
      <c r="R143" s="244">
        <f>Q143*H143</f>
        <v>2.04</v>
      </c>
      <c r="S143" s="244">
        <v>0</v>
      </c>
      <c r="T143" s="245">
        <f>S143*H143</f>
        <v>0</v>
      </c>
      <c r="AR143" s="24" t="s">
        <v>212</v>
      </c>
      <c r="AT143" s="24" t="s">
        <v>302</v>
      </c>
      <c r="AU143" s="24" t="s">
        <v>90</v>
      </c>
      <c r="AY143" s="24" t="s">
        <v>183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24" t="s">
        <v>87</v>
      </c>
      <c r="BK143" s="246">
        <f>ROUND(I143*H143,2)</f>
        <v>0</v>
      </c>
      <c r="BL143" s="24" t="s">
        <v>197</v>
      </c>
      <c r="BM143" s="24" t="s">
        <v>2368</v>
      </c>
    </row>
    <row r="144" s="1" customFormat="1" ht="16.5" customHeight="1">
      <c r="B144" s="47"/>
      <c r="C144" s="235" t="s">
        <v>368</v>
      </c>
      <c r="D144" s="235" t="s">
        <v>184</v>
      </c>
      <c r="E144" s="236" t="s">
        <v>2369</v>
      </c>
      <c r="F144" s="237" t="s">
        <v>2370</v>
      </c>
      <c r="G144" s="238" t="s">
        <v>528</v>
      </c>
      <c r="H144" s="239">
        <v>1</v>
      </c>
      <c r="I144" s="240"/>
      <c r="J144" s="241">
        <f>ROUND(I144*H144,2)</f>
        <v>0</v>
      </c>
      <c r="K144" s="237" t="s">
        <v>343</v>
      </c>
      <c r="L144" s="73"/>
      <c r="M144" s="242" t="s">
        <v>34</v>
      </c>
      <c r="N144" s="243" t="s">
        <v>50</v>
      </c>
      <c r="O144" s="48"/>
      <c r="P144" s="244">
        <f>O144*H144</f>
        <v>0</v>
      </c>
      <c r="Q144" s="244">
        <v>0.096060000000000006</v>
      </c>
      <c r="R144" s="244">
        <f>Q144*H144</f>
        <v>0.096060000000000006</v>
      </c>
      <c r="S144" s="244">
        <v>0</v>
      </c>
      <c r="T144" s="245">
        <f>S144*H144</f>
        <v>0</v>
      </c>
      <c r="AR144" s="24" t="s">
        <v>197</v>
      </c>
      <c r="AT144" s="24" t="s">
        <v>184</v>
      </c>
      <c r="AU144" s="24" t="s">
        <v>90</v>
      </c>
      <c r="AY144" s="24" t="s">
        <v>183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24" t="s">
        <v>87</v>
      </c>
      <c r="BK144" s="246">
        <f>ROUND(I144*H144,2)</f>
        <v>0</v>
      </c>
      <c r="BL144" s="24" t="s">
        <v>197</v>
      </c>
      <c r="BM144" s="24" t="s">
        <v>2371</v>
      </c>
    </row>
    <row r="145" s="12" customFormat="1">
      <c r="B145" s="253"/>
      <c r="C145" s="254"/>
      <c r="D145" s="255" t="s">
        <v>275</v>
      </c>
      <c r="E145" s="256" t="s">
        <v>34</v>
      </c>
      <c r="F145" s="257" t="s">
        <v>2372</v>
      </c>
      <c r="G145" s="254"/>
      <c r="H145" s="258">
        <v>1</v>
      </c>
      <c r="I145" s="259"/>
      <c r="J145" s="254"/>
      <c r="K145" s="254"/>
      <c r="L145" s="260"/>
      <c r="M145" s="261"/>
      <c r="N145" s="262"/>
      <c r="O145" s="262"/>
      <c r="P145" s="262"/>
      <c r="Q145" s="262"/>
      <c r="R145" s="262"/>
      <c r="S145" s="262"/>
      <c r="T145" s="263"/>
      <c r="AT145" s="264" t="s">
        <v>275</v>
      </c>
      <c r="AU145" s="264" t="s">
        <v>90</v>
      </c>
      <c r="AV145" s="12" t="s">
        <v>90</v>
      </c>
      <c r="AW145" s="12" t="s">
        <v>42</v>
      </c>
      <c r="AX145" s="12" t="s">
        <v>79</v>
      </c>
      <c r="AY145" s="264" t="s">
        <v>183</v>
      </c>
    </row>
    <row r="146" s="13" customFormat="1">
      <c r="B146" s="280"/>
      <c r="C146" s="281"/>
      <c r="D146" s="255" t="s">
        <v>275</v>
      </c>
      <c r="E146" s="282" t="s">
        <v>34</v>
      </c>
      <c r="F146" s="283" t="s">
        <v>1463</v>
      </c>
      <c r="G146" s="281"/>
      <c r="H146" s="284">
        <v>1</v>
      </c>
      <c r="I146" s="285"/>
      <c r="J146" s="281"/>
      <c r="K146" s="281"/>
      <c r="L146" s="286"/>
      <c r="M146" s="287"/>
      <c r="N146" s="288"/>
      <c r="O146" s="288"/>
      <c r="P146" s="288"/>
      <c r="Q146" s="288"/>
      <c r="R146" s="288"/>
      <c r="S146" s="288"/>
      <c r="T146" s="289"/>
      <c r="AT146" s="290" t="s">
        <v>275</v>
      </c>
      <c r="AU146" s="290" t="s">
        <v>90</v>
      </c>
      <c r="AV146" s="13" t="s">
        <v>197</v>
      </c>
      <c r="AW146" s="13" t="s">
        <v>42</v>
      </c>
      <c r="AX146" s="13" t="s">
        <v>87</v>
      </c>
      <c r="AY146" s="290" t="s">
        <v>183</v>
      </c>
    </row>
    <row r="147" s="1" customFormat="1" ht="38.25" customHeight="1">
      <c r="B147" s="47"/>
      <c r="C147" s="265" t="s">
        <v>373</v>
      </c>
      <c r="D147" s="265" t="s">
        <v>302</v>
      </c>
      <c r="E147" s="266" t="s">
        <v>2373</v>
      </c>
      <c r="F147" s="267" t="s">
        <v>2374</v>
      </c>
      <c r="G147" s="268" t="s">
        <v>528</v>
      </c>
      <c r="H147" s="269">
        <v>1</v>
      </c>
      <c r="I147" s="270"/>
      <c r="J147" s="271">
        <f>ROUND(I147*H147,2)</f>
        <v>0</v>
      </c>
      <c r="K147" s="267" t="s">
        <v>1460</v>
      </c>
      <c r="L147" s="272"/>
      <c r="M147" s="273" t="s">
        <v>34</v>
      </c>
      <c r="N147" s="274" t="s">
        <v>50</v>
      </c>
      <c r="O147" s="48"/>
      <c r="P147" s="244">
        <f>O147*H147</f>
        <v>0</v>
      </c>
      <c r="Q147" s="244">
        <v>0.125</v>
      </c>
      <c r="R147" s="244">
        <f>Q147*H147</f>
        <v>0.125</v>
      </c>
      <c r="S147" s="244">
        <v>0</v>
      </c>
      <c r="T147" s="245">
        <f>S147*H147</f>
        <v>0</v>
      </c>
      <c r="AR147" s="24" t="s">
        <v>212</v>
      </c>
      <c r="AT147" s="24" t="s">
        <v>302</v>
      </c>
      <c r="AU147" s="24" t="s">
        <v>90</v>
      </c>
      <c r="AY147" s="24" t="s">
        <v>183</v>
      </c>
      <c r="BE147" s="246">
        <f>IF(N147="základní",J147,0)</f>
        <v>0</v>
      </c>
      <c r="BF147" s="246">
        <f>IF(N147="snížená",J147,0)</f>
        <v>0</v>
      </c>
      <c r="BG147" s="246">
        <f>IF(N147="zákl. přenesená",J147,0)</f>
        <v>0</v>
      </c>
      <c r="BH147" s="246">
        <f>IF(N147="sníž. přenesená",J147,0)</f>
        <v>0</v>
      </c>
      <c r="BI147" s="246">
        <f>IF(N147="nulová",J147,0)</f>
        <v>0</v>
      </c>
      <c r="BJ147" s="24" t="s">
        <v>87</v>
      </c>
      <c r="BK147" s="246">
        <f>ROUND(I147*H147,2)</f>
        <v>0</v>
      </c>
      <c r="BL147" s="24" t="s">
        <v>197</v>
      </c>
      <c r="BM147" s="24" t="s">
        <v>2375</v>
      </c>
    </row>
    <row r="148" s="12" customFormat="1">
      <c r="B148" s="253"/>
      <c r="C148" s="254"/>
      <c r="D148" s="255" t="s">
        <v>275</v>
      </c>
      <c r="E148" s="256" t="s">
        <v>34</v>
      </c>
      <c r="F148" s="257" t="s">
        <v>87</v>
      </c>
      <c r="G148" s="254"/>
      <c r="H148" s="258">
        <v>1</v>
      </c>
      <c r="I148" s="259"/>
      <c r="J148" s="254"/>
      <c r="K148" s="254"/>
      <c r="L148" s="260"/>
      <c r="M148" s="261"/>
      <c r="N148" s="262"/>
      <c r="O148" s="262"/>
      <c r="P148" s="262"/>
      <c r="Q148" s="262"/>
      <c r="R148" s="262"/>
      <c r="S148" s="262"/>
      <c r="T148" s="263"/>
      <c r="AT148" s="264" t="s">
        <v>275</v>
      </c>
      <c r="AU148" s="264" t="s">
        <v>90</v>
      </c>
      <c r="AV148" s="12" t="s">
        <v>90</v>
      </c>
      <c r="AW148" s="12" t="s">
        <v>42</v>
      </c>
      <c r="AX148" s="12" t="s">
        <v>87</v>
      </c>
      <c r="AY148" s="264" t="s">
        <v>183</v>
      </c>
    </row>
    <row r="149" s="1" customFormat="1" ht="25.5" customHeight="1">
      <c r="B149" s="47"/>
      <c r="C149" s="235" t="s">
        <v>380</v>
      </c>
      <c r="D149" s="235" t="s">
        <v>184</v>
      </c>
      <c r="E149" s="236" t="s">
        <v>2376</v>
      </c>
      <c r="F149" s="237" t="s">
        <v>2377</v>
      </c>
      <c r="G149" s="238" t="s">
        <v>318</v>
      </c>
      <c r="H149" s="239">
        <v>1</v>
      </c>
      <c r="I149" s="240"/>
      <c r="J149" s="241">
        <f>ROUND(I149*H149,2)</f>
        <v>0</v>
      </c>
      <c r="K149" s="237" t="s">
        <v>1460</v>
      </c>
      <c r="L149" s="73"/>
      <c r="M149" s="242" t="s">
        <v>34</v>
      </c>
      <c r="N149" s="243" t="s">
        <v>50</v>
      </c>
      <c r="O149" s="48"/>
      <c r="P149" s="244">
        <f>O149*H149</f>
        <v>0</v>
      </c>
      <c r="Q149" s="244">
        <v>2.9141499999999998</v>
      </c>
      <c r="R149" s="244">
        <f>Q149*H149</f>
        <v>2.9141499999999998</v>
      </c>
      <c r="S149" s="244">
        <v>0</v>
      </c>
      <c r="T149" s="245">
        <f>S149*H149</f>
        <v>0</v>
      </c>
      <c r="AR149" s="24" t="s">
        <v>197</v>
      </c>
      <c r="AT149" s="24" t="s">
        <v>184</v>
      </c>
      <c r="AU149" s="24" t="s">
        <v>90</v>
      </c>
      <c r="AY149" s="24" t="s">
        <v>183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24" t="s">
        <v>87</v>
      </c>
      <c r="BK149" s="246">
        <f>ROUND(I149*H149,2)</f>
        <v>0</v>
      </c>
      <c r="BL149" s="24" t="s">
        <v>197</v>
      </c>
      <c r="BM149" s="24" t="s">
        <v>2378</v>
      </c>
    </row>
    <row r="150" s="12" customFormat="1">
      <c r="B150" s="253"/>
      <c r="C150" s="254"/>
      <c r="D150" s="255" t="s">
        <v>275</v>
      </c>
      <c r="E150" s="256" t="s">
        <v>34</v>
      </c>
      <c r="F150" s="257" t="s">
        <v>2372</v>
      </c>
      <c r="G150" s="254"/>
      <c r="H150" s="258">
        <v>1</v>
      </c>
      <c r="I150" s="259"/>
      <c r="J150" s="254"/>
      <c r="K150" s="254"/>
      <c r="L150" s="260"/>
      <c r="M150" s="261"/>
      <c r="N150" s="262"/>
      <c r="O150" s="262"/>
      <c r="P150" s="262"/>
      <c r="Q150" s="262"/>
      <c r="R150" s="262"/>
      <c r="S150" s="262"/>
      <c r="T150" s="263"/>
      <c r="AT150" s="264" t="s">
        <v>275</v>
      </c>
      <c r="AU150" s="264" t="s">
        <v>90</v>
      </c>
      <c r="AV150" s="12" t="s">
        <v>90</v>
      </c>
      <c r="AW150" s="12" t="s">
        <v>42</v>
      </c>
      <c r="AX150" s="12" t="s">
        <v>79</v>
      </c>
      <c r="AY150" s="264" t="s">
        <v>183</v>
      </c>
    </row>
    <row r="151" s="13" customFormat="1">
      <c r="B151" s="280"/>
      <c r="C151" s="281"/>
      <c r="D151" s="255" t="s">
        <v>275</v>
      </c>
      <c r="E151" s="282" t="s">
        <v>34</v>
      </c>
      <c r="F151" s="283" t="s">
        <v>1463</v>
      </c>
      <c r="G151" s="281"/>
      <c r="H151" s="284">
        <v>1</v>
      </c>
      <c r="I151" s="285"/>
      <c r="J151" s="281"/>
      <c r="K151" s="281"/>
      <c r="L151" s="286"/>
      <c r="M151" s="287"/>
      <c r="N151" s="288"/>
      <c r="O151" s="288"/>
      <c r="P151" s="288"/>
      <c r="Q151" s="288"/>
      <c r="R151" s="288"/>
      <c r="S151" s="288"/>
      <c r="T151" s="289"/>
      <c r="AT151" s="290" t="s">
        <v>275</v>
      </c>
      <c r="AU151" s="290" t="s">
        <v>90</v>
      </c>
      <c r="AV151" s="13" t="s">
        <v>197</v>
      </c>
      <c r="AW151" s="13" t="s">
        <v>42</v>
      </c>
      <c r="AX151" s="13" t="s">
        <v>87</v>
      </c>
      <c r="AY151" s="290" t="s">
        <v>183</v>
      </c>
    </row>
    <row r="152" s="11" customFormat="1" ht="29.88" customHeight="1">
      <c r="B152" s="219"/>
      <c r="C152" s="220"/>
      <c r="D152" s="221" t="s">
        <v>78</v>
      </c>
      <c r="E152" s="233" t="s">
        <v>197</v>
      </c>
      <c r="F152" s="233" t="s">
        <v>448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SUM(P153:P154)</f>
        <v>0</v>
      </c>
      <c r="Q152" s="227"/>
      <c r="R152" s="228">
        <f>SUM(R153:R154)</f>
        <v>0</v>
      </c>
      <c r="S152" s="227"/>
      <c r="T152" s="229">
        <f>SUM(T153:T154)</f>
        <v>0</v>
      </c>
      <c r="AR152" s="230" t="s">
        <v>87</v>
      </c>
      <c r="AT152" s="231" t="s">
        <v>78</v>
      </c>
      <c r="AU152" s="231" t="s">
        <v>87</v>
      </c>
      <c r="AY152" s="230" t="s">
        <v>183</v>
      </c>
      <c r="BK152" s="232">
        <f>SUM(BK153:BK154)</f>
        <v>0</v>
      </c>
    </row>
    <row r="153" s="1" customFormat="1" ht="25.5" customHeight="1">
      <c r="B153" s="47"/>
      <c r="C153" s="235" t="s">
        <v>387</v>
      </c>
      <c r="D153" s="235" t="s">
        <v>184</v>
      </c>
      <c r="E153" s="236" t="s">
        <v>454</v>
      </c>
      <c r="F153" s="237" t="s">
        <v>455</v>
      </c>
      <c r="G153" s="238" t="s">
        <v>318</v>
      </c>
      <c r="H153" s="239">
        <v>0.42599999999999999</v>
      </c>
      <c r="I153" s="240"/>
      <c r="J153" s="241">
        <f>ROUND(I153*H153,2)</f>
        <v>0</v>
      </c>
      <c r="K153" s="237" t="s">
        <v>34</v>
      </c>
      <c r="L153" s="73"/>
      <c r="M153" s="242" t="s">
        <v>34</v>
      </c>
      <c r="N153" s="243" t="s">
        <v>50</v>
      </c>
      <c r="O153" s="48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AR153" s="24" t="s">
        <v>197</v>
      </c>
      <c r="AT153" s="24" t="s">
        <v>184</v>
      </c>
      <c r="AU153" s="24" t="s">
        <v>90</v>
      </c>
      <c r="AY153" s="24" t="s">
        <v>183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24" t="s">
        <v>87</v>
      </c>
      <c r="BK153" s="246">
        <f>ROUND(I153*H153,2)</f>
        <v>0</v>
      </c>
      <c r="BL153" s="24" t="s">
        <v>197</v>
      </c>
      <c r="BM153" s="24" t="s">
        <v>2379</v>
      </c>
    </row>
    <row r="154" s="12" customFormat="1">
      <c r="B154" s="253"/>
      <c r="C154" s="254"/>
      <c r="D154" s="255" t="s">
        <v>275</v>
      </c>
      <c r="E154" s="256" t="s">
        <v>34</v>
      </c>
      <c r="F154" s="257" t="s">
        <v>2380</v>
      </c>
      <c r="G154" s="254"/>
      <c r="H154" s="258">
        <v>0.42599999999999999</v>
      </c>
      <c r="I154" s="259"/>
      <c r="J154" s="254"/>
      <c r="K154" s="254"/>
      <c r="L154" s="260"/>
      <c r="M154" s="261"/>
      <c r="N154" s="262"/>
      <c r="O154" s="262"/>
      <c r="P154" s="262"/>
      <c r="Q154" s="262"/>
      <c r="R154" s="262"/>
      <c r="S154" s="262"/>
      <c r="T154" s="263"/>
      <c r="AT154" s="264" t="s">
        <v>275</v>
      </c>
      <c r="AU154" s="264" t="s">
        <v>90</v>
      </c>
      <c r="AV154" s="12" t="s">
        <v>90</v>
      </c>
      <c r="AW154" s="12" t="s">
        <v>42</v>
      </c>
      <c r="AX154" s="12" t="s">
        <v>87</v>
      </c>
      <c r="AY154" s="264" t="s">
        <v>183</v>
      </c>
    </row>
    <row r="155" s="11" customFormat="1" ht="29.88" customHeight="1">
      <c r="B155" s="219"/>
      <c r="C155" s="220"/>
      <c r="D155" s="221" t="s">
        <v>78</v>
      </c>
      <c r="E155" s="233" t="s">
        <v>212</v>
      </c>
      <c r="F155" s="233" t="s">
        <v>505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SUM(P156:P214)</f>
        <v>0</v>
      </c>
      <c r="Q155" s="227"/>
      <c r="R155" s="228">
        <f>SUM(R156:R214)</f>
        <v>1.0160629999999999</v>
      </c>
      <c r="S155" s="227"/>
      <c r="T155" s="229">
        <f>SUM(T156:T214)</f>
        <v>0</v>
      </c>
      <c r="AR155" s="230" t="s">
        <v>87</v>
      </c>
      <c r="AT155" s="231" t="s">
        <v>78</v>
      </c>
      <c r="AU155" s="231" t="s">
        <v>87</v>
      </c>
      <c r="AY155" s="230" t="s">
        <v>183</v>
      </c>
      <c r="BK155" s="232">
        <f>SUM(BK156:BK214)</f>
        <v>0</v>
      </c>
    </row>
    <row r="156" s="1" customFormat="1" ht="16.5" customHeight="1">
      <c r="B156" s="47"/>
      <c r="C156" s="235" t="s">
        <v>391</v>
      </c>
      <c r="D156" s="235" t="s">
        <v>184</v>
      </c>
      <c r="E156" s="236" t="s">
        <v>718</v>
      </c>
      <c r="F156" s="237" t="s">
        <v>2381</v>
      </c>
      <c r="G156" s="238" t="s">
        <v>289</v>
      </c>
      <c r="H156" s="239">
        <v>7.0999999999999996</v>
      </c>
      <c r="I156" s="240"/>
      <c r="J156" s="241">
        <f>ROUND(I156*H156,2)</f>
        <v>0</v>
      </c>
      <c r="K156" s="237" t="s">
        <v>343</v>
      </c>
      <c r="L156" s="73"/>
      <c r="M156" s="242" t="s">
        <v>34</v>
      </c>
      <c r="N156" s="243" t="s">
        <v>50</v>
      </c>
      <c r="O156" s="48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AR156" s="24" t="s">
        <v>579</v>
      </c>
      <c r="AT156" s="24" t="s">
        <v>184</v>
      </c>
      <c r="AU156" s="24" t="s">
        <v>90</v>
      </c>
      <c r="AY156" s="24" t="s">
        <v>183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24" t="s">
        <v>87</v>
      </c>
      <c r="BK156" s="246">
        <f>ROUND(I156*H156,2)</f>
        <v>0</v>
      </c>
      <c r="BL156" s="24" t="s">
        <v>579</v>
      </c>
      <c r="BM156" s="24" t="s">
        <v>2382</v>
      </c>
    </row>
    <row r="157" s="12" customFormat="1">
      <c r="B157" s="253"/>
      <c r="C157" s="254"/>
      <c r="D157" s="255" t="s">
        <v>275</v>
      </c>
      <c r="E157" s="256" t="s">
        <v>34</v>
      </c>
      <c r="F157" s="257" t="s">
        <v>2383</v>
      </c>
      <c r="G157" s="254"/>
      <c r="H157" s="258">
        <v>7.0999999999999996</v>
      </c>
      <c r="I157" s="259"/>
      <c r="J157" s="254"/>
      <c r="K157" s="254"/>
      <c r="L157" s="260"/>
      <c r="M157" s="261"/>
      <c r="N157" s="262"/>
      <c r="O157" s="262"/>
      <c r="P157" s="262"/>
      <c r="Q157" s="262"/>
      <c r="R157" s="262"/>
      <c r="S157" s="262"/>
      <c r="T157" s="263"/>
      <c r="AT157" s="264" t="s">
        <v>275</v>
      </c>
      <c r="AU157" s="264" t="s">
        <v>90</v>
      </c>
      <c r="AV157" s="12" t="s">
        <v>90</v>
      </c>
      <c r="AW157" s="12" t="s">
        <v>42</v>
      </c>
      <c r="AX157" s="12" t="s">
        <v>87</v>
      </c>
      <c r="AY157" s="264" t="s">
        <v>183</v>
      </c>
    </row>
    <row r="158" s="1" customFormat="1" ht="16.5" customHeight="1">
      <c r="B158" s="47"/>
      <c r="C158" s="265" t="s">
        <v>399</v>
      </c>
      <c r="D158" s="265" t="s">
        <v>302</v>
      </c>
      <c r="E158" s="266" t="s">
        <v>1191</v>
      </c>
      <c r="F158" s="267" t="s">
        <v>1192</v>
      </c>
      <c r="G158" s="268" t="s">
        <v>1193</v>
      </c>
      <c r="H158" s="269">
        <v>1</v>
      </c>
      <c r="I158" s="270"/>
      <c r="J158" s="271">
        <f>ROUND(I158*H158,2)</f>
        <v>0</v>
      </c>
      <c r="K158" s="267" t="s">
        <v>34</v>
      </c>
      <c r="L158" s="272"/>
      <c r="M158" s="273" t="s">
        <v>34</v>
      </c>
      <c r="N158" s="274" t="s">
        <v>50</v>
      </c>
      <c r="O158" s="48"/>
      <c r="P158" s="244">
        <f>O158*H158</f>
        <v>0</v>
      </c>
      <c r="Q158" s="244">
        <v>0.0042500000000000003</v>
      </c>
      <c r="R158" s="244">
        <f>Q158*H158</f>
        <v>0.0042500000000000003</v>
      </c>
      <c r="S158" s="244">
        <v>0</v>
      </c>
      <c r="T158" s="245">
        <f>S158*H158</f>
        <v>0</v>
      </c>
      <c r="AR158" s="24" t="s">
        <v>212</v>
      </c>
      <c r="AT158" s="24" t="s">
        <v>302</v>
      </c>
      <c r="AU158" s="24" t="s">
        <v>90</v>
      </c>
      <c r="AY158" s="24" t="s">
        <v>183</v>
      </c>
      <c r="BE158" s="246">
        <f>IF(N158="základní",J158,0)</f>
        <v>0</v>
      </c>
      <c r="BF158" s="246">
        <f>IF(N158="snížená",J158,0)</f>
        <v>0</v>
      </c>
      <c r="BG158" s="246">
        <f>IF(N158="zákl. přenesená",J158,0)</f>
        <v>0</v>
      </c>
      <c r="BH158" s="246">
        <f>IF(N158="sníž. přenesená",J158,0)</f>
        <v>0</v>
      </c>
      <c r="BI158" s="246">
        <f>IF(N158="nulová",J158,0)</f>
        <v>0</v>
      </c>
      <c r="BJ158" s="24" t="s">
        <v>87</v>
      </c>
      <c r="BK158" s="246">
        <f>ROUND(I158*H158,2)</f>
        <v>0</v>
      </c>
      <c r="BL158" s="24" t="s">
        <v>197</v>
      </c>
      <c r="BM158" s="24" t="s">
        <v>2384</v>
      </c>
    </row>
    <row r="159" s="12" customFormat="1">
      <c r="B159" s="253"/>
      <c r="C159" s="254"/>
      <c r="D159" s="255" t="s">
        <v>275</v>
      </c>
      <c r="E159" s="256" t="s">
        <v>34</v>
      </c>
      <c r="F159" s="257" t="s">
        <v>87</v>
      </c>
      <c r="G159" s="254"/>
      <c r="H159" s="258">
        <v>1</v>
      </c>
      <c r="I159" s="259"/>
      <c r="J159" s="254"/>
      <c r="K159" s="254"/>
      <c r="L159" s="260"/>
      <c r="M159" s="261"/>
      <c r="N159" s="262"/>
      <c r="O159" s="262"/>
      <c r="P159" s="262"/>
      <c r="Q159" s="262"/>
      <c r="R159" s="262"/>
      <c r="S159" s="262"/>
      <c r="T159" s="263"/>
      <c r="AT159" s="264" t="s">
        <v>275</v>
      </c>
      <c r="AU159" s="264" t="s">
        <v>90</v>
      </c>
      <c r="AV159" s="12" t="s">
        <v>90</v>
      </c>
      <c r="AW159" s="12" t="s">
        <v>42</v>
      </c>
      <c r="AX159" s="12" t="s">
        <v>87</v>
      </c>
      <c r="AY159" s="264" t="s">
        <v>183</v>
      </c>
    </row>
    <row r="160" s="1" customFormat="1" ht="25.5" customHeight="1">
      <c r="B160" s="47"/>
      <c r="C160" s="235" t="s">
        <v>404</v>
      </c>
      <c r="D160" s="235" t="s">
        <v>184</v>
      </c>
      <c r="E160" s="236" t="s">
        <v>2385</v>
      </c>
      <c r="F160" s="237" t="s">
        <v>2386</v>
      </c>
      <c r="G160" s="238" t="s">
        <v>289</v>
      </c>
      <c r="H160" s="239">
        <v>7.0999999999999996</v>
      </c>
      <c r="I160" s="240"/>
      <c r="J160" s="241">
        <f>ROUND(I160*H160,2)</f>
        <v>0</v>
      </c>
      <c r="K160" s="237" t="s">
        <v>343</v>
      </c>
      <c r="L160" s="73"/>
      <c r="M160" s="242" t="s">
        <v>34</v>
      </c>
      <c r="N160" s="243" t="s">
        <v>50</v>
      </c>
      <c r="O160" s="48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AR160" s="24" t="s">
        <v>197</v>
      </c>
      <c r="AT160" s="24" t="s">
        <v>184</v>
      </c>
      <c r="AU160" s="24" t="s">
        <v>90</v>
      </c>
      <c r="AY160" s="24" t="s">
        <v>183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24" t="s">
        <v>87</v>
      </c>
      <c r="BK160" s="246">
        <f>ROUND(I160*H160,2)</f>
        <v>0</v>
      </c>
      <c r="BL160" s="24" t="s">
        <v>197</v>
      </c>
      <c r="BM160" s="24" t="s">
        <v>2387</v>
      </c>
    </row>
    <row r="161" s="12" customFormat="1">
      <c r="B161" s="253"/>
      <c r="C161" s="254"/>
      <c r="D161" s="255" t="s">
        <v>275</v>
      </c>
      <c r="E161" s="256" t="s">
        <v>34</v>
      </c>
      <c r="F161" s="257" t="s">
        <v>2383</v>
      </c>
      <c r="G161" s="254"/>
      <c r="H161" s="258">
        <v>7.0999999999999996</v>
      </c>
      <c r="I161" s="259"/>
      <c r="J161" s="254"/>
      <c r="K161" s="254"/>
      <c r="L161" s="260"/>
      <c r="M161" s="261"/>
      <c r="N161" s="262"/>
      <c r="O161" s="262"/>
      <c r="P161" s="262"/>
      <c r="Q161" s="262"/>
      <c r="R161" s="262"/>
      <c r="S161" s="262"/>
      <c r="T161" s="263"/>
      <c r="AT161" s="264" t="s">
        <v>275</v>
      </c>
      <c r="AU161" s="264" t="s">
        <v>90</v>
      </c>
      <c r="AV161" s="12" t="s">
        <v>90</v>
      </c>
      <c r="AW161" s="12" t="s">
        <v>42</v>
      </c>
      <c r="AX161" s="12" t="s">
        <v>87</v>
      </c>
      <c r="AY161" s="264" t="s">
        <v>183</v>
      </c>
    </row>
    <row r="162" s="1" customFormat="1" ht="16.5" customHeight="1">
      <c r="B162" s="47"/>
      <c r="C162" s="265" t="s">
        <v>408</v>
      </c>
      <c r="D162" s="265" t="s">
        <v>302</v>
      </c>
      <c r="E162" s="266" t="s">
        <v>2388</v>
      </c>
      <c r="F162" s="267" t="s">
        <v>2389</v>
      </c>
      <c r="G162" s="268" t="s">
        <v>289</v>
      </c>
      <c r="H162" s="269">
        <v>7.0999999999999996</v>
      </c>
      <c r="I162" s="270"/>
      <c r="J162" s="271">
        <f>ROUND(I162*H162,2)</f>
        <v>0</v>
      </c>
      <c r="K162" s="267" t="s">
        <v>34</v>
      </c>
      <c r="L162" s="272"/>
      <c r="M162" s="273" t="s">
        <v>34</v>
      </c>
      <c r="N162" s="274" t="s">
        <v>50</v>
      </c>
      <c r="O162" s="48"/>
      <c r="P162" s="244">
        <f>O162*H162</f>
        <v>0</v>
      </c>
      <c r="Q162" s="244">
        <v>0.00058</v>
      </c>
      <c r="R162" s="244">
        <f>Q162*H162</f>
        <v>0.0041180000000000001</v>
      </c>
      <c r="S162" s="244">
        <v>0</v>
      </c>
      <c r="T162" s="245">
        <f>S162*H162</f>
        <v>0</v>
      </c>
      <c r="AR162" s="24" t="s">
        <v>212</v>
      </c>
      <c r="AT162" s="24" t="s">
        <v>302</v>
      </c>
      <c r="AU162" s="24" t="s">
        <v>90</v>
      </c>
      <c r="AY162" s="24" t="s">
        <v>183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24" t="s">
        <v>87</v>
      </c>
      <c r="BK162" s="246">
        <f>ROUND(I162*H162,2)</f>
        <v>0</v>
      </c>
      <c r="BL162" s="24" t="s">
        <v>197</v>
      </c>
      <c r="BM162" s="24" t="s">
        <v>2390</v>
      </c>
    </row>
    <row r="163" s="1" customFormat="1" ht="16.5" customHeight="1">
      <c r="B163" s="47"/>
      <c r="C163" s="235" t="s">
        <v>301</v>
      </c>
      <c r="D163" s="235" t="s">
        <v>184</v>
      </c>
      <c r="E163" s="236" t="s">
        <v>1170</v>
      </c>
      <c r="F163" s="237" t="s">
        <v>1171</v>
      </c>
      <c r="G163" s="238" t="s">
        <v>289</v>
      </c>
      <c r="H163" s="239">
        <v>7.0999999999999996</v>
      </c>
      <c r="I163" s="240"/>
      <c r="J163" s="241">
        <f>ROUND(I163*H163,2)</f>
        <v>0</v>
      </c>
      <c r="K163" s="237" t="s">
        <v>343</v>
      </c>
      <c r="L163" s="73"/>
      <c r="M163" s="242" t="s">
        <v>34</v>
      </c>
      <c r="N163" s="243" t="s">
        <v>50</v>
      </c>
      <c r="O163" s="48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AR163" s="24" t="s">
        <v>197</v>
      </c>
      <c r="AT163" s="24" t="s">
        <v>184</v>
      </c>
      <c r="AU163" s="24" t="s">
        <v>90</v>
      </c>
      <c r="AY163" s="24" t="s">
        <v>183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24" t="s">
        <v>87</v>
      </c>
      <c r="BK163" s="246">
        <f>ROUND(I163*H163,2)</f>
        <v>0</v>
      </c>
      <c r="BL163" s="24" t="s">
        <v>197</v>
      </c>
      <c r="BM163" s="24" t="s">
        <v>2391</v>
      </c>
    </row>
    <row r="164" s="12" customFormat="1">
      <c r="B164" s="253"/>
      <c r="C164" s="254"/>
      <c r="D164" s="255" t="s">
        <v>275</v>
      </c>
      <c r="E164" s="256" t="s">
        <v>34</v>
      </c>
      <c r="F164" s="257" t="s">
        <v>2383</v>
      </c>
      <c r="G164" s="254"/>
      <c r="H164" s="258">
        <v>7.0999999999999996</v>
      </c>
      <c r="I164" s="259"/>
      <c r="J164" s="254"/>
      <c r="K164" s="254"/>
      <c r="L164" s="260"/>
      <c r="M164" s="261"/>
      <c r="N164" s="262"/>
      <c r="O164" s="262"/>
      <c r="P164" s="262"/>
      <c r="Q164" s="262"/>
      <c r="R164" s="262"/>
      <c r="S164" s="262"/>
      <c r="T164" s="263"/>
      <c r="AT164" s="264" t="s">
        <v>275</v>
      </c>
      <c r="AU164" s="264" t="s">
        <v>90</v>
      </c>
      <c r="AV164" s="12" t="s">
        <v>90</v>
      </c>
      <c r="AW164" s="12" t="s">
        <v>42</v>
      </c>
      <c r="AX164" s="12" t="s">
        <v>87</v>
      </c>
      <c r="AY164" s="264" t="s">
        <v>183</v>
      </c>
    </row>
    <row r="165" s="1" customFormat="1" ht="16.5" customHeight="1">
      <c r="B165" s="47"/>
      <c r="C165" s="235" t="s">
        <v>417</v>
      </c>
      <c r="D165" s="235" t="s">
        <v>184</v>
      </c>
      <c r="E165" s="236" t="s">
        <v>1174</v>
      </c>
      <c r="F165" s="237" t="s">
        <v>1175</v>
      </c>
      <c r="G165" s="238" t="s">
        <v>289</v>
      </c>
      <c r="H165" s="239">
        <v>7.0999999999999996</v>
      </c>
      <c r="I165" s="240"/>
      <c r="J165" s="241">
        <f>ROUND(I165*H165,2)</f>
        <v>0</v>
      </c>
      <c r="K165" s="237" t="s">
        <v>343</v>
      </c>
      <c r="L165" s="73"/>
      <c r="M165" s="242" t="s">
        <v>34</v>
      </c>
      <c r="N165" s="243" t="s">
        <v>50</v>
      </c>
      <c r="O165" s="48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AR165" s="24" t="s">
        <v>197</v>
      </c>
      <c r="AT165" s="24" t="s">
        <v>184</v>
      </c>
      <c r="AU165" s="24" t="s">
        <v>90</v>
      </c>
      <c r="AY165" s="24" t="s">
        <v>183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24" t="s">
        <v>87</v>
      </c>
      <c r="BK165" s="246">
        <f>ROUND(I165*H165,2)</f>
        <v>0</v>
      </c>
      <c r="BL165" s="24" t="s">
        <v>197</v>
      </c>
      <c r="BM165" s="24" t="s">
        <v>2392</v>
      </c>
    </row>
    <row r="166" s="12" customFormat="1">
      <c r="B166" s="253"/>
      <c r="C166" s="254"/>
      <c r="D166" s="255" t="s">
        <v>275</v>
      </c>
      <c r="E166" s="256" t="s">
        <v>34</v>
      </c>
      <c r="F166" s="257" t="s">
        <v>2383</v>
      </c>
      <c r="G166" s="254"/>
      <c r="H166" s="258">
        <v>7.0999999999999996</v>
      </c>
      <c r="I166" s="259"/>
      <c r="J166" s="254"/>
      <c r="K166" s="254"/>
      <c r="L166" s="260"/>
      <c r="M166" s="261"/>
      <c r="N166" s="262"/>
      <c r="O166" s="262"/>
      <c r="P166" s="262"/>
      <c r="Q166" s="262"/>
      <c r="R166" s="262"/>
      <c r="S166" s="262"/>
      <c r="T166" s="263"/>
      <c r="AT166" s="264" t="s">
        <v>275</v>
      </c>
      <c r="AU166" s="264" t="s">
        <v>90</v>
      </c>
      <c r="AV166" s="12" t="s">
        <v>90</v>
      </c>
      <c r="AW166" s="12" t="s">
        <v>42</v>
      </c>
      <c r="AX166" s="12" t="s">
        <v>87</v>
      </c>
      <c r="AY166" s="264" t="s">
        <v>183</v>
      </c>
    </row>
    <row r="167" s="1" customFormat="1" ht="16.5" customHeight="1">
      <c r="B167" s="47"/>
      <c r="C167" s="235" t="s">
        <v>422</v>
      </c>
      <c r="D167" s="235" t="s">
        <v>184</v>
      </c>
      <c r="E167" s="236" t="s">
        <v>1177</v>
      </c>
      <c r="F167" s="237" t="s">
        <v>1178</v>
      </c>
      <c r="G167" s="238" t="s">
        <v>528</v>
      </c>
      <c r="H167" s="239">
        <v>2</v>
      </c>
      <c r="I167" s="240"/>
      <c r="J167" s="241">
        <f>ROUND(I167*H167,2)</f>
        <v>0</v>
      </c>
      <c r="K167" s="237" t="s">
        <v>343</v>
      </c>
      <c r="L167" s="73"/>
      <c r="M167" s="242" t="s">
        <v>34</v>
      </c>
      <c r="N167" s="243" t="s">
        <v>50</v>
      </c>
      <c r="O167" s="48"/>
      <c r="P167" s="244">
        <f>O167*H167</f>
        <v>0</v>
      </c>
      <c r="Q167" s="244">
        <v>0.46005000000000001</v>
      </c>
      <c r="R167" s="244">
        <f>Q167*H167</f>
        <v>0.92010000000000003</v>
      </c>
      <c r="S167" s="244">
        <v>0</v>
      </c>
      <c r="T167" s="245">
        <f>S167*H167</f>
        <v>0</v>
      </c>
      <c r="AR167" s="24" t="s">
        <v>197</v>
      </c>
      <c r="AT167" s="24" t="s">
        <v>184</v>
      </c>
      <c r="AU167" s="24" t="s">
        <v>90</v>
      </c>
      <c r="AY167" s="24" t="s">
        <v>183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24" t="s">
        <v>87</v>
      </c>
      <c r="BK167" s="246">
        <f>ROUND(I167*H167,2)</f>
        <v>0</v>
      </c>
      <c r="BL167" s="24" t="s">
        <v>197</v>
      </c>
      <c r="BM167" s="24" t="s">
        <v>2393</v>
      </c>
    </row>
    <row r="168" s="12" customFormat="1">
      <c r="B168" s="253"/>
      <c r="C168" s="254"/>
      <c r="D168" s="255" t="s">
        <v>275</v>
      </c>
      <c r="E168" s="256" t="s">
        <v>34</v>
      </c>
      <c r="F168" s="257" t="s">
        <v>90</v>
      </c>
      <c r="G168" s="254"/>
      <c r="H168" s="258">
        <v>2</v>
      </c>
      <c r="I168" s="259"/>
      <c r="J168" s="254"/>
      <c r="K168" s="254"/>
      <c r="L168" s="260"/>
      <c r="M168" s="261"/>
      <c r="N168" s="262"/>
      <c r="O168" s="262"/>
      <c r="P168" s="262"/>
      <c r="Q168" s="262"/>
      <c r="R168" s="262"/>
      <c r="S168" s="262"/>
      <c r="T168" s="263"/>
      <c r="AT168" s="264" t="s">
        <v>275</v>
      </c>
      <c r="AU168" s="264" t="s">
        <v>90</v>
      </c>
      <c r="AV168" s="12" t="s">
        <v>90</v>
      </c>
      <c r="AW168" s="12" t="s">
        <v>42</v>
      </c>
      <c r="AX168" s="12" t="s">
        <v>87</v>
      </c>
      <c r="AY168" s="264" t="s">
        <v>183</v>
      </c>
    </row>
    <row r="169" s="1" customFormat="1" ht="16.5" customHeight="1">
      <c r="B169" s="47"/>
      <c r="C169" s="265" t="s">
        <v>430</v>
      </c>
      <c r="D169" s="265" t="s">
        <v>302</v>
      </c>
      <c r="E169" s="266" t="s">
        <v>2394</v>
      </c>
      <c r="F169" s="267" t="s">
        <v>2395</v>
      </c>
      <c r="G169" s="268" t="s">
        <v>1484</v>
      </c>
      <c r="H169" s="269">
        <v>0.17799999999999999</v>
      </c>
      <c r="I169" s="270"/>
      <c r="J169" s="271">
        <f>ROUND(I169*H169,2)</f>
        <v>0</v>
      </c>
      <c r="K169" s="267" t="s">
        <v>2396</v>
      </c>
      <c r="L169" s="272"/>
      <c r="M169" s="273" t="s">
        <v>34</v>
      </c>
      <c r="N169" s="274" t="s">
        <v>50</v>
      </c>
      <c r="O169" s="48"/>
      <c r="P169" s="244">
        <f>O169*H169</f>
        <v>0</v>
      </c>
      <c r="Q169" s="244">
        <v>0.001</v>
      </c>
      <c r="R169" s="244">
        <f>Q169*H169</f>
        <v>0.00017799999999999999</v>
      </c>
      <c r="S169" s="244">
        <v>0</v>
      </c>
      <c r="T169" s="245">
        <f>S169*H169</f>
        <v>0</v>
      </c>
      <c r="AR169" s="24" t="s">
        <v>2149</v>
      </c>
      <c r="AT169" s="24" t="s">
        <v>302</v>
      </c>
      <c r="AU169" s="24" t="s">
        <v>90</v>
      </c>
      <c r="AY169" s="24" t="s">
        <v>183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24" t="s">
        <v>87</v>
      </c>
      <c r="BK169" s="246">
        <f>ROUND(I169*H169,2)</f>
        <v>0</v>
      </c>
      <c r="BL169" s="24" t="s">
        <v>579</v>
      </c>
      <c r="BM169" s="24" t="s">
        <v>2397</v>
      </c>
    </row>
    <row r="170" s="1" customFormat="1">
      <c r="B170" s="47"/>
      <c r="C170" s="75"/>
      <c r="D170" s="255" t="s">
        <v>889</v>
      </c>
      <c r="E170" s="75"/>
      <c r="F170" s="278" t="s">
        <v>2398</v>
      </c>
      <c r="G170" s="75"/>
      <c r="H170" s="75"/>
      <c r="I170" s="205"/>
      <c r="J170" s="75"/>
      <c r="K170" s="75"/>
      <c r="L170" s="73"/>
      <c r="M170" s="279"/>
      <c r="N170" s="48"/>
      <c r="O170" s="48"/>
      <c r="P170" s="48"/>
      <c r="Q170" s="48"/>
      <c r="R170" s="48"/>
      <c r="S170" s="48"/>
      <c r="T170" s="96"/>
      <c r="AT170" s="24" t="s">
        <v>889</v>
      </c>
      <c r="AU170" s="24" t="s">
        <v>90</v>
      </c>
    </row>
    <row r="171" s="12" customFormat="1">
      <c r="B171" s="253"/>
      <c r="C171" s="254"/>
      <c r="D171" s="255" t="s">
        <v>275</v>
      </c>
      <c r="E171" s="256" t="s">
        <v>34</v>
      </c>
      <c r="F171" s="257" t="s">
        <v>2399</v>
      </c>
      <c r="G171" s="254"/>
      <c r="H171" s="258">
        <v>0.17799999999999999</v>
      </c>
      <c r="I171" s="259"/>
      <c r="J171" s="254"/>
      <c r="K171" s="254"/>
      <c r="L171" s="260"/>
      <c r="M171" s="261"/>
      <c r="N171" s="262"/>
      <c r="O171" s="262"/>
      <c r="P171" s="262"/>
      <c r="Q171" s="262"/>
      <c r="R171" s="262"/>
      <c r="S171" s="262"/>
      <c r="T171" s="263"/>
      <c r="AT171" s="264" t="s">
        <v>275</v>
      </c>
      <c r="AU171" s="264" t="s">
        <v>90</v>
      </c>
      <c r="AV171" s="12" t="s">
        <v>90</v>
      </c>
      <c r="AW171" s="12" t="s">
        <v>42</v>
      </c>
      <c r="AX171" s="12" t="s">
        <v>87</v>
      </c>
      <c r="AY171" s="264" t="s">
        <v>183</v>
      </c>
    </row>
    <row r="172" s="1" customFormat="1" ht="16.5" customHeight="1">
      <c r="B172" s="47"/>
      <c r="C172" s="235" t="s">
        <v>437</v>
      </c>
      <c r="D172" s="235" t="s">
        <v>184</v>
      </c>
      <c r="E172" s="236" t="s">
        <v>2400</v>
      </c>
      <c r="F172" s="237" t="s">
        <v>2401</v>
      </c>
      <c r="G172" s="238" t="s">
        <v>528</v>
      </c>
      <c r="H172" s="239">
        <v>1</v>
      </c>
      <c r="I172" s="240"/>
      <c r="J172" s="241">
        <f>ROUND(I172*H172,2)</f>
        <v>0</v>
      </c>
      <c r="K172" s="237" t="s">
        <v>34</v>
      </c>
      <c r="L172" s="73"/>
      <c r="M172" s="242" t="s">
        <v>34</v>
      </c>
      <c r="N172" s="243" t="s">
        <v>50</v>
      </c>
      <c r="O172" s="48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AR172" s="24" t="s">
        <v>197</v>
      </c>
      <c r="AT172" s="24" t="s">
        <v>184</v>
      </c>
      <c r="AU172" s="24" t="s">
        <v>90</v>
      </c>
      <c r="AY172" s="24" t="s">
        <v>183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24" t="s">
        <v>87</v>
      </c>
      <c r="BK172" s="246">
        <f>ROUND(I172*H172,2)</f>
        <v>0</v>
      </c>
      <c r="BL172" s="24" t="s">
        <v>197</v>
      </c>
      <c r="BM172" s="24" t="s">
        <v>2402</v>
      </c>
    </row>
    <row r="173" s="12" customFormat="1">
      <c r="B173" s="253"/>
      <c r="C173" s="254"/>
      <c r="D173" s="255" t="s">
        <v>275</v>
      </c>
      <c r="E173" s="256" t="s">
        <v>34</v>
      </c>
      <c r="F173" s="257" t="s">
        <v>2403</v>
      </c>
      <c r="G173" s="254"/>
      <c r="H173" s="258">
        <v>1</v>
      </c>
      <c r="I173" s="259"/>
      <c r="J173" s="254"/>
      <c r="K173" s="254"/>
      <c r="L173" s="260"/>
      <c r="M173" s="261"/>
      <c r="N173" s="262"/>
      <c r="O173" s="262"/>
      <c r="P173" s="262"/>
      <c r="Q173" s="262"/>
      <c r="R173" s="262"/>
      <c r="S173" s="262"/>
      <c r="T173" s="263"/>
      <c r="AT173" s="264" t="s">
        <v>275</v>
      </c>
      <c r="AU173" s="264" t="s">
        <v>90</v>
      </c>
      <c r="AV173" s="12" t="s">
        <v>90</v>
      </c>
      <c r="AW173" s="12" t="s">
        <v>42</v>
      </c>
      <c r="AX173" s="12" t="s">
        <v>79</v>
      </c>
      <c r="AY173" s="264" t="s">
        <v>183</v>
      </c>
    </row>
    <row r="174" s="13" customFormat="1">
      <c r="B174" s="280"/>
      <c r="C174" s="281"/>
      <c r="D174" s="255" t="s">
        <v>275</v>
      </c>
      <c r="E174" s="282" t="s">
        <v>34</v>
      </c>
      <c r="F174" s="283" t="s">
        <v>1463</v>
      </c>
      <c r="G174" s="281"/>
      <c r="H174" s="284">
        <v>1</v>
      </c>
      <c r="I174" s="285"/>
      <c r="J174" s="281"/>
      <c r="K174" s="281"/>
      <c r="L174" s="286"/>
      <c r="M174" s="287"/>
      <c r="N174" s="288"/>
      <c r="O174" s="288"/>
      <c r="P174" s="288"/>
      <c r="Q174" s="288"/>
      <c r="R174" s="288"/>
      <c r="S174" s="288"/>
      <c r="T174" s="289"/>
      <c r="AT174" s="290" t="s">
        <v>275</v>
      </c>
      <c r="AU174" s="290" t="s">
        <v>90</v>
      </c>
      <c r="AV174" s="13" t="s">
        <v>197</v>
      </c>
      <c r="AW174" s="13" t="s">
        <v>42</v>
      </c>
      <c r="AX174" s="13" t="s">
        <v>87</v>
      </c>
      <c r="AY174" s="290" t="s">
        <v>183</v>
      </c>
    </row>
    <row r="175" s="1" customFormat="1" ht="16.5" customHeight="1">
      <c r="B175" s="47"/>
      <c r="C175" s="235" t="s">
        <v>443</v>
      </c>
      <c r="D175" s="235" t="s">
        <v>184</v>
      </c>
      <c r="E175" s="236" t="s">
        <v>2404</v>
      </c>
      <c r="F175" s="237" t="s">
        <v>2405</v>
      </c>
      <c r="G175" s="238" t="s">
        <v>528</v>
      </c>
      <c r="H175" s="239">
        <v>1</v>
      </c>
      <c r="I175" s="240"/>
      <c r="J175" s="241">
        <f>ROUND(I175*H175,2)</f>
        <v>0</v>
      </c>
      <c r="K175" s="237" t="s">
        <v>34</v>
      </c>
      <c r="L175" s="73"/>
      <c r="M175" s="242" t="s">
        <v>34</v>
      </c>
      <c r="N175" s="243" t="s">
        <v>50</v>
      </c>
      <c r="O175" s="48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AR175" s="24" t="s">
        <v>197</v>
      </c>
      <c r="AT175" s="24" t="s">
        <v>184</v>
      </c>
      <c r="AU175" s="24" t="s">
        <v>90</v>
      </c>
      <c r="AY175" s="24" t="s">
        <v>183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24" t="s">
        <v>87</v>
      </c>
      <c r="BK175" s="246">
        <f>ROUND(I175*H175,2)</f>
        <v>0</v>
      </c>
      <c r="BL175" s="24" t="s">
        <v>197</v>
      </c>
      <c r="BM175" s="24" t="s">
        <v>2406</v>
      </c>
    </row>
    <row r="176" s="12" customFormat="1">
      <c r="B176" s="253"/>
      <c r="C176" s="254"/>
      <c r="D176" s="255" t="s">
        <v>275</v>
      </c>
      <c r="E176" s="256" t="s">
        <v>34</v>
      </c>
      <c r="F176" s="257" t="s">
        <v>2407</v>
      </c>
      <c r="G176" s="254"/>
      <c r="H176" s="258">
        <v>1</v>
      </c>
      <c r="I176" s="259"/>
      <c r="J176" s="254"/>
      <c r="K176" s="254"/>
      <c r="L176" s="260"/>
      <c r="M176" s="261"/>
      <c r="N176" s="262"/>
      <c r="O176" s="262"/>
      <c r="P176" s="262"/>
      <c r="Q176" s="262"/>
      <c r="R176" s="262"/>
      <c r="S176" s="262"/>
      <c r="T176" s="263"/>
      <c r="AT176" s="264" t="s">
        <v>275</v>
      </c>
      <c r="AU176" s="264" t="s">
        <v>90</v>
      </c>
      <c r="AV176" s="12" t="s">
        <v>90</v>
      </c>
      <c r="AW176" s="12" t="s">
        <v>42</v>
      </c>
      <c r="AX176" s="12" t="s">
        <v>79</v>
      </c>
      <c r="AY176" s="264" t="s">
        <v>183</v>
      </c>
    </row>
    <row r="177" s="13" customFormat="1">
      <c r="B177" s="280"/>
      <c r="C177" s="281"/>
      <c r="D177" s="255" t="s">
        <v>275</v>
      </c>
      <c r="E177" s="282" t="s">
        <v>34</v>
      </c>
      <c r="F177" s="283" t="s">
        <v>1463</v>
      </c>
      <c r="G177" s="281"/>
      <c r="H177" s="284">
        <v>1</v>
      </c>
      <c r="I177" s="285"/>
      <c r="J177" s="281"/>
      <c r="K177" s="281"/>
      <c r="L177" s="286"/>
      <c r="M177" s="287"/>
      <c r="N177" s="288"/>
      <c r="O177" s="288"/>
      <c r="P177" s="288"/>
      <c r="Q177" s="288"/>
      <c r="R177" s="288"/>
      <c r="S177" s="288"/>
      <c r="T177" s="289"/>
      <c r="AT177" s="290" t="s">
        <v>275</v>
      </c>
      <c r="AU177" s="290" t="s">
        <v>90</v>
      </c>
      <c r="AV177" s="13" t="s">
        <v>197</v>
      </c>
      <c r="AW177" s="13" t="s">
        <v>42</v>
      </c>
      <c r="AX177" s="13" t="s">
        <v>87</v>
      </c>
      <c r="AY177" s="290" t="s">
        <v>183</v>
      </c>
    </row>
    <row r="178" s="1" customFormat="1" ht="16.5" customHeight="1">
      <c r="B178" s="47"/>
      <c r="C178" s="235" t="s">
        <v>449</v>
      </c>
      <c r="D178" s="235" t="s">
        <v>184</v>
      </c>
      <c r="E178" s="236" t="s">
        <v>2408</v>
      </c>
      <c r="F178" s="237" t="s">
        <v>2409</v>
      </c>
      <c r="G178" s="238" t="s">
        <v>289</v>
      </c>
      <c r="H178" s="239">
        <v>3</v>
      </c>
      <c r="I178" s="240"/>
      <c r="J178" s="241">
        <f>ROUND(I178*H178,2)</f>
        <v>0</v>
      </c>
      <c r="K178" s="237" t="s">
        <v>34</v>
      </c>
      <c r="L178" s="73"/>
      <c r="M178" s="242" t="s">
        <v>34</v>
      </c>
      <c r="N178" s="243" t="s">
        <v>50</v>
      </c>
      <c r="O178" s="48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AR178" s="24" t="s">
        <v>197</v>
      </c>
      <c r="AT178" s="24" t="s">
        <v>184</v>
      </c>
      <c r="AU178" s="24" t="s">
        <v>90</v>
      </c>
      <c r="AY178" s="24" t="s">
        <v>183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24" t="s">
        <v>87</v>
      </c>
      <c r="BK178" s="246">
        <f>ROUND(I178*H178,2)</f>
        <v>0</v>
      </c>
      <c r="BL178" s="24" t="s">
        <v>197</v>
      </c>
      <c r="BM178" s="24" t="s">
        <v>2410</v>
      </c>
    </row>
    <row r="179" s="12" customFormat="1">
      <c r="B179" s="253"/>
      <c r="C179" s="254"/>
      <c r="D179" s="255" t="s">
        <v>275</v>
      </c>
      <c r="E179" s="256" t="s">
        <v>34</v>
      </c>
      <c r="F179" s="257" t="s">
        <v>2411</v>
      </c>
      <c r="G179" s="254"/>
      <c r="H179" s="258">
        <v>3</v>
      </c>
      <c r="I179" s="259"/>
      <c r="J179" s="254"/>
      <c r="K179" s="254"/>
      <c r="L179" s="260"/>
      <c r="M179" s="261"/>
      <c r="N179" s="262"/>
      <c r="O179" s="262"/>
      <c r="P179" s="262"/>
      <c r="Q179" s="262"/>
      <c r="R179" s="262"/>
      <c r="S179" s="262"/>
      <c r="T179" s="263"/>
      <c r="AT179" s="264" t="s">
        <v>275</v>
      </c>
      <c r="AU179" s="264" t="s">
        <v>90</v>
      </c>
      <c r="AV179" s="12" t="s">
        <v>90</v>
      </c>
      <c r="AW179" s="12" t="s">
        <v>42</v>
      </c>
      <c r="AX179" s="12" t="s">
        <v>79</v>
      </c>
      <c r="AY179" s="264" t="s">
        <v>183</v>
      </c>
    </row>
    <row r="180" s="13" customFormat="1">
      <c r="B180" s="280"/>
      <c r="C180" s="281"/>
      <c r="D180" s="255" t="s">
        <v>275</v>
      </c>
      <c r="E180" s="282" t="s">
        <v>34</v>
      </c>
      <c r="F180" s="283" t="s">
        <v>1463</v>
      </c>
      <c r="G180" s="281"/>
      <c r="H180" s="284">
        <v>3</v>
      </c>
      <c r="I180" s="285"/>
      <c r="J180" s="281"/>
      <c r="K180" s="281"/>
      <c r="L180" s="286"/>
      <c r="M180" s="287"/>
      <c r="N180" s="288"/>
      <c r="O180" s="288"/>
      <c r="P180" s="288"/>
      <c r="Q180" s="288"/>
      <c r="R180" s="288"/>
      <c r="S180" s="288"/>
      <c r="T180" s="289"/>
      <c r="AT180" s="290" t="s">
        <v>275</v>
      </c>
      <c r="AU180" s="290" t="s">
        <v>90</v>
      </c>
      <c r="AV180" s="13" t="s">
        <v>197</v>
      </c>
      <c r="AW180" s="13" t="s">
        <v>42</v>
      </c>
      <c r="AX180" s="13" t="s">
        <v>87</v>
      </c>
      <c r="AY180" s="290" t="s">
        <v>183</v>
      </c>
    </row>
    <row r="181" s="1" customFormat="1" ht="16.5" customHeight="1">
      <c r="B181" s="47"/>
      <c r="C181" s="235" t="s">
        <v>453</v>
      </c>
      <c r="D181" s="235" t="s">
        <v>184</v>
      </c>
      <c r="E181" s="236" t="s">
        <v>2412</v>
      </c>
      <c r="F181" s="237" t="s">
        <v>2413</v>
      </c>
      <c r="G181" s="238" t="s">
        <v>528</v>
      </c>
      <c r="H181" s="239">
        <v>1</v>
      </c>
      <c r="I181" s="240"/>
      <c r="J181" s="241">
        <f>ROUND(I181*H181,2)</f>
        <v>0</v>
      </c>
      <c r="K181" s="237" t="s">
        <v>343</v>
      </c>
      <c r="L181" s="73"/>
      <c r="M181" s="242" t="s">
        <v>34</v>
      </c>
      <c r="N181" s="243" t="s">
        <v>50</v>
      </c>
      <c r="O181" s="48"/>
      <c r="P181" s="244">
        <f>O181*H181</f>
        <v>0</v>
      </c>
      <c r="Q181" s="244">
        <v>0.0070200000000000002</v>
      </c>
      <c r="R181" s="244">
        <f>Q181*H181</f>
        <v>0.0070200000000000002</v>
      </c>
      <c r="S181" s="244">
        <v>0</v>
      </c>
      <c r="T181" s="245">
        <f>S181*H181</f>
        <v>0</v>
      </c>
      <c r="AR181" s="24" t="s">
        <v>197</v>
      </c>
      <c r="AT181" s="24" t="s">
        <v>184</v>
      </c>
      <c r="AU181" s="24" t="s">
        <v>90</v>
      </c>
      <c r="AY181" s="24" t="s">
        <v>183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24" t="s">
        <v>87</v>
      </c>
      <c r="BK181" s="246">
        <f>ROUND(I181*H181,2)</f>
        <v>0</v>
      </c>
      <c r="BL181" s="24" t="s">
        <v>197</v>
      </c>
      <c r="BM181" s="24" t="s">
        <v>2414</v>
      </c>
    </row>
    <row r="182" s="12" customFormat="1">
      <c r="B182" s="253"/>
      <c r="C182" s="254"/>
      <c r="D182" s="255" t="s">
        <v>275</v>
      </c>
      <c r="E182" s="256" t="s">
        <v>34</v>
      </c>
      <c r="F182" s="257" t="s">
        <v>87</v>
      </c>
      <c r="G182" s="254"/>
      <c r="H182" s="258">
        <v>1</v>
      </c>
      <c r="I182" s="259"/>
      <c r="J182" s="254"/>
      <c r="K182" s="254"/>
      <c r="L182" s="260"/>
      <c r="M182" s="261"/>
      <c r="N182" s="262"/>
      <c r="O182" s="262"/>
      <c r="P182" s="262"/>
      <c r="Q182" s="262"/>
      <c r="R182" s="262"/>
      <c r="S182" s="262"/>
      <c r="T182" s="263"/>
      <c r="AT182" s="264" t="s">
        <v>275</v>
      </c>
      <c r="AU182" s="264" t="s">
        <v>90</v>
      </c>
      <c r="AV182" s="12" t="s">
        <v>90</v>
      </c>
      <c r="AW182" s="12" t="s">
        <v>42</v>
      </c>
      <c r="AX182" s="12" t="s">
        <v>87</v>
      </c>
      <c r="AY182" s="264" t="s">
        <v>183</v>
      </c>
    </row>
    <row r="183" s="1" customFormat="1" ht="25.5" customHeight="1">
      <c r="B183" s="47"/>
      <c r="C183" s="265" t="s">
        <v>459</v>
      </c>
      <c r="D183" s="265" t="s">
        <v>302</v>
      </c>
      <c r="E183" s="266" t="s">
        <v>2415</v>
      </c>
      <c r="F183" s="267" t="s">
        <v>2416</v>
      </c>
      <c r="G183" s="268" t="s">
        <v>528</v>
      </c>
      <c r="H183" s="269">
        <v>1</v>
      </c>
      <c r="I183" s="270"/>
      <c r="J183" s="271">
        <f>ROUND(I183*H183,2)</f>
        <v>0</v>
      </c>
      <c r="K183" s="267" t="s">
        <v>343</v>
      </c>
      <c r="L183" s="272"/>
      <c r="M183" s="273" t="s">
        <v>34</v>
      </c>
      <c r="N183" s="274" t="s">
        <v>50</v>
      </c>
      <c r="O183" s="48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AR183" s="24" t="s">
        <v>212</v>
      </c>
      <c r="AT183" s="24" t="s">
        <v>302</v>
      </c>
      <c r="AU183" s="24" t="s">
        <v>90</v>
      </c>
      <c r="AY183" s="24" t="s">
        <v>183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24" t="s">
        <v>87</v>
      </c>
      <c r="BK183" s="246">
        <f>ROUND(I183*H183,2)</f>
        <v>0</v>
      </c>
      <c r="BL183" s="24" t="s">
        <v>197</v>
      </c>
      <c r="BM183" s="24" t="s">
        <v>2417</v>
      </c>
    </row>
    <row r="184" s="12" customFormat="1">
      <c r="B184" s="253"/>
      <c r="C184" s="254"/>
      <c r="D184" s="255" t="s">
        <v>275</v>
      </c>
      <c r="E184" s="256" t="s">
        <v>34</v>
      </c>
      <c r="F184" s="257" t="s">
        <v>87</v>
      </c>
      <c r="G184" s="254"/>
      <c r="H184" s="258">
        <v>1</v>
      </c>
      <c r="I184" s="259"/>
      <c r="J184" s="254"/>
      <c r="K184" s="254"/>
      <c r="L184" s="260"/>
      <c r="M184" s="261"/>
      <c r="N184" s="262"/>
      <c r="O184" s="262"/>
      <c r="P184" s="262"/>
      <c r="Q184" s="262"/>
      <c r="R184" s="262"/>
      <c r="S184" s="262"/>
      <c r="T184" s="263"/>
      <c r="AT184" s="264" t="s">
        <v>275</v>
      </c>
      <c r="AU184" s="264" t="s">
        <v>90</v>
      </c>
      <c r="AV184" s="12" t="s">
        <v>90</v>
      </c>
      <c r="AW184" s="12" t="s">
        <v>42</v>
      </c>
      <c r="AX184" s="12" t="s">
        <v>87</v>
      </c>
      <c r="AY184" s="264" t="s">
        <v>183</v>
      </c>
    </row>
    <row r="185" s="1" customFormat="1" ht="38.25" customHeight="1">
      <c r="B185" s="47"/>
      <c r="C185" s="265" t="s">
        <v>464</v>
      </c>
      <c r="D185" s="265" t="s">
        <v>302</v>
      </c>
      <c r="E185" s="266" t="s">
        <v>2418</v>
      </c>
      <c r="F185" s="267" t="s">
        <v>2419</v>
      </c>
      <c r="G185" s="268" t="s">
        <v>528</v>
      </c>
      <c r="H185" s="269">
        <v>1</v>
      </c>
      <c r="I185" s="270"/>
      <c r="J185" s="271">
        <f>ROUND(I185*H185,2)</f>
        <v>0</v>
      </c>
      <c r="K185" s="267" t="s">
        <v>343</v>
      </c>
      <c r="L185" s="272"/>
      <c r="M185" s="273" t="s">
        <v>34</v>
      </c>
      <c r="N185" s="274" t="s">
        <v>50</v>
      </c>
      <c r="O185" s="48"/>
      <c r="P185" s="244">
        <f>O185*H185</f>
        <v>0</v>
      </c>
      <c r="Q185" s="244">
        <v>0.010970000000000001</v>
      </c>
      <c r="R185" s="244">
        <f>Q185*H185</f>
        <v>0.010970000000000001</v>
      </c>
      <c r="S185" s="244">
        <v>0</v>
      </c>
      <c r="T185" s="245">
        <f>S185*H185</f>
        <v>0</v>
      </c>
      <c r="AR185" s="24" t="s">
        <v>509</v>
      </c>
      <c r="AT185" s="24" t="s">
        <v>302</v>
      </c>
      <c r="AU185" s="24" t="s">
        <v>90</v>
      </c>
      <c r="AY185" s="24" t="s">
        <v>183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24" t="s">
        <v>87</v>
      </c>
      <c r="BK185" s="246">
        <f>ROUND(I185*H185,2)</f>
        <v>0</v>
      </c>
      <c r="BL185" s="24" t="s">
        <v>509</v>
      </c>
      <c r="BM185" s="24" t="s">
        <v>2420</v>
      </c>
    </row>
    <row r="186" s="12" customFormat="1">
      <c r="B186" s="253"/>
      <c r="C186" s="254"/>
      <c r="D186" s="255" t="s">
        <v>275</v>
      </c>
      <c r="E186" s="256" t="s">
        <v>34</v>
      </c>
      <c r="F186" s="257" t="s">
        <v>87</v>
      </c>
      <c r="G186" s="254"/>
      <c r="H186" s="258">
        <v>1</v>
      </c>
      <c r="I186" s="259"/>
      <c r="J186" s="254"/>
      <c r="K186" s="254"/>
      <c r="L186" s="260"/>
      <c r="M186" s="261"/>
      <c r="N186" s="262"/>
      <c r="O186" s="262"/>
      <c r="P186" s="262"/>
      <c r="Q186" s="262"/>
      <c r="R186" s="262"/>
      <c r="S186" s="262"/>
      <c r="T186" s="263"/>
      <c r="AT186" s="264" t="s">
        <v>275</v>
      </c>
      <c r="AU186" s="264" t="s">
        <v>90</v>
      </c>
      <c r="AV186" s="12" t="s">
        <v>90</v>
      </c>
      <c r="AW186" s="12" t="s">
        <v>42</v>
      </c>
      <c r="AX186" s="12" t="s">
        <v>87</v>
      </c>
      <c r="AY186" s="264" t="s">
        <v>183</v>
      </c>
    </row>
    <row r="187" s="1" customFormat="1" ht="38.25" customHeight="1">
      <c r="B187" s="47"/>
      <c r="C187" s="265" t="s">
        <v>315</v>
      </c>
      <c r="D187" s="265" t="s">
        <v>302</v>
      </c>
      <c r="E187" s="266" t="s">
        <v>2421</v>
      </c>
      <c r="F187" s="267" t="s">
        <v>2422</v>
      </c>
      <c r="G187" s="268" t="s">
        <v>528</v>
      </c>
      <c r="H187" s="269">
        <v>1</v>
      </c>
      <c r="I187" s="270"/>
      <c r="J187" s="271">
        <f>ROUND(I187*H187,2)</f>
        <v>0</v>
      </c>
      <c r="K187" s="267" t="s">
        <v>343</v>
      </c>
      <c r="L187" s="272"/>
      <c r="M187" s="273" t="s">
        <v>34</v>
      </c>
      <c r="N187" s="274" t="s">
        <v>50</v>
      </c>
      <c r="O187" s="48"/>
      <c r="P187" s="244">
        <f>O187*H187</f>
        <v>0</v>
      </c>
      <c r="Q187" s="244">
        <v>0.0030500000000000002</v>
      </c>
      <c r="R187" s="244">
        <f>Q187*H187</f>
        <v>0.0030500000000000002</v>
      </c>
      <c r="S187" s="244">
        <v>0</v>
      </c>
      <c r="T187" s="245">
        <f>S187*H187</f>
        <v>0</v>
      </c>
      <c r="AR187" s="24" t="s">
        <v>509</v>
      </c>
      <c r="AT187" s="24" t="s">
        <v>302</v>
      </c>
      <c r="AU187" s="24" t="s">
        <v>90</v>
      </c>
      <c r="AY187" s="24" t="s">
        <v>183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24" t="s">
        <v>87</v>
      </c>
      <c r="BK187" s="246">
        <f>ROUND(I187*H187,2)</f>
        <v>0</v>
      </c>
      <c r="BL187" s="24" t="s">
        <v>509</v>
      </c>
      <c r="BM187" s="24" t="s">
        <v>2423</v>
      </c>
    </row>
    <row r="188" s="1" customFormat="1" ht="38.25" customHeight="1">
      <c r="B188" s="47"/>
      <c r="C188" s="265" t="s">
        <v>473</v>
      </c>
      <c r="D188" s="265" t="s">
        <v>302</v>
      </c>
      <c r="E188" s="266" t="s">
        <v>2424</v>
      </c>
      <c r="F188" s="267" t="s">
        <v>2425</v>
      </c>
      <c r="G188" s="268" t="s">
        <v>528</v>
      </c>
      <c r="H188" s="269">
        <v>1</v>
      </c>
      <c r="I188" s="270"/>
      <c r="J188" s="271">
        <f>ROUND(I188*H188,2)</f>
        <v>0</v>
      </c>
      <c r="K188" s="267" t="s">
        <v>343</v>
      </c>
      <c r="L188" s="272"/>
      <c r="M188" s="273" t="s">
        <v>34</v>
      </c>
      <c r="N188" s="274" t="s">
        <v>50</v>
      </c>
      <c r="O188" s="48"/>
      <c r="P188" s="244">
        <f>O188*H188</f>
        <v>0</v>
      </c>
      <c r="Q188" s="244">
        <v>0.0018</v>
      </c>
      <c r="R188" s="244">
        <f>Q188*H188</f>
        <v>0.0018</v>
      </c>
      <c r="S188" s="244">
        <v>0</v>
      </c>
      <c r="T188" s="245">
        <f>S188*H188</f>
        <v>0</v>
      </c>
      <c r="AR188" s="24" t="s">
        <v>2149</v>
      </c>
      <c r="AT188" s="24" t="s">
        <v>302</v>
      </c>
      <c r="AU188" s="24" t="s">
        <v>90</v>
      </c>
      <c r="AY188" s="24" t="s">
        <v>183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24" t="s">
        <v>87</v>
      </c>
      <c r="BK188" s="246">
        <f>ROUND(I188*H188,2)</f>
        <v>0</v>
      </c>
      <c r="BL188" s="24" t="s">
        <v>579</v>
      </c>
      <c r="BM188" s="24" t="s">
        <v>2426</v>
      </c>
    </row>
    <row r="189" s="1" customFormat="1">
      <c r="B189" s="47"/>
      <c r="C189" s="75"/>
      <c r="D189" s="255" t="s">
        <v>889</v>
      </c>
      <c r="E189" s="75"/>
      <c r="F189" s="278" t="s">
        <v>2427</v>
      </c>
      <c r="G189" s="75"/>
      <c r="H189" s="75"/>
      <c r="I189" s="205"/>
      <c r="J189" s="75"/>
      <c r="K189" s="75"/>
      <c r="L189" s="73"/>
      <c r="M189" s="279"/>
      <c r="N189" s="48"/>
      <c r="O189" s="48"/>
      <c r="P189" s="48"/>
      <c r="Q189" s="48"/>
      <c r="R189" s="48"/>
      <c r="S189" s="48"/>
      <c r="T189" s="96"/>
      <c r="AT189" s="24" t="s">
        <v>889</v>
      </c>
      <c r="AU189" s="24" t="s">
        <v>90</v>
      </c>
    </row>
    <row r="190" s="12" customFormat="1">
      <c r="B190" s="253"/>
      <c r="C190" s="254"/>
      <c r="D190" s="255" t="s">
        <v>275</v>
      </c>
      <c r="E190" s="256" t="s">
        <v>34</v>
      </c>
      <c r="F190" s="257" t="s">
        <v>87</v>
      </c>
      <c r="G190" s="254"/>
      <c r="H190" s="258">
        <v>1</v>
      </c>
      <c r="I190" s="259"/>
      <c r="J190" s="254"/>
      <c r="K190" s="254"/>
      <c r="L190" s="260"/>
      <c r="M190" s="261"/>
      <c r="N190" s="262"/>
      <c r="O190" s="262"/>
      <c r="P190" s="262"/>
      <c r="Q190" s="262"/>
      <c r="R190" s="262"/>
      <c r="S190" s="262"/>
      <c r="T190" s="263"/>
      <c r="AT190" s="264" t="s">
        <v>275</v>
      </c>
      <c r="AU190" s="264" t="s">
        <v>90</v>
      </c>
      <c r="AV190" s="12" t="s">
        <v>90</v>
      </c>
      <c r="AW190" s="12" t="s">
        <v>42</v>
      </c>
      <c r="AX190" s="12" t="s">
        <v>87</v>
      </c>
      <c r="AY190" s="264" t="s">
        <v>183</v>
      </c>
    </row>
    <row r="191" s="1" customFormat="1" ht="25.5" customHeight="1">
      <c r="B191" s="47"/>
      <c r="C191" s="265" t="s">
        <v>477</v>
      </c>
      <c r="D191" s="265" t="s">
        <v>302</v>
      </c>
      <c r="E191" s="266" t="s">
        <v>2428</v>
      </c>
      <c r="F191" s="267" t="s">
        <v>2429</v>
      </c>
      <c r="G191" s="268" t="s">
        <v>528</v>
      </c>
      <c r="H191" s="269">
        <v>1</v>
      </c>
      <c r="I191" s="270"/>
      <c r="J191" s="271">
        <f>ROUND(I191*H191,2)</f>
        <v>0</v>
      </c>
      <c r="K191" s="267" t="s">
        <v>343</v>
      </c>
      <c r="L191" s="272"/>
      <c r="M191" s="273" t="s">
        <v>34</v>
      </c>
      <c r="N191" s="274" t="s">
        <v>50</v>
      </c>
      <c r="O191" s="48"/>
      <c r="P191" s="244">
        <f>O191*H191</f>
        <v>0</v>
      </c>
      <c r="Q191" s="244">
        <v>0.00032000000000000003</v>
      </c>
      <c r="R191" s="244">
        <f>Q191*H191</f>
        <v>0.00032000000000000003</v>
      </c>
      <c r="S191" s="244">
        <v>0</v>
      </c>
      <c r="T191" s="245">
        <f>S191*H191</f>
        <v>0</v>
      </c>
      <c r="AR191" s="24" t="s">
        <v>2149</v>
      </c>
      <c r="AT191" s="24" t="s">
        <v>302</v>
      </c>
      <c r="AU191" s="24" t="s">
        <v>90</v>
      </c>
      <c r="AY191" s="24" t="s">
        <v>183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24" t="s">
        <v>87</v>
      </c>
      <c r="BK191" s="246">
        <f>ROUND(I191*H191,2)</f>
        <v>0</v>
      </c>
      <c r="BL191" s="24" t="s">
        <v>579</v>
      </c>
      <c r="BM191" s="24" t="s">
        <v>2430</v>
      </c>
    </row>
    <row r="192" s="12" customFormat="1">
      <c r="B192" s="253"/>
      <c r="C192" s="254"/>
      <c r="D192" s="255" t="s">
        <v>275</v>
      </c>
      <c r="E192" s="256" t="s">
        <v>34</v>
      </c>
      <c r="F192" s="257" t="s">
        <v>87</v>
      </c>
      <c r="G192" s="254"/>
      <c r="H192" s="258">
        <v>1</v>
      </c>
      <c r="I192" s="259"/>
      <c r="J192" s="254"/>
      <c r="K192" s="254"/>
      <c r="L192" s="260"/>
      <c r="M192" s="261"/>
      <c r="N192" s="262"/>
      <c r="O192" s="262"/>
      <c r="P192" s="262"/>
      <c r="Q192" s="262"/>
      <c r="R192" s="262"/>
      <c r="S192" s="262"/>
      <c r="T192" s="263"/>
      <c r="AT192" s="264" t="s">
        <v>275</v>
      </c>
      <c r="AU192" s="264" t="s">
        <v>90</v>
      </c>
      <c r="AV192" s="12" t="s">
        <v>90</v>
      </c>
      <c r="AW192" s="12" t="s">
        <v>42</v>
      </c>
      <c r="AX192" s="12" t="s">
        <v>87</v>
      </c>
      <c r="AY192" s="264" t="s">
        <v>183</v>
      </c>
    </row>
    <row r="193" s="1" customFormat="1" ht="25.5" customHeight="1">
      <c r="B193" s="47"/>
      <c r="C193" s="265" t="s">
        <v>482</v>
      </c>
      <c r="D193" s="265" t="s">
        <v>302</v>
      </c>
      <c r="E193" s="266" t="s">
        <v>2431</v>
      </c>
      <c r="F193" s="267" t="s">
        <v>2432</v>
      </c>
      <c r="G193" s="268" t="s">
        <v>528</v>
      </c>
      <c r="H193" s="269">
        <v>1</v>
      </c>
      <c r="I193" s="270"/>
      <c r="J193" s="271">
        <f>ROUND(I193*H193,2)</f>
        <v>0</v>
      </c>
      <c r="K193" s="267" t="s">
        <v>343</v>
      </c>
      <c r="L193" s="272"/>
      <c r="M193" s="273" t="s">
        <v>34</v>
      </c>
      <c r="N193" s="274" t="s">
        <v>50</v>
      </c>
      <c r="O193" s="48"/>
      <c r="P193" s="244">
        <f>O193*H193</f>
        <v>0</v>
      </c>
      <c r="Q193" s="244">
        <v>0.00076000000000000004</v>
      </c>
      <c r="R193" s="244">
        <f>Q193*H193</f>
        <v>0.00076000000000000004</v>
      </c>
      <c r="S193" s="244">
        <v>0</v>
      </c>
      <c r="T193" s="245">
        <f>S193*H193</f>
        <v>0</v>
      </c>
      <c r="AR193" s="24" t="s">
        <v>2149</v>
      </c>
      <c r="AT193" s="24" t="s">
        <v>302</v>
      </c>
      <c r="AU193" s="24" t="s">
        <v>90</v>
      </c>
      <c r="AY193" s="24" t="s">
        <v>183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24" t="s">
        <v>87</v>
      </c>
      <c r="BK193" s="246">
        <f>ROUND(I193*H193,2)</f>
        <v>0</v>
      </c>
      <c r="BL193" s="24" t="s">
        <v>579</v>
      </c>
      <c r="BM193" s="24" t="s">
        <v>2433</v>
      </c>
    </row>
    <row r="194" s="12" customFormat="1">
      <c r="B194" s="253"/>
      <c r="C194" s="254"/>
      <c r="D194" s="255" t="s">
        <v>275</v>
      </c>
      <c r="E194" s="256" t="s">
        <v>34</v>
      </c>
      <c r="F194" s="257" t="s">
        <v>87</v>
      </c>
      <c r="G194" s="254"/>
      <c r="H194" s="258">
        <v>1</v>
      </c>
      <c r="I194" s="259"/>
      <c r="J194" s="254"/>
      <c r="K194" s="254"/>
      <c r="L194" s="260"/>
      <c r="M194" s="261"/>
      <c r="N194" s="262"/>
      <c r="O194" s="262"/>
      <c r="P194" s="262"/>
      <c r="Q194" s="262"/>
      <c r="R194" s="262"/>
      <c r="S194" s="262"/>
      <c r="T194" s="263"/>
      <c r="AT194" s="264" t="s">
        <v>275</v>
      </c>
      <c r="AU194" s="264" t="s">
        <v>90</v>
      </c>
      <c r="AV194" s="12" t="s">
        <v>90</v>
      </c>
      <c r="AW194" s="12" t="s">
        <v>42</v>
      </c>
      <c r="AX194" s="12" t="s">
        <v>87</v>
      </c>
      <c r="AY194" s="264" t="s">
        <v>183</v>
      </c>
    </row>
    <row r="195" s="1" customFormat="1" ht="38.25" customHeight="1">
      <c r="B195" s="47"/>
      <c r="C195" s="265" t="s">
        <v>486</v>
      </c>
      <c r="D195" s="265" t="s">
        <v>302</v>
      </c>
      <c r="E195" s="266" t="s">
        <v>2434</v>
      </c>
      <c r="F195" s="267" t="s">
        <v>2435</v>
      </c>
      <c r="G195" s="268" t="s">
        <v>528</v>
      </c>
      <c r="H195" s="269">
        <v>2</v>
      </c>
      <c r="I195" s="270"/>
      <c r="J195" s="271">
        <f>ROUND(I195*H195,2)</f>
        <v>0</v>
      </c>
      <c r="K195" s="267" t="s">
        <v>343</v>
      </c>
      <c r="L195" s="272"/>
      <c r="M195" s="273" t="s">
        <v>34</v>
      </c>
      <c r="N195" s="274" t="s">
        <v>50</v>
      </c>
      <c r="O195" s="48"/>
      <c r="P195" s="244">
        <f>O195*H195</f>
        <v>0</v>
      </c>
      <c r="Q195" s="244">
        <v>6.3999999999999997E-05</v>
      </c>
      <c r="R195" s="244">
        <f>Q195*H195</f>
        <v>0.00012799999999999999</v>
      </c>
      <c r="S195" s="244">
        <v>0</v>
      </c>
      <c r="T195" s="245">
        <f>S195*H195</f>
        <v>0</v>
      </c>
      <c r="AR195" s="24" t="s">
        <v>2149</v>
      </c>
      <c r="AT195" s="24" t="s">
        <v>302</v>
      </c>
      <c r="AU195" s="24" t="s">
        <v>90</v>
      </c>
      <c r="AY195" s="24" t="s">
        <v>183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24" t="s">
        <v>87</v>
      </c>
      <c r="BK195" s="246">
        <f>ROUND(I195*H195,2)</f>
        <v>0</v>
      </c>
      <c r="BL195" s="24" t="s">
        <v>579</v>
      </c>
      <c r="BM195" s="24" t="s">
        <v>2436</v>
      </c>
    </row>
    <row r="196" s="12" customFormat="1">
      <c r="B196" s="253"/>
      <c r="C196" s="254"/>
      <c r="D196" s="255" t="s">
        <v>275</v>
      </c>
      <c r="E196" s="256" t="s">
        <v>34</v>
      </c>
      <c r="F196" s="257" t="s">
        <v>90</v>
      </c>
      <c r="G196" s="254"/>
      <c r="H196" s="258">
        <v>2</v>
      </c>
      <c r="I196" s="259"/>
      <c r="J196" s="254"/>
      <c r="K196" s="254"/>
      <c r="L196" s="260"/>
      <c r="M196" s="261"/>
      <c r="N196" s="262"/>
      <c r="O196" s="262"/>
      <c r="P196" s="262"/>
      <c r="Q196" s="262"/>
      <c r="R196" s="262"/>
      <c r="S196" s="262"/>
      <c r="T196" s="263"/>
      <c r="AT196" s="264" t="s">
        <v>275</v>
      </c>
      <c r="AU196" s="264" t="s">
        <v>90</v>
      </c>
      <c r="AV196" s="12" t="s">
        <v>90</v>
      </c>
      <c r="AW196" s="12" t="s">
        <v>42</v>
      </c>
      <c r="AX196" s="12" t="s">
        <v>87</v>
      </c>
      <c r="AY196" s="264" t="s">
        <v>183</v>
      </c>
    </row>
    <row r="197" s="1" customFormat="1" ht="38.25" customHeight="1">
      <c r="B197" s="47"/>
      <c r="C197" s="265" t="s">
        <v>490</v>
      </c>
      <c r="D197" s="265" t="s">
        <v>302</v>
      </c>
      <c r="E197" s="266" t="s">
        <v>2437</v>
      </c>
      <c r="F197" s="267" t="s">
        <v>2438</v>
      </c>
      <c r="G197" s="268" t="s">
        <v>528</v>
      </c>
      <c r="H197" s="269">
        <v>1</v>
      </c>
      <c r="I197" s="270"/>
      <c r="J197" s="271">
        <f>ROUND(I197*H197,2)</f>
        <v>0</v>
      </c>
      <c r="K197" s="267" t="s">
        <v>343</v>
      </c>
      <c r="L197" s="272"/>
      <c r="M197" s="273" t="s">
        <v>34</v>
      </c>
      <c r="N197" s="274" t="s">
        <v>50</v>
      </c>
      <c r="O197" s="48"/>
      <c r="P197" s="244">
        <f>O197*H197</f>
        <v>0</v>
      </c>
      <c r="Q197" s="244">
        <v>9.0000000000000006E-05</v>
      </c>
      <c r="R197" s="244">
        <f>Q197*H197</f>
        <v>9.0000000000000006E-05</v>
      </c>
      <c r="S197" s="244">
        <v>0</v>
      </c>
      <c r="T197" s="245">
        <f>S197*H197</f>
        <v>0</v>
      </c>
      <c r="AR197" s="24" t="s">
        <v>2149</v>
      </c>
      <c r="AT197" s="24" t="s">
        <v>302</v>
      </c>
      <c r="AU197" s="24" t="s">
        <v>90</v>
      </c>
      <c r="AY197" s="24" t="s">
        <v>183</v>
      </c>
      <c r="BE197" s="246">
        <f>IF(N197="základní",J197,0)</f>
        <v>0</v>
      </c>
      <c r="BF197" s="246">
        <f>IF(N197="snížená",J197,0)</f>
        <v>0</v>
      </c>
      <c r="BG197" s="246">
        <f>IF(N197="zákl. přenesená",J197,0)</f>
        <v>0</v>
      </c>
      <c r="BH197" s="246">
        <f>IF(N197="sníž. přenesená",J197,0)</f>
        <v>0</v>
      </c>
      <c r="BI197" s="246">
        <f>IF(N197="nulová",J197,0)</f>
        <v>0</v>
      </c>
      <c r="BJ197" s="24" t="s">
        <v>87</v>
      </c>
      <c r="BK197" s="246">
        <f>ROUND(I197*H197,2)</f>
        <v>0</v>
      </c>
      <c r="BL197" s="24" t="s">
        <v>579</v>
      </c>
      <c r="BM197" s="24" t="s">
        <v>2439</v>
      </c>
    </row>
    <row r="198" s="1" customFormat="1">
      <c r="B198" s="47"/>
      <c r="C198" s="75"/>
      <c r="D198" s="255" t="s">
        <v>889</v>
      </c>
      <c r="E198" s="75"/>
      <c r="F198" s="278" t="s">
        <v>2440</v>
      </c>
      <c r="G198" s="75"/>
      <c r="H198" s="75"/>
      <c r="I198" s="205"/>
      <c r="J198" s="75"/>
      <c r="K198" s="75"/>
      <c r="L198" s="73"/>
      <c r="M198" s="279"/>
      <c r="N198" s="48"/>
      <c r="O198" s="48"/>
      <c r="P198" s="48"/>
      <c r="Q198" s="48"/>
      <c r="R198" s="48"/>
      <c r="S198" s="48"/>
      <c r="T198" s="96"/>
      <c r="AT198" s="24" t="s">
        <v>889</v>
      </c>
      <c r="AU198" s="24" t="s">
        <v>90</v>
      </c>
    </row>
    <row r="199" s="12" customFormat="1">
      <c r="B199" s="253"/>
      <c r="C199" s="254"/>
      <c r="D199" s="255" t="s">
        <v>275</v>
      </c>
      <c r="E199" s="256" t="s">
        <v>34</v>
      </c>
      <c r="F199" s="257" t="s">
        <v>87</v>
      </c>
      <c r="G199" s="254"/>
      <c r="H199" s="258">
        <v>1</v>
      </c>
      <c r="I199" s="259"/>
      <c r="J199" s="254"/>
      <c r="K199" s="254"/>
      <c r="L199" s="260"/>
      <c r="M199" s="261"/>
      <c r="N199" s="262"/>
      <c r="O199" s="262"/>
      <c r="P199" s="262"/>
      <c r="Q199" s="262"/>
      <c r="R199" s="262"/>
      <c r="S199" s="262"/>
      <c r="T199" s="263"/>
      <c r="AT199" s="264" t="s">
        <v>275</v>
      </c>
      <c r="AU199" s="264" t="s">
        <v>90</v>
      </c>
      <c r="AV199" s="12" t="s">
        <v>90</v>
      </c>
      <c r="AW199" s="12" t="s">
        <v>42</v>
      </c>
      <c r="AX199" s="12" t="s">
        <v>87</v>
      </c>
      <c r="AY199" s="264" t="s">
        <v>183</v>
      </c>
    </row>
    <row r="200" s="1" customFormat="1" ht="25.5" customHeight="1">
      <c r="B200" s="47"/>
      <c r="C200" s="265" t="s">
        <v>495</v>
      </c>
      <c r="D200" s="265" t="s">
        <v>302</v>
      </c>
      <c r="E200" s="266" t="s">
        <v>2441</v>
      </c>
      <c r="F200" s="267" t="s">
        <v>2442</v>
      </c>
      <c r="G200" s="268" t="s">
        <v>528</v>
      </c>
      <c r="H200" s="269">
        <v>1</v>
      </c>
      <c r="I200" s="270"/>
      <c r="J200" s="271">
        <f>ROUND(I200*H200,2)</f>
        <v>0</v>
      </c>
      <c r="K200" s="267" t="s">
        <v>343</v>
      </c>
      <c r="L200" s="272"/>
      <c r="M200" s="273" t="s">
        <v>34</v>
      </c>
      <c r="N200" s="274" t="s">
        <v>50</v>
      </c>
      <c r="O200" s="48"/>
      <c r="P200" s="244">
        <f>O200*H200</f>
        <v>0</v>
      </c>
      <c r="Q200" s="244">
        <v>6.0000000000000002E-05</v>
      </c>
      <c r="R200" s="244">
        <f>Q200*H200</f>
        <v>6.0000000000000002E-05</v>
      </c>
      <c r="S200" s="244">
        <v>0</v>
      </c>
      <c r="T200" s="245">
        <f>S200*H200</f>
        <v>0</v>
      </c>
      <c r="AR200" s="24" t="s">
        <v>2149</v>
      </c>
      <c r="AT200" s="24" t="s">
        <v>302</v>
      </c>
      <c r="AU200" s="24" t="s">
        <v>90</v>
      </c>
      <c r="AY200" s="24" t="s">
        <v>183</v>
      </c>
      <c r="BE200" s="246">
        <f>IF(N200="základní",J200,0)</f>
        <v>0</v>
      </c>
      <c r="BF200" s="246">
        <f>IF(N200="snížená",J200,0)</f>
        <v>0</v>
      </c>
      <c r="BG200" s="246">
        <f>IF(N200="zákl. přenesená",J200,0)</f>
        <v>0</v>
      </c>
      <c r="BH200" s="246">
        <f>IF(N200="sníž. přenesená",J200,0)</f>
        <v>0</v>
      </c>
      <c r="BI200" s="246">
        <f>IF(N200="nulová",J200,0)</f>
        <v>0</v>
      </c>
      <c r="BJ200" s="24" t="s">
        <v>87</v>
      </c>
      <c r="BK200" s="246">
        <f>ROUND(I200*H200,2)</f>
        <v>0</v>
      </c>
      <c r="BL200" s="24" t="s">
        <v>579</v>
      </c>
      <c r="BM200" s="24" t="s">
        <v>2443</v>
      </c>
    </row>
    <row r="201" s="12" customFormat="1">
      <c r="B201" s="253"/>
      <c r="C201" s="254"/>
      <c r="D201" s="255" t="s">
        <v>275</v>
      </c>
      <c r="E201" s="256" t="s">
        <v>34</v>
      </c>
      <c r="F201" s="257" t="s">
        <v>87</v>
      </c>
      <c r="G201" s="254"/>
      <c r="H201" s="258">
        <v>1</v>
      </c>
      <c r="I201" s="259"/>
      <c r="J201" s="254"/>
      <c r="K201" s="254"/>
      <c r="L201" s="260"/>
      <c r="M201" s="261"/>
      <c r="N201" s="262"/>
      <c r="O201" s="262"/>
      <c r="P201" s="262"/>
      <c r="Q201" s="262"/>
      <c r="R201" s="262"/>
      <c r="S201" s="262"/>
      <c r="T201" s="263"/>
      <c r="AT201" s="264" t="s">
        <v>275</v>
      </c>
      <c r="AU201" s="264" t="s">
        <v>90</v>
      </c>
      <c r="AV201" s="12" t="s">
        <v>90</v>
      </c>
      <c r="AW201" s="12" t="s">
        <v>42</v>
      </c>
      <c r="AX201" s="12" t="s">
        <v>87</v>
      </c>
      <c r="AY201" s="264" t="s">
        <v>183</v>
      </c>
    </row>
    <row r="202" s="1" customFormat="1" ht="63.75" customHeight="1">
      <c r="B202" s="47"/>
      <c r="C202" s="265" t="s">
        <v>500</v>
      </c>
      <c r="D202" s="265" t="s">
        <v>302</v>
      </c>
      <c r="E202" s="266" t="s">
        <v>2444</v>
      </c>
      <c r="F202" s="267" t="s">
        <v>2445</v>
      </c>
      <c r="G202" s="268" t="s">
        <v>528</v>
      </c>
      <c r="H202" s="269">
        <v>1</v>
      </c>
      <c r="I202" s="270"/>
      <c r="J202" s="271">
        <f>ROUND(I202*H202,2)</f>
        <v>0</v>
      </c>
      <c r="K202" s="267" t="s">
        <v>343</v>
      </c>
      <c r="L202" s="272"/>
      <c r="M202" s="273" t="s">
        <v>34</v>
      </c>
      <c r="N202" s="274" t="s">
        <v>50</v>
      </c>
      <c r="O202" s="48"/>
      <c r="P202" s="244">
        <f>O202*H202</f>
        <v>0</v>
      </c>
      <c r="Q202" s="244">
        <v>0.0040000000000000001</v>
      </c>
      <c r="R202" s="244">
        <f>Q202*H202</f>
        <v>0.0040000000000000001</v>
      </c>
      <c r="S202" s="244">
        <v>0</v>
      </c>
      <c r="T202" s="245">
        <f>S202*H202</f>
        <v>0</v>
      </c>
      <c r="AR202" s="24" t="s">
        <v>2149</v>
      </c>
      <c r="AT202" s="24" t="s">
        <v>302</v>
      </c>
      <c r="AU202" s="24" t="s">
        <v>90</v>
      </c>
      <c r="AY202" s="24" t="s">
        <v>183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24" t="s">
        <v>87</v>
      </c>
      <c r="BK202" s="246">
        <f>ROUND(I202*H202,2)</f>
        <v>0</v>
      </c>
      <c r="BL202" s="24" t="s">
        <v>579</v>
      </c>
      <c r="BM202" s="24" t="s">
        <v>2446</v>
      </c>
    </row>
    <row r="203" s="12" customFormat="1">
      <c r="B203" s="253"/>
      <c r="C203" s="254"/>
      <c r="D203" s="255" t="s">
        <v>275</v>
      </c>
      <c r="E203" s="256" t="s">
        <v>34</v>
      </c>
      <c r="F203" s="257" t="s">
        <v>87</v>
      </c>
      <c r="G203" s="254"/>
      <c r="H203" s="258">
        <v>1</v>
      </c>
      <c r="I203" s="259"/>
      <c r="J203" s="254"/>
      <c r="K203" s="254"/>
      <c r="L203" s="260"/>
      <c r="M203" s="261"/>
      <c r="N203" s="262"/>
      <c r="O203" s="262"/>
      <c r="P203" s="262"/>
      <c r="Q203" s="262"/>
      <c r="R203" s="262"/>
      <c r="S203" s="262"/>
      <c r="T203" s="263"/>
      <c r="AT203" s="264" t="s">
        <v>275</v>
      </c>
      <c r="AU203" s="264" t="s">
        <v>90</v>
      </c>
      <c r="AV203" s="12" t="s">
        <v>90</v>
      </c>
      <c r="AW203" s="12" t="s">
        <v>42</v>
      </c>
      <c r="AX203" s="12" t="s">
        <v>87</v>
      </c>
      <c r="AY203" s="264" t="s">
        <v>183</v>
      </c>
    </row>
    <row r="204" s="1" customFormat="1" ht="38.25" customHeight="1">
      <c r="B204" s="47"/>
      <c r="C204" s="265" t="s">
        <v>506</v>
      </c>
      <c r="D204" s="265" t="s">
        <v>302</v>
      </c>
      <c r="E204" s="266" t="s">
        <v>2447</v>
      </c>
      <c r="F204" s="267" t="s">
        <v>2448</v>
      </c>
      <c r="G204" s="268" t="s">
        <v>528</v>
      </c>
      <c r="H204" s="269">
        <v>1</v>
      </c>
      <c r="I204" s="270"/>
      <c r="J204" s="271">
        <f>ROUND(I204*H204,2)</f>
        <v>0</v>
      </c>
      <c r="K204" s="267" t="s">
        <v>343</v>
      </c>
      <c r="L204" s="272"/>
      <c r="M204" s="273" t="s">
        <v>34</v>
      </c>
      <c r="N204" s="274" t="s">
        <v>50</v>
      </c>
      <c r="O204" s="48"/>
      <c r="P204" s="244">
        <f>O204*H204</f>
        <v>0</v>
      </c>
      <c r="Q204" s="244">
        <v>0.00077999999999999999</v>
      </c>
      <c r="R204" s="244">
        <f>Q204*H204</f>
        <v>0.00077999999999999999</v>
      </c>
      <c r="S204" s="244">
        <v>0</v>
      </c>
      <c r="T204" s="245">
        <f>S204*H204</f>
        <v>0</v>
      </c>
      <c r="AR204" s="24" t="s">
        <v>2149</v>
      </c>
      <c r="AT204" s="24" t="s">
        <v>302</v>
      </c>
      <c r="AU204" s="24" t="s">
        <v>90</v>
      </c>
      <c r="AY204" s="24" t="s">
        <v>183</v>
      </c>
      <c r="BE204" s="246">
        <f>IF(N204="základní",J204,0)</f>
        <v>0</v>
      </c>
      <c r="BF204" s="246">
        <f>IF(N204="snížená",J204,0)</f>
        <v>0</v>
      </c>
      <c r="BG204" s="246">
        <f>IF(N204="zákl. přenesená",J204,0)</f>
        <v>0</v>
      </c>
      <c r="BH204" s="246">
        <f>IF(N204="sníž. přenesená",J204,0)</f>
        <v>0</v>
      </c>
      <c r="BI204" s="246">
        <f>IF(N204="nulová",J204,0)</f>
        <v>0</v>
      </c>
      <c r="BJ204" s="24" t="s">
        <v>87</v>
      </c>
      <c r="BK204" s="246">
        <f>ROUND(I204*H204,2)</f>
        <v>0</v>
      </c>
      <c r="BL204" s="24" t="s">
        <v>579</v>
      </c>
      <c r="BM204" s="24" t="s">
        <v>2449</v>
      </c>
    </row>
    <row r="205" s="12" customFormat="1">
      <c r="B205" s="253"/>
      <c r="C205" s="254"/>
      <c r="D205" s="255" t="s">
        <v>275</v>
      </c>
      <c r="E205" s="256" t="s">
        <v>34</v>
      </c>
      <c r="F205" s="257" t="s">
        <v>87</v>
      </c>
      <c r="G205" s="254"/>
      <c r="H205" s="258">
        <v>1</v>
      </c>
      <c r="I205" s="259"/>
      <c r="J205" s="254"/>
      <c r="K205" s="254"/>
      <c r="L205" s="260"/>
      <c r="M205" s="261"/>
      <c r="N205" s="262"/>
      <c r="O205" s="262"/>
      <c r="P205" s="262"/>
      <c r="Q205" s="262"/>
      <c r="R205" s="262"/>
      <c r="S205" s="262"/>
      <c r="T205" s="263"/>
      <c r="AT205" s="264" t="s">
        <v>275</v>
      </c>
      <c r="AU205" s="264" t="s">
        <v>90</v>
      </c>
      <c r="AV205" s="12" t="s">
        <v>90</v>
      </c>
      <c r="AW205" s="12" t="s">
        <v>42</v>
      </c>
      <c r="AX205" s="12" t="s">
        <v>87</v>
      </c>
      <c r="AY205" s="264" t="s">
        <v>183</v>
      </c>
    </row>
    <row r="206" s="1" customFormat="1" ht="16.5" customHeight="1">
      <c r="B206" s="47"/>
      <c r="C206" s="235" t="s">
        <v>512</v>
      </c>
      <c r="D206" s="235" t="s">
        <v>184</v>
      </c>
      <c r="E206" s="236" t="s">
        <v>2450</v>
      </c>
      <c r="F206" s="237" t="s">
        <v>2451</v>
      </c>
      <c r="G206" s="238" t="s">
        <v>289</v>
      </c>
      <c r="H206" s="239">
        <v>7.0999999999999996</v>
      </c>
      <c r="I206" s="240"/>
      <c r="J206" s="241">
        <f>ROUND(I206*H206,2)</f>
        <v>0</v>
      </c>
      <c r="K206" s="237" t="s">
        <v>1460</v>
      </c>
      <c r="L206" s="73"/>
      <c r="M206" s="242" t="s">
        <v>34</v>
      </c>
      <c r="N206" s="243" t="s">
        <v>50</v>
      </c>
      <c r="O206" s="48"/>
      <c r="P206" s="244">
        <f>O206*H206</f>
        <v>0</v>
      </c>
      <c r="Q206" s="244">
        <v>9.0000000000000006E-05</v>
      </c>
      <c r="R206" s="244">
        <f>Q206*H206</f>
        <v>0.00063900000000000003</v>
      </c>
      <c r="S206" s="244">
        <v>0</v>
      </c>
      <c r="T206" s="245">
        <f>S206*H206</f>
        <v>0</v>
      </c>
      <c r="AR206" s="24" t="s">
        <v>197</v>
      </c>
      <c r="AT206" s="24" t="s">
        <v>184</v>
      </c>
      <c r="AU206" s="24" t="s">
        <v>90</v>
      </c>
      <c r="AY206" s="24" t="s">
        <v>183</v>
      </c>
      <c r="BE206" s="246">
        <f>IF(N206="základní",J206,0)</f>
        <v>0</v>
      </c>
      <c r="BF206" s="246">
        <f>IF(N206="snížená",J206,0)</f>
        <v>0</v>
      </c>
      <c r="BG206" s="246">
        <f>IF(N206="zákl. přenesená",J206,0)</f>
        <v>0</v>
      </c>
      <c r="BH206" s="246">
        <f>IF(N206="sníž. přenesená",J206,0)</f>
        <v>0</v>
      </c>
      <c r="BI206" s="246">
        <f>IF(N206="nulová",J206,0)</f>
        <v>0</v>
      </c>
      <c r="BJ206" s="24" t="s">
        <v>87</v>
      </c>
      <c r="BK206" s="246">
        <f>ROUND(I206*H206,2)</f>
        <v>0</v>
      </c>
      <c r="BL206" s="24" t="s">
        <v>197</v>
      </c>
      <c r="BM206" s="24" t="s">
        <v>2452</v>
      </c>
    </row>
    <row r="207" s="12" customFormat="1">
      <c r="B207" s="253"/>
      <c r="C207" s="254"/>
      <c r="D207" s="255" t="s">
        <v>275</v>
      </c>
      <c r="E207" s="256" t="s">
        <v>34</v>
      </c>
      <c r="F207" s="257" t="s">
        <v>2383</v>
      </c>
      <c r="G207" s="254"/>
      <c r="H207" s="258">
        <v>7.0999999999999996</v>
      </c>
      <c r="I207" s="259"/>
      <c r="J207" s="254"/>
      <c r="K207" s="254"/>
      <c r="L207" s="260"/>
      <c r="M207" s="261"/>
      <c r="N207" s="262"/>
      <c r="O207" s="262"/>
      <c r="P207" s="262"/>
      <c r="Q207" s="262"/>
      <c r="R207" s="262"/>
      <c r="S207" s="262"/>
      <c r="T207" s="263"/>
      <c r="AT207" s="264" t="s">
        <v>275</v>
      </c>
      <c r="AU207" s="264" t="s">
        <v>90</v>
      </c>
      <c r="AV207" s="12" t="s">
        <v>90</v>
      </c>
      <c r="AW207" s="12" t="s">
        <v>42</v>
      </c>
      <c r="AX207" s="12" t="s">
        <v>79</v>
      </c>
      <c r="AY207" s="264" t="s">
        <v>183</v>
      </c>
    </row>
    <row r="208" s="13" customFormat="1">
      <c r="B208" s="280"/>
      <c r="C208" s="281"/>
      <c r="D208" s="255" t="s">
        <v>275</v>
      </c>
      <c r="E208" s="282" t="s">
        <v>34</v>
      </c>
      <c r="F208" s="283" t="s">
        <v>1463</v>
      </c>
      <c r="G208" s="281"/>
      <c r="H208" s="284">
        <v>7.0999999999999996</v>
      </c>
      <c r="I208" s="285"/>
      <c r="J208" s="281"/>
      <c r="K208" s="281"/>
      <c r="L208" s="286"/>
      <c r="M208" s="287"/>
      <c r="N208" s="288"/>
      <c r="O208" s="288"/>
      <c r="P208" s="288"/>
      <c r="Q208" s="288"/>
      <c r="R208" s="288"/>
      <c r="S208" s="288"/>
      <c r="T208" s="289"/>
      <c r="AT208" s="290" t="s">
        <v>275</v>
      </c>
      <c r="AU208" s="290" t="s">
        <v>90</v>
      </c>
      <c r="AV208" s="13" t="s">
        <v>197</v>
      </c>
      <c r="AW208" s="13" t="s">
        <v>42</v>
      </c>
      <c r="AX208" s="13" t="s">
        <v>87</v>
      </c>
      <c r="AY208" s="290" t="s">
        <v>183</v>
      </c>
    </row>
    <row r="209" s="1" customFormat="1" ht="25.5" customHeight="1">
      <c r="B209" s="47"/>
      <c r="C209" s="235" t="s">
        <v>516</v>
      </c>
      <c r="D209" s="235" t="s">
        <v>184</v>
      </c>
      <c r="E209" s="236" t="s">
        <v>2453</v>
      </c>
      <c r="F209" s="237" t="s">
        <v>2454</v>
      </c>
      <c r="G209" s="238" t="s">
        <v>1484</v>
      </c>
      <c r="H209" s="239">
        <v>10</v>
      </c>
      <c r="I209" s="240"/>
      <c r="J209" s="241">
        <f>ROUND(I209*H209,2)</f>
        <v>0</v>
      </c>
      <c r="K209" s="237" t="s">
        <v>1460</v>
      </c>
      <c r="L209" s="73"/>
      <c r="M209" s="242" t="s">
        <v>34</v>
      </c>
      <c r="N209" s="243" t="s">
        <v>50</v>
      </c>
      <c r="O209" s="48"/>
      <c r="P209" s="244">
        <f>O209*H209</f>
        <v>0</v>
      </c>
      <c r="Q209" s="244">
        <v>0.0046800000000000001</v>
      </c>
      <c r="R209" s="244">
        <f>Q209*H209</f>
        <v>0.046800000000000001</v>
      </c>
      <c r="S209" s="244">
        <v>0</v>
      </c>
      <c r="T209" s="245">
        <f>S209*H209</f>
        <v>0</v>
      </c>
      <c r="AR209" s="24" t="s">
        <v>197</v>
      </c>
      <c r="AT209" s="24" t="s">
        <v>184</v>
      </c>
      <c r="AU209" s="24" t="s">
        <v>90</v>
      </c>
      <c r="AY209" s="24" t="s">
        <v>183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24" t="s">
        <v>87</v>
      </c>
      <c r="BK209" s="246">
        <f>ROUND(I209*H209,2)</f>
        <v>0</v>
      </c>
      <c r="BL209" s="24" t="s">
        <v>197</v>
      </c>
      <c r="BM209" s="24" t="s">
        <v>2455</v>
      </c>
    </row>
    <row r="210" s="12" customFormat="1">
      <c r="B210" s="253"/>
      <c r="C210" s="254"/>
      <c r="D210" s="255" t="s">
        <v>275</v>
      </c>
      <c r="E210" s="256" t="s">
        <v>34</v>
      </c>
      <c r="F210" s="257" t="s">
        <v>220</v>
      </c>
      <c r="G210" s="254"/>
      <c r="H210" s="258">
        <v>10</v>
      </c>
      <c r="I210" s="259"/>
      <c r="J210" s="254"/>
      <c r="K210" s="254"/>
      <c r="L210" s="260"/>
      <c r="M210" s="261"/>
      <c r="N210" s="262"/>
      <c r="O210" s="262"/>
      <c r="P210" s="262"/>
      <c r="Q210" s="262"/>
      <c r="R210" s="262"/>
      <c r="S210" s="262"/>
      <c r="T210" s="263"/>
      <c r="AT210" s="264" t="s">
        <v>275</v>
      </c>
      <c r="AU210" s="264" t="s">
        <v>90</v>
      </c>
      <c r="AV210" s="12" t="s">
        <v>90</v>
      </c>
      <c r="AW210" s="12" t="s">
        <v>42</v>
      </c>
      <c r="AX210" s="12" t="s">
        <v>79</v>
      </c>
      <c r="AY210" s="264" t="s">
        <v>183</v>
      </c>
    </row>
    <row r="211" s="13" customFormat="1">
      <c r="B211" s="280"/>
      <c r="C211" s="281"/>
      <c r="D211" s="255" t="s">
        <v>275</v>
      </c>
      <c r="E211" s="282" t="s">
        <v>34</v>
      </c>
      <c r="F211" s="283" t="s">
        <v>1463</v>
      </c>
      <c r="G211" s="281"/>
      <c r="H211" s="284">
        <v>10</v>
      </c>
      <c r="I211" s="285"/>
      <c r="J211" s="281"/>
      <c r="K211" s="281"/>
      <c r="L211" s="286"/>
      <c r="M211" s="287"/>
      <c r="N211" s="288"/>
      <c r="O211" s="288"/>
      <c r="P211" s="288"/>
      <c r="Q211" s="288"/>
      <c r="R211" s="288"/>
      <c r="S211" s="288"/>
      <c r="T211" s="289"/>
      <c r="AT211" s="290" t="s">
        <v>275</v>
      </c>
      <c r="AU211" s="290" t="s">
        <v>90</v>
      </c>
      <c r="AV211" s="13" t="s">
        <v>197</v>
      </c>
      <c r="AW211" s="13" t="s">
        <v>42</v>
      </c>
      <c r="AX211" s="13" t="s">
        <v>87</v>
      </c>
      <c r="AY211" s="290" t="s">
        <v>183</v>
      </c>
    </row>
    <row r="212" s="1" customFormat="1" ht="16.5" customHeight="1">
      <c r="B212" s="47"/>
      <c r="C212" s="265" t="s">
        <v>520</v>
      </c>
      <c r="D212" s="265" t="s">
        <v>302</v>
      </c>
      <c r="E212" s="266" t="s">
        <v>2456</v>
      </c>
      <c r="F212" s="267" t="s">
        <v>2457</v>
      </c>
      <c r="G212" s="268" t="s">
        <v>305</v>
      </c>
      <c r="H212" s="269">
        <v>0.010999999999999999</v>
      </c>
      <c r="I212" s="270"/>
      <c r="J212" s="271">
        <f>ROUND(I212*H212,2)</f>
        <v>0</v>
      </c>
      <c r="K212" s="267" t="s">
        <v>1460</v>
      </c>
      <c r="L212" s="272"/>
      <c r="M212" s="273" t="s">
        <v>34</v>
      </c>
      <c r="N212" s="274" t="s">
        <v>50</v>
      </c>
      <c r="O212" s="48"/>
      <c r="P212" s="244">
        <f>O212*H212</f>
        <v>0</v>
      </c>
      <c r="Q212" s="244">
        <v>1</v>
      </c>
      <c r="R212" s="244">
        <f>Q212*H212</f>
        <v>0.010999999999999999</v>
      </c>
      <c r="S212" s="244">
        <v>0</v>
      </c>
      <c r="T212" s="245">
        <f>S212*H212</f>
        <v>0</v>
      </c>
      <c r="AR212" s="24" t="s">
        <v>212</v>
      </c>
      <c r="AT212" s="24" t="s">
        <v>302</v>
      </c>
      <c r="AU212" s="24" t="s">
        <v>90</v>
      </c>
      <c r="AY212" s="24" t="s">
        <v>183</v>
      </c>
      <c r="BE212" s="246">
        <f>IF(N212="základní",J212,0)</f>
        <v>0</v>
      </c>
      <c r="BF212" s="246">
        <f>IF(N212="snížená",J212,0)</f>
        <v>0</v>
      </c>
      <c r="BG212" s="246">
        <f>IF(N212="zákl. přenesená",J212,0)</f>
        <v>0</v>
      </c>
      <c r="BH212" s="246">
        <f>IF(N212="sníž. přenesená",J212,0)</f>
        <v>0</v>
      </c>
      <c r="BI212" s="246">
        <f>IF(N212="nulová",J212,0)</f>
        <v>0</v>
      </c>
      <c r="BJ212" s="24" t="s">
        <v>87</v>
      </c>
      <c r="BK212" s="246">
        <f>ROUND(I212*H212,2)</f>
        <v>0</v>
      </c>
      <c r="BL212" s="24" t="s">
        <v>197</v>
      </c>
      <c r="BM212" s="24" t="s">
        <v>2458</v>
      </c>
    </row>
    <row r="213" s="1" customFormat="1">
      <c r="B213" s="47"/>
      <c r="C213" s="75"/>
      <c r="D213" s="255" t="s">
        <v>889</v>
      </c>
      <c r="E213" s="75"/>
      <c r="F213" s="278" t="s">
        <v>2459</v>
      </c>
      <c r="G213" s="75"/>
      <c r="H213" s="75"/>
      <c r="I213" s="205"/>
      <c r="J213" s="75"/>
      <c r="K213" s="75"/>
      <c r="L213" s="73"/>
      <c r="M213" s="279"/>
      <c r="N213" s="48"/>
      <c r="O213" s="48"/>
      <c r="P213" s="48"/>
      <c r="Q213" s="48"/>
      <c r="R213" s="48"/>
      <c r="S213" s="48"/>
      <c r="T213" s="96"/>
      <c r="AT213" s="24" t="s">
        <v>889</v>
      </c>
      <c r="AU213" s="24" t="s">
        <v>90</v>
      </c>
    </row>
    <row r="214" s="12" customFormat="1">
      <c r="B214" s="253"/>
      <c r="C214" s="254"/>
      <c r="D214" s="255" t="s">
        <v>275</v>
      </c>
      <c r="E214" s="254"/>
      <c r="F214" s="257" t="s">
        <v>2460</v>
      </c>
      <c r="G214" s="254"/>
      <c r="H214" s="258">
        <v>0.010999999999999999</v>
      </c>
      <c r="I214" s="259"/>
      <c r="J214" s="254"/>
      <c r="K214" s="254"/>
      <c r="L214" s="260"/>
      <c r="M214" s="261"/>
      <c r="N214" s="262"/>
      <c r="O214" s="262"/>
      <c r="P214" s="262"/>
      <c r="Q214" s="262"/>
      <c r="R214" s="262"/>
      <c r="S214" s="262"/>
      <c r="T214" s="263"/>
      <c r="AT214" s="264" t="s">
        <v>275</v>
      </c>
      <c r="AU214" s="264" t="s">
        <v>90</v>
      </c>
      <c r="AV214" s="12" t="s">
        <v>90</v>
      </c>
      <c r="AW214" s="12" t="s">
        <v>6</v>
      </c>
      <c r="AX214" s="12" t="s">
        <v>87</v>
      </c>
      <c r="AY214" s="264" t="s">
        <v>183</v>
      </c>
    </row>
    <row r="215" s="11" customFormat="1" ht="29.88" customHeight="1">
      <c r="B215" s="219"/>
      <c r="C215" s="220"/>
      <c r="D215" s="221" t="s">
        <v>78</v>
      </c>
      <c r="E215" s="233" t="s">
        <v>216</v>
      </c>
      <c r="F215" s="233" t="s">
        <v>1687</v>
      </c>
      <c r="G215" s="220"/>
      <c r="H215" s="220"/>
      <c r="I215" s="223"/>
      <c r="J215" s="234">
        <f>BK215</f>
        <v>0</v>
      </c>
      <c r="K215" s="220"/>
      <c r="L215" s="225"/>
      <c r="M215" s="226"/>
      <c r="N215" s="227"/>
      <c r="O215" s="227"/>
      <c r="P215" s="228">
        <f>SUM(P216:P221)</f>
        <v>0</v>
      </c>
      <c r="Q215" s="227"/>
      <c r="R215" s="228">
        <f>SUM(R216:R221)</f>
        <v>0.0026785000000000003</v>
      </c>
      <c r="S215" s="227"/>
      <c r="T215" s="229">
        <f>SUM(T216:T221)</f>
        <v>0.0022500000000000003</v>
      </c>
      <c r="AR215" s="230" t="s">
        <v>87</v>
      </c>
      <c r="AT215" s="231" t="s">
        <v>78</v>
      </c>
      <c r="AU215" s="231" t="s">
        <v>87</v>
      </c>
      <c r="AY215" s="230" t="s">
        <v>183</v>
      </c>
      <c r="BK215" s="232">
        <f>SUM(BK216:BK221)</f>
        <v>0</v>
      </c>
    </row>
    <row r="216" s="1" customFormat="1" ht="16.5" customHeight="1">
      <c r="B216" s="47"/>
      <c r="C216" s="235" t="s">
        <v>525</v>
      </c>
      <c r="D216" s="235" t="s">
        <v>184</v>
      </c>
      <c r="E216" s="236" t="s">
        <v>2461</v>
      </c>
      <c r="F216" s="237" t="s">
        <v>2462</v>
      </c>
      <c r="G216" s="238" t="s">
        <v>289</v>
      </c>
      <c r="H216" s="239">
        <v>0.10000000000000001</v>
      </c>
      <c r="I216" s="240"/>
      <c r="J216" s="241">
        <f>ROUND(I216*H216,2)</f>
        <v>0</v>
      </c>
      <c r="K216" s="237" t="s">
        <v>34</v>
      </c>
      <c r="L216" s="73"/>
      <c r="M216" s="242" t="s">
        <v>34</v>
      </c>
      <c r="N216" s="243" t="s">
        <v>50</v>
      </c>
      <c r="O216" s="48"/>
      <c r="P216" s="244">
        <f>O216*H216</f>
        <v>0</v>
      </c>
      <c r="Q216" s="244">
        <v>0.0235</v>
      </c>
      <c r="R216" s="244">
        <f>Q216*H216</f>
        <v>0.0023500000000000001</v>
      </c>
      <c r="S216" s="244">
        <v>0</v>
      </c>
      <c r="T216" s="245">
        <f>S216*H216</f>
        <v>0</v>
      </c>
      <c r="AR216" s="24" t="s">
        <v>197</v>
      </c>
      <c r="AT216" s="24" t="s">
        <v>184</v>
      </c>
      <c r="AU216" s="24" t="s">
        <v>90</v>
      </c>
      <c r="AY216" s="24" t="s">
        <v>183</v>
      </c>
      <c r="BE216" s="246">
        <f>IF(N216="základní",J216,0)</f>
        <v>0</v>
      </c>
      <c r="BF216" s="246">
        <f>IF(N216="snížená",J216,0)</f>
        <v>0</v>
      </c>
      <c r="BG216" s="246">
        <f>IF(N216="zákl. přenesená",J216,0)</f>
        <v>0</v>
      </c>
      <c r="BH216" s="246">
        <f>IF(N216="sníž. přenesená",J216,0)</f>
        <v>0</v>
      </c>
      <c r="BI216" s="246">
        <f>IF(N216="nulová",J216,0)</f>
        <v>0</v>
      </c>
      <c r="BJ216" s="24" t="s">
        <v>87</v>
      </c>
      <c r="BK216" s="246">
        <f>ROUND(I216*H216,2)</f>
        <v>0</v>
      </c>
      <c r="BL216" s="24" t="s">
        <v>197</v>
      </c>
      <c r="BM216" s="24" t="s">
        <v>2463</v>
      </c>
    </row>
    <row r="217" s="12" customFormat="1">
      <c r="B217" s="253"/>
      <c r="C217" s="254"/>
      <c r="D217" s="255" t="s">
        <v>275</v>
      </c>
      <c r="E217" s="256" t="s">
        <v>34</v>
      </c>
      <c r="F217" s="257" t="s">
        <v>2464</v>
      </c>
      <c r="G217" s="254"/>
      <c r="H217" s="258">
        <v>0.10000000000000001</v>
      </c>
      <c r="I217" s="259"/>
      <c r="J217" s="254"/>
      <c r="K217" s="254"/>
      <c r="L217" s="260"/>
      <c r="M217" s="261"/>
      <c r="N217" s="262"/>
      <c r="O217" s="262"/>
      <c r="P217" s="262"/>
      <c r="Q217" s="262"/>
      <c r="R217" s="262"/>
      <c r="S217" s="262"/>
      <c r="T217" s="263"/>
      <c r="AT217" s="264" t="s">
        <v>275</v>
      </c>
      <c r="AU217" s="264" t="s">
        <v>90</v>
      </c>
      <c r="AV217" s="12" t="s">
        <v>90</v>
      </c>
      <c r="AW217" s="12" t="s">
        <v>42</v>
      </c>
      <c r="AX217" s="12" t="s">
        <v>79</v>
      </c>
      <c r="AY217" s="264" t="s">
        <v>183</v>
      </c>
    </row>
    <row r="218" s="13" customFormat="1">
      <c r="B218" s="280"/>
      <c r="C218" s="281"/>
      <c r="D218" s="255" t="s">
        <v>275</v>
      </c>
      <c r="E218" s="282" t="s">
        <v>34</v>
      </c>
      <c r="F218" s="283" t="s">
        <v>1463</v>
      </c>
      <c r="G218" s="281"/>
      <c r="H218" s="284">
        <v>0.10000000000000001</v>
      </c>
      <c r="I218" s="285"/>
      <c r="J218" s="281"/>
      <c r="K218" s="281"/>
      <c r="L218" s="286"/>
      <c r="M218" s="287"/>
      <c r="N218" s="288"/>
      <c r="O218" s="288"/>
      <c r="P218" s="288"/>
      <c r="Q218" s="288"/>
      <c r="R218" s="288"/>
      <c r="S218" s="288"/>
      <c r="T218" s="289"/>
      <c r="AT218" s="290" t="s">
        <v>275</v>
      </c>
      <c r="AU218" s="290" t="s">
        <v>90</v>
      </c>
      <c r="AV218" s="13" t="s">
        <v>197</v>
      </c>
      <c r="AW218" s="13" t="s">
        <v>42</v>
      </c>
      <c r="AX218" s="13" t="s">
        <v>87</v>
      </c>
      <c r="AY218" s="290" t="s">
        <v>183</v>
      </c>
    </row>
    <row r="219" s="1" customFormat="1" ht="25.5" customHeight="1">
      <c r="B219" s="47"/>
      <c r="C219" s="235" t="s">
        <v>532</v>
      </c>
      <c r="D219" s="235" t="s">
        <v>184</v>
      </c>
      <c r="E219" s="236" t="s">
        <v>2465</v>
      </c>
      <c r="F219" s="237" t="s">
        <v>2466</v>
      </c>
      <c r="G219" s="238" t="s">
        <v>289</v>
      </c>
      <c r="H219" s="239">
        <v>0.45000000000000001</v>
      </c>
      <c r="I219" s="240"/>
      <c r="J219" s="241">
        <f>ROUND(I219*H219,2)</f>
        <v>0</v>
      </c>
      <c r="K219" s="237" t="s">
        <v>1460</v>
      </c>
      <c r="L219" s="73"/>
      <c r="M219" s="242" t="s">
        <v>34</v>
      </c>
      <c r="N219" s="243" t="s">
        <v>50</v>
      </c>
      <c r="O219" s="48"/>
      <c r="P219" s="244">
        <f>O219*H219</f>
        <v>0</v>
      </c>
      <c r="Q219" s="244">
        <v>0.00072999999999999996</v>
      </c>
      <c r="R219" s="244">
        <f>Q219*H219</f>
        <v>0.00032850000000000002</v>
      </c>
      <c r="S219" s="244">
        <v>0.0050000000000000001</v>
      </c>
      <c r="T219" s="245">
        <f>S219*H219</f>
        <v>0.0022500000000000003</v>
      </c>
      <c r="AR219" s="24" t="s">
        <v>197</v>
      </c>
      <c r="AT219" s="24" t="s">
        <v>184</v>
      </c>
      <c r="AU219" s="24" t="s">
        <v>90</v>
      </c>
      <c r="AY219" s="24" t="s">
        <v>183</v>
      </c>
      <c r="BE219" s="246">
        <f>IF(N219="základní",J219,0)</f>
        <v>0</v>
      </c>
      <c r="BF219" s="246">
        <f>IF(N219="snížená",J219,0)</f>
        <v>0</v>
      </c>
      <c r="BG219" s="246">
        <f>IF(N219="zákl. přenesená",J219,0)</f>
        <v>0</v>
      </c>
      <c r="BH219" s="246">
        <f>IF(N219="sníž. přenesená",J219,0)</f>
        <v>0</v>
      </c>
      <c r="BI219" s="246">
        <f>IF(N219="nulová",J219,0)</f>
        <v>0</v>
      </c>
      <c r="BJ219" s="24" t="s">
        <v>87</v>
      </c>
      <c r="BK219" s="246">
        <f>ROUND(I219*H219,2)</f>
        <v>0</v>
      </c>
      <c r="BL219" s="24" t="s">
        <v>197</v>
      </c>
      <c r="BM219" s="24" t="s">
        <v>2467</v>
      </c>
    </row>
    <row r="220" s="12" customFormat="1">
      <c r="B220" s="253"/>
      <c r="C220" s="254"/>
      <c r="D220" s="255" t="s">
        <v>275</v>
      </c>
      <c r="E220" s="256" t="s">
        <v>34</v>
      </c>
      <c r="F220" s="257" t="s">
        <v>2468</v>
      </c>
      <c r="G220" s="254"/>
      <c r="H220" s="258">
        <v>0.45000000000000001</v>
      </c>
      <c r="I220" s="259"/>
      <c r="J220" s="254"/>
      <c r="K220" s="254"/>
      <c r="L220" s="260"/>
      <c r="M220" s="261"/>
      <c r="N220" s="262"/>
      <c r="O220" s="262"/>
      <c r="P220" s="262"/>
      <c r="Q220" s="262"/>
      <c r="R220" s="262"/>
      <c r="S220" s="262"/>
      <c r="T220" s="263"/>
      <c r="AT220" s="264" t="s">
        <v>275</v>
      </c>
      <c r="AU220" s="264" t="s">
        <v>90</v>
      </c>
      <c r="AV220" s="12" t="s">
        <v>90</v>
      </c>
      <c r="AW220" s="12" t="s">
        <v>42</v>
      </c>
      <c r="AX220" s="12" t="s">
        <v>79</v>
      </c>
      <c r="AY220" s="264" t="s">
        <v>183</v>
      </c>
    </row>
    <row r="221" s="13" customFormat="1">
      <c r="B221" s="280"/>
      <c r="C221" s="281"/>
      <c r="D221" s="255" t="s">
        <v>275</v>
      </c>
      <c r="E221" s="282" t="s">
        <v>34</v>
      </c>
      <c r="F221" s="283" t="s">
        <v>1463</v>
      </c>
      <c r="G221" s="281"/>
      <c r="H221" s="284">
        <v>0.45000000000000001</v>
      </c>
      <c r="I221" s="285"/>
      <c r="J221" s="281"/>
      <c r="K221" s="281"/>
      <c r="L221" s="286"/>
      <c r="M221" s="287"/>
      <c r="N221" s="288"/>
      <c r="O221" s="288"/>
      <c r="P221" s="288"/>
      <c r="Q221" s="288"/>
      <c r="R221" s="288"/>
      <c r="S221" s="288"/>
      <c r="T221" s="289"/>
      <c r="AT221" s="290" t="s">
        <v>275</v>
      </c>
      <c r="AU221" s="290" t="s">
        <v>90</v>
      </c>
      <c r="AV221" s="13" t="s">
        <v>197</v>
      </c>
      <c r="AW221" s="13" t="s">
        <v>42</v>
      </c>
      <c r="AX221" s="13" t="s">
        <v>87</v>
      </c>
      <c r="AY221" s="290" t="s">
        <v>183</v>
      </c>
    </row>
    <row r="222" s="11" customFormat="1" ht="29.88" customHeight="1">
      <c r="B222" s="219"/>
      <c r="C222" s="220"/>
      <c r="D222" s="221" t="s">
        <v>78</v>
      </c>
      <c r="E222" s="233" t="s">
        <v>927</v>
      </c>
      <c r="F222" s="233" t="s">
        <v>928</v>
      </c>
      <c r="G222" s="220"/>
      <c r="H222" s="220"/>
      <c r="I222" s="223"/>
      <c r="J222" s="234">
        <f>BK222</f>
        <v>0</v>
      </c>
      <c r="K222" s="220"/>
      <c r="L222" s="225"/>
      <c r="M222" s="226"/>
      <c r="N222" s="227"/>
      <c r="O222" s="227"/>
      <c r="P222" s="228">
        <f>SUM(P223:P227)</f>
        <v>0</v>
      </c>
      <c r="Q222" s="227"/>
      <c r="R222" s="228">
        <f>SUM(R223:R227)</f>
        <v>0</v>
      </c>
      <c r="S222" s="227"/>
      <c r="T222" s="229">
        <f>SUM(T223:T227)</f>
        <v>0</v>
      </c>
      <c r="AR222" s="230" t="s">
        <v>87</v>
      </c>
      <c r="AT222" s="231" t="s">
        <v>78</v>
      </c>
      <c r="AU222" s="231" t="s">
        <v>87</v>
      </c>
      <c r="AY222" s="230" t="s">
        <v>183</v>
      </c>
      <c r="BK222" s="232">
        <f>SUM(BK223:BK227)</f>
        <v>0</v>
      </c>
    </row>
    <row r="223" s="1" customFormat="1" ht="25.5" customHeight="1">
      <c r="B223" s="47"/>
      <c r="C223" s="235" t="s">
        <v>536</v>
      </c>
      <c r="D223" s="235" t="s">
        <v>184</v>
      </c>
      <c r="E223" s="236" t="s">
        <v>1735</v>
      </c>
      <c r="F223" s="237" t="s">
        <v>1736</v>
      </c>
      <c r="G223" s="238" t="s">
        <v>305</v>
      </c>
      <c r="H223" s="239">
        <v>0.002</v>
      </c>
      <c r="I223" s="240"/>
      <c r="J223" s="241">
        <f>ROUND(I223*H223,2)</f>
        <v>0</v>
      </c>
      <c r="K223" s="237" t="s">
        <v>1460</v>
      </c>
      <c r="L223" s="73"/>
      <c r="M223" s="242" t="s">
        <v>34</v>
      </c>
      <c r="N223" s="243" t="s">
        <v>50</v>
      </c>
      <c r="O223" s="48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AR223" s="24" t="s">
        <v>197</v>
      </c>
      <c r="AT223" s="24" t="s">
        <v>184</v>
      </c>
      <c r="AU223" s="24" t="s">
        <v>90</v>
      </c>
      <c r="AY223" s="24" t="s">
        <v>183</v>
      </c>
      <c r="BE223" s="246">
        <f>IF(N223="základní",J223,0)</f>
        <v>0</v>
      </c>
      <c r="BF223" s="246">
        <f>IF(N223="snížená",J223,0)</f>
        <v>0</v>
      </c>
      <c r="BG223" s="246">
        <f>IF(N223="zákl. přenesená",J223,0)</f>
        <v>0</v>
      </c>
      <c r="BH223" s="246">
        <f>IF(N223="sníž. přenesená",J223,0)</f>
        <v>0</v>
      </c>
      <c r="BI223" s="246">
        <f>IF(N223="nulová",J223,0)</f>
        <v>0</v>
      </c>
      <c r="BJ223" s="24" t="s">
        <v>87</v>
      </c>
      <c r="BK223" s="246">
        <f>ROUND(I223*H223,2)</f>
        <v>0</v>
      </c>
      <c r="BL223" s="24" t="s">
        <v>197</v>
      </c>
      <c r="BM223" s="24" t="s">
        <v>2469</v>
      </c>
    </row>
    <row r="224" s="1" customFormat="1" ht="25.5" customHeight="1">
      <c r="B224" s="47"/>
      <c r="C224" s="235" t="s">
        <v>541</v>
      </c>
      <c r="D224" s="235" t="s">
        <v>184</v>
      </c>
      <c r="E224" s="236" t="s">
        <v>2470</v>
      </c>
      <c r="F224" s="237" t="s">
        <v>672</v>
      </c>
      <c r="G224" s="238" t="s">
        <v>305</v>
      </c>
      <c r="H224" s="239">
        <v>0.002</v>
      </c>
      <c r="I224" s="240"/>
      <c r="J224" s="241">
        <f>ROUND(I224*H224,2)</f>
        <v>0</v>
      </c>
      <c r="K224" s="237" t="s">
        <v>1460</v>
      </c>
      <c r="L224" s="73"/>
      <c r="M224" s="242" t="s">
        <v>34</v>
      </c>
      <c r="N224" s="243" t="s">
        <v>50</v>
      </c>
      <c r="O224" s="48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AR224" s="24" t="s">
        <v>197</v>
      </c>
      <c r="AT224" s="24" t="s">
        <v>184</v>
      </c>
      <c r="AU224" s="24" t="s">
        <v>90</v>
      </c>
      <c r="AY224" s="24" t="s">
        <v>183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24" t="s">
        <v>87</v>
      </c>
      <c r="BK224" s="246">
        <f>ROUND(I224*H224,2)</f>
        <v>0</v>
      </c>
      <c r="BL224" s="24" t="s">
        <v>197</v>
      </c>
      <c r="BM224" s="24" t="s">
        <v>2471</v>
      </c>
    </row>
    <row r="225" s="1" customFormat="1" ht="25.5" customHeight="1">
      <c r="B225" s="47"/>
      <c r="C225" s="235" t="s">
        <v>545</v>
      </c>
      <c r="D225" s="235" t="s">
        <v>184</v>
      </c>
      <c r="E225" s="236" t="s">
        <v>2472</v>
      </c>
      <c r="F225" s="237" t="s">
        <v>1739</v>
      </c>
      <c r="G225" s="238" t="s">
        <v>305</v>
      </c>
      <c r="H225" s="239">
        <v>0.017999999999999999</v>
      </c>
      <c r="I225" s="240"/>
      <c r="J225" s="241">
        <f>ROUND(I225*H225,2)</f>
        <v>0</v>
      </c>
      <c r="K225" s="237" t="s">
        <v>1460</v>
      </c>
      <c r="L225" s="73"/>
      <c r="M225" s="242" t="s">
        <v>34</v>
      </c>
      <c r="N225" s="243" t="s">
        <v>50</v>
      </c>
      <c r="O225" s="48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AR225" s="24" t="s">
        <v>197</v>
      </c>
      <c r="AT225" s="24" t="s">
        <v>184</v>
      </c>
      <c r="AU225" s="24" t="s">
        <v>90</v>
      </c>
      <c r="AY225" s="24" t="s">
        <v>183</v>
      </c>
      <c r="BE225" s="246">
        <f>IF(N225="základní",J225,0)</f>
        <v>0</v>
      </c>
      <c r="BF225" s="246">
        <f>IF(N225="snížená",J225,0)</f>
        <v>0</v>
      </c>
      <c r="BG225" s="246">
        <f>IF(N225="zákl. přenesená",J225,0)</f>
        <v>0</v>
      </c>
      <c r="BH225" s="246">
        <f>IF(N225="sníž. přenesená",J225,0)</f>
        <v>0</v>
      </c>
      <c r="BI225" s="246">
        <f>IF(N225="nulová",J225,0)</f>
        <v>0</v>
      </c>
      <c r="BJ225" s="24" t="s">
        <v>87</v>
      </c>
      <c r="BK225" s="246">
        <f>ROUND(I225*H225,2)</f>
        <v>0</v>
      </c>
      <c r="BL225" s="24" t="s">
        <v>197</v>
      </c>
      <c r="BM225" s="24" t="s">
        <v>2473</v>
      </c>
    </row>
    <row r="226" s="12" customFormat="1">
      <c r="B226" s="253"/>
      <c r="C226" s="254"/>
      <c r="D226" s="255" t="s">
        <v>275</v>
      </c>
      <c r="E226" s="254"/>
      <c r="F226" s="257" t="s">
        <v>2474</v>
      </c>
      <c r="G226" s="254"/>
      <c r="H226" s="258">
        <v>0.017999999999999999</v>
      </c>
      <c r="I226" s="259"/>
      <c r="J226" s="254"/>
      <c r="K226" s="254"/>
      <c r="L226" s="260"/>
      <c r="M226" s="261"/>
      <c r="N226" s="262"/>
      <c r="O226" s="262"/>
      <c r="P226" s="262"/>
      <c r="Q226" s="262"/>
      <c r="R226" s="262"/>
      <c r="S226" s="262"/>
      <c r="T226" s="263"/>
      <c r="AT226" s="264" t="s">
        <v>275</v>
      </c>
      <c r="AU226" s="264" t="s">
        <v>90</v>
      </c>
      <c r="AV226" s="12" t="s">
        <v>90</v>
      </c>
      <c r="AW226" s="12" t="s">
        <v>6</v>
      </c>
      <c r="AX226" s="12" t="s">
        <v>87</v>
      </c>
      <c r="AY226" s="264" t="s">
        <v>183</v>
      </c>
    </row>
    <row r="227" s="1" customFormat="1" ht="16.5" customHeight="1">
      <c r="B227" s="47"/>
      <c r="C227" s="235" t="s">
        <v>550</v>
      </c>
      <c r="D227" s="235" t="s">
        <v>184</v>
      </c>
      <c r="E227" s="236" t="s">
        <v>1742</v>
      </c>
      <c r="F227" s="237" t="s">
        <v>1743</v>
      </c>
      <c r="G227" s="238" t="s">
        <v>305</v>
      </c>
      <c r="H227" s="239">
        <v>0.002</v>
      </c>
      <c r="I227" s="240"/>
      <c r="J227" s="241">
        <f>ROUND(I227*H227,2)</f>
        <v>0</v>
      </c>
      <c r="K227" s="237" t="s">
        <v>1460</v>
      </c>
      <c r="L227" s="73"/>
      <c r="M227" s="242" t="s">
        <v>34</v>
      </c>
      <c r="N227" s="243" t="s">
        <v>50</v>
      </c>
      <c r="O227" s="48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AR227" s="24" t="s">
        <v>197</v>
      </c>
      <c r="AT227" s="24" t="s">
        <v>184</v>
      </c>
      <c r="AU227" s="24" t="s">
        <v>90</v>
      </c>
      <c r="AY227" s="24" t="s">
        <v>183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24" t="s">
        <v>87</v>
      </c>
      <c r="BK227" s="246">
        <f>ROUND(I227*H227,2)</f>
        <v>0</v>
      </c>
      <c r="BL227" s="24" t="s">
        <v>197</v>
      </c>
      <c r="BM227" s="24" t="s">
        <v>2475</v>
      </c>
    </row>
    <row r="228" s="11" customFormat="1" ht="29.88" customHeight="1">
      <c r="B228" s="219"/>
      <c r="C228" s="220"/>
      <c r="D228" s="221" t="s">
        <v>78</v>
      </c>
      <c r="E228" s="233" t="s">
        <v>2304</v>
      </c>
      <c r="F228" s="233" t="s">
        <v>665</v>
      </c>
      <c r="G228" s="220"/>
      <c r="H228" s="220"/>
      <c r="I228" s="223"/>
      <c r="J228" s="234">
        <f>BK228</f>
        <v>0</v>
      </c>
      <c r="K228" s="220"/>
      <c r="L228" s="225"/>
      <c r="M228" s="226"/>
      <c r="N228" s="227"/>
      <c r="O228" s="227"/>
      <c r="P228" s="228">
        <f>P229</f>
        <v>0</v>
      </c>
      <c r="Q228" s="227"/>
      <c r="R228" s="228">
        <f>R229</f>
        <v>0</v>
      </c>
      <c r="S228" s="227"/>
      <c r="T228" s="229">
        <f>T229</f>
        <v>0</v>
      </c>
      <c r="AR228" s="230" t="s">
        <v>87</v>
      </c>
      <c r="AT228" s="231" t="s">
        <v>78</v>
      </c>
      <c r="AU228" s="231" t="s">
        <v>87</v>
      </c>
      <c r="AY228" s="230" t="s">
        <v>183</v>
      </c>
      <c r="BK228" s="232">
        <f>BK229</f>
        <v>0</v>
      </c>
    </row>
    <row r="229" s="1" customFormat="1" ht="38.25" customHeight="1">
      <c r="B229" s="47"/>
      <c r="C229" s="235" t="s">
        <v>554</v>
      </c>
      <c r="D229" s="235" t="s">
        <v>184</v>
      </c>
      <c r="E229" s="236" t="s">
        <v>2476</v>
      </c>
      <c r="F229" s="237" t="s">
        <v>704</v>
      </c>
      <c r="G229" s="238" t="s">
        <v>305</v>
      </c>
      <c r="H229" s="239">
        <v>7.968</v>
      </c>
      <c r="I229" s="240"/>
      <c r="J229" s="241">
        <f>ROUND(I229*H229,2)</f>
        <v>0</v>
      </c>
      <c r="K229" s="237" t="s">
        <v>1460</v>
      </c>
      <c r="L229" s="73"/>
      <c r="M229" s="242" t="s">
        <v>34</v>
      </c>
      <c r="N229" s="247" t="s">
        <v>50</v>
      </c>
      <c r="O229" s="248"/>
      <c r="P229" s="249">
        <f>O229*H229</f>
        <v>0</v>
      </c>
      <c r="Q229" s="249">
        <v>0</v>
      </c>
      <c r="R229" s="249">
        <f>Q229*H229</f>
        <v>0</v>
      </c>
      <c r="S229" s="249">
        <v>0</v>
      </c>
      <c r="T229" s="250">
        <f>S229*H229</f>
        <v>0</v>
      </c>
      <c r="AR229" s="24" t="s">
        <v>197</v>
      </c>
      <c r="AT229" s="24" t="s">
        <v>184</v>
      </c>
      <c r="AU229" s="24" t="s">
        <v>90</v>
      </c>
      <c r="AY229" s="24" t="s">
        <v>183</v>
      </c>
      <c r="BE229" s="246">
        <f>IF(N229="základní",J229,0)</f>
        <v>0</v>
      </c>
      <c r="BF229" s="246">
        <f>IF(N229="snížená",J229,0)</f>
        <v>0</v>
      </c>
      <c r="BG229" s="246">
        <f>IF(N229="zákl. přenesená",J229,0)</f>
        <v>0</v>
      </c>
      <c r="BH229" s="246">
        <f>IF(N229="sníž. přenesená",J229,0)</f>
        <v>0</v>
      </c>
      <c r="BI229" s="246">
        <f>IF(N229="nulová",J229,0)</f>
        <v>0</v>
      </c>
      <c r="BJ229" s="24" t="s">
        <v>87</v>
      </c>
      <c r="BK229" s="246">
        <f>ROUND(I229*H229,2)</f>
        <v>0</v>
      </c>
      <c r="BL229" s="24" t="s">
        <v>197</v>
      </c>
      <c r="BM229" s="24" t="s">
        <v>2477</v>
      </c>
    </row>
    <row r="230" s="1" customFormat="1" ht="6.96" customHeight="1">
      <c r="B230" s="68"/>
      <c r="C230" s="69"/>
      <c r="D230" s="69"/>
      <c r="E230" s="69"/>
      <c r="F230" s="69"/>
      <c r="G230" s="69"/>
      <c r="H230" s="69"/>
      <c r="I230" s="180"/>
      <c r="J230" s="69"/>
      <c r="K230" s="69"/>
      <c r="L230" s="73"/>
    </row>
  </sheetData>
  <sheetProtection sheet="1" autoFilter="0" formatColumns="0" formatRows="0" objects="1" scenarios="1" spinCount="100000" saltValue="jYJDVWqhNznffIMGv+AleMDmBXIf8uMh4Nbh6tQXCsnNycPze1ZS5bXzyuNNlg5jazyJcs6aKqRSPmxCje2NTw==" hashValue="FbGtIy+X5b9wq2GNcf0z1Fw2lHCT0u+BvgT4CP+gWzghVY3RQm5w38x6YMtIylJNMGuzkhQ7GAWmu5h9FQ0dVA==" algorithmName="SHA-512" password="CC35"/>
  <autoFilter ref="C89:K229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8:H78"/>
    <mergeCell ref="E80:H80"/>
    <mergeCell ref="E82:H82"/>
    <mergeCell ref="G1:H1"/>
    <mergeCell ref="L2:V2"/>
  </mergeCells>
  <hyperlinks>
    <hyperlink ref="F1:G1" location="C2" display="1) Krycí list soupisu"/>
    <hyperlink ref="G1:H1" location="C58" display="2) Rekapitulace"/>
    <hyperlink ref="J1" location="C8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129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1347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2478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114</v>
      </c>
      <c r="G13" s="48"/>
      <c r="H13" s="48"/>
      <c r="I13" s="159" t="s">
        <v>22</v>
      </c>
      <c r="J13" s="35" t="s">
        <v>23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21.84" customHeight="1">
      <c r="B15" s="47"/>
      <c r="C15" s="48"/>
      <c r="D15" s="34" t="s">
        <v>28</v>
      </c>
      <c r="E15" s="48"/>
      <c r="F15" s="42" t="s">
        <v>250</v>
      </c>
      <c r="G15" s="48"/>
      <c r="H15" s="48"/>
      <c r="I15" s="161" t="s">
        <v>30</v>
      </c>
      <c r="J15" s="42" t="s">
        <v>1349</v>
      </c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ROUND(J84,2)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ROUND(SUM(BE84:BE90), 2)</f>
        <v>0</v>
      </c>
      <c r="G32" s="48"/>
      <c r="H32" s="48"/>
      <c r="I32" s="172">
        <v>0.20999999999999999</v>
      </c>
      <c r="J32" s="171">
        <f>ROUND(ROUND((SUM(BE84:BE90)),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ROUND(SUM(BF84:BF90), 2)</f>
        <v>0</v>
      </c>
      <c r="G33" s="48"/>
      <c r="H33" s="48"/>
      <c r="I33" s="172">
        <v>0.14999999999999999</v>
      </c>
      <c r="J33" s="171">
        <f>ROUND(ROUND((SUM(BF84:BF90)),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ROUND(SUM(BG84:BG90),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ROUND(SUM(BH84:BH90),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ROUND(SUM(BI84:BI90),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1347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2018_12_02.5 - SO 02.05 NN přípojka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J84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262</v>
      </c>
      <c r="E61" s="194"/>
      <c r="F61" s="194"/>
      <c r="G61" s="194"/>
      <c r="H61" s="194"/>
      <c r="I61" s="195"/>
      <c r="J61" s="196">
        <f>J85</f>
        <v>0</v>
      </c>
      <c r="K61" s="197"/>
    </row>
    <row r="62" s="9" customFormat="1" ht="19.92" customHeight="1">
      <c r="B62" s="198"/>
      <c r="C62" s="199"/>
      <c r="D62" s="200" t="s">
        <v>2479</v>
      </c>
      <c r="E62" s="201"/>
      <c r="F62" s="201"/>
      <c r="G62" s="201"/>
      <c r="H62" s="201"/>
      <c r="I62" s="202"/>
      <c r="J62" s="203">
        <f>J86</f>
        <v>0</v>
      </c>
      <c r="K62" s="204"/>
    </row>
    <row r="63" s="1" customFormat="1" ht="21.84" customHeight="1">
      <c r="B63" s="47"/>
      <c r="C63" s="48"/>
      <c r="D63" s="48"/>
      <c r="E63" s="48"/>
      <c r="F63" s="48"/>
      <c r="G63" s="48"/>
      <c r="H63" s="48"/>
      <c r="I63" s="157"/>
      <c r="J63" s="48"/>
      <c r="K63" s="52"/>
    </row>
    <row r="64" s="1" customFormat="1" ht="6.96" customHeight="1">
      <c r="B64" s="68"/>
      <c r="C64" s="69"/>
      <c r="D64" s="69"/>
      <c r="E64" s="69"/>
      <c r="F64" s="69"/>
      <c r="G64" s="69"/>
      <c r="H64" s="69"/>
      <c r="I64" s="180"/>
      <c r="J64" s="69"/>
      <c r="K64" s="70"/>
    </row>
    <row r="68" s="1" customFormat="1" ht="6.96" customHeight="1">
      <c r="B68" s="71"/>
      <c r="C68" s="72"/>
      <c r="D68" s="72"/>
      <c r="E68" s="72"/>
      <c r="F68" s="72"/>
      <c r="G68" s="72"/>
      <c r="H68" s="72"/>
      <c r="I68" s="183"/>
      <c r="J68" s="72"/>
      <c r="K68" s="72"/>
      <c r="L68" s="73"/>
    </row>
    <row r="69" s="1" customFormat="1" ht="36.96" customHeight="1">
      <c r="B69" s="47"/>
      <c r="C69" s="74" t="s">
        <v>166</v>
      </c>
      <c r="D69" s="75"/>
      <c r="E69" s="75"/>
      <c r="F69" s="75"/>
      <c r="G69" s="75"/>
      <c r="H69" s="75"/>
      <c r="I69" s="205"/>
      <c r="J69" s="75"/>
      <c r="K69" s="75"/>
      <c r="L69" s="73"/>
    </row>
    <row r="70" s="1" customFormat="1" ht="6.96" customHeight="1">
      <c r="B70" s="47"/>
      <c r="C70" s="75"/>
      <c r="D70" s="75"/>
      <c r="E70" s="75"/>
      <c r="F70" s="75"/>
      <c r="G70" s="75"/>
      <c r="H70" s="75"/>
      <c r="I70" s="205"/>
      <c r="J70" s="75"/>
      <c r="K70" s="75"/>
      <c r="L70" s="73"/>
    </row>
    <row r="71" s="1" customFormat="1" ht="14.4" customHeight="1">
      <c r="B71" s="47"/>
      <c r="C71" s="77" t="s">
        <v>18</v>
      </c>
      <c r="D71" s="75"/>
      <c r="E71" s="75"/>
      <c r="F71" s="75"/>
      <c r="G71" s="75"/>
      <c r="H71" s="75"/>
      <c r="I71" s="205"/>
      <c r="J71" s="75"/>
      <c r="K71" s="75"/>
      <c r="L71" s="73"/>
    </row>
    <row r="72" s="1" customFormat="1" ht="16.5" customHeight="1">
      <c r="B72" s="47"/>
      <c r="C72" s="75"/>
      <c r="D72" s="75"/>
      <c r="E72" s="206" t="str">
        <f>E7</f>
        <v>Výstavba ČOV a kanalizace v obci Kožlí</v>
      </c>
      <c r="F72" s="77"/>
      <c r="G72" s="77"/>
      <c r="H72" s="77"/>
      <c r="I72" s="205"/>
      <c r="J72" s="75"/>
      <c r="K72" s="75"/>
      <c r="L72" s="73"/>
    </row>
    <row r="73">
      <c r="B73" s="28"/>
      <c r="C73" s="77" t="s">
        <v>153</v>
      </c>
      <c r="D73" s="251"/>
      <c r="E73" s="251"/>
      <c r="F73" s="251"/>
      <c r="G73" s="251"/>
      <c r="H73" s="251"/>
      <c r="I73" s="149"/>
      <c r="J73" s="251"/>
      <c r="K73" s="251"/>
      <c r="L73" s="252"/>
    </row>
    <row r="74" s="1" customFormat="1" ht="16.5" customHeight="1">
      <c r="B74" s="47"/>
      <c r="C74" s="75"/>
      <c r="D74" s="75"/>
      <c r="E74" s="206" t="s">
        <v>1347</v>
      </c>
      <c r="F74" s="75"/>
      <c r="G74" s="75"/>
      <c r="H74" s="75"/>
      <c r="I74" s="205"/>
      <c r="J74" s="75"/>
      <c r="K74" s="75"/>
      <c r="L74" s="73"/>
    </row>
    <row r="75" s="1" customFormat="1" ht="14.4" customHeight="1">
      <c r="B75" s="47"/>
      <c r="C75" s="77" t="s">
        <v>248</v>
      </c>
      <c r="D75" s="75"/>
      <c r="E75" s="75"/>
      <c r="F75" s="75"/>
      <c r="G75" s="75"/>
      <c r="H75" s="75"/>
      <c r="I75" s="205"/>
      <c r="J75" s="75"/>
      <c r="K75" s="75"/>
      <c r="L75" s="73"/>
    </row>
    <row r="76" s="1" customFormat="1" ht="17.25" customHeight="1">
      <c r="B76" s="47"/>
      <c r="C76" s="75"/>
      <c r="D76" s="75"/>
      <c r="E76" s="83" t="str">
        <f>E11</f>
        <v>2018_12_02.5 - SO 02.05 NN přípojka</v>
      </c>
      <c r="F76" s="75"/>
      <c r="G76" s="75"/>
      <c r="H76" s="75"/>
      <c r="I76" s="205"/>
      <c r="J76" s="75"/>
      <c r="K76" s="75"/>
      <c r="L76" s="73"/>
    </row>
    <row r="77" s="1" customFormat="1" ht="6.96" customHeight="1">
      <c r="B77" s="47"/>
      <c r="C77" s="75"/>
      <c r="D77" s="75"/>
      <c r="E77" s="75"/>
      <c r="F77" s="75"/>
      <c r="G77" s="75"/>
      <c r="H77" s="75"/>
      <c r="I77" s="205"/>
      <c r="J77" s="75"/>
      <c r="K77" s="75"/>
      <c r="L77" s="73"/>
    </row>
    <row r="78" s="1" customFormat="1" ht="18" customHeight="1">
      <c r="B78" s="47"/>
      <c r="C78" s="77" t="s">
        <v>24</v>
      </c>
      <c r="D78" s="75"/>
      <c r="E78" s="75"/>
      <c r="F78" s="207" t="str">
        <f>F14</f>
        <v>Kožlí u Orlíka</v>
      </c>
      <c r="G78" s="75"/>
      <c r="H78" s="75"/>
      <c r="I78" s="208" t="s">
        <v>26</v>
      </c>
      <c r="J78" s="86" t="str">
        <f>IF(J14="","",J14)</f>
        <v>30. 10. 2018</v>
      </c>
      <c r="K78" s="75"/>
      <c r="L78" s="73"/>
    </row>
    <row r="79" s="1" customFormat="1" ht="6.96" customHeight="1">
      <c r="B79" s="47"/>
      <c r="C79" s="75"/>
      <c r="D79" s="75"/>
      <c r="E79" s="75"/>
      <c r="F79" s="75"/>
      <c r="G79" s="75"/>
      <c r="H79" s="75"/>
      <c r="I79" s="205"/>
      <c r="J79" s="75"/>
      <c r="K79" s="75"/>
      <c r="L79" s="73"/>
    </row>
    <row r="80" s="1" customFormat="1">
      <c r="B80" s="47"/>
      <c r="C80" s="77" t="s">
        <v>32</v>
      </c>
      <c r="D80" s="75"/>
      <c r="E80" s="75"/>
      <c r="F80" s="207" t="str">
        <f>E17</f>
        <v>Obec Kožlí</v>
      </c>
      <c r="G80" s="75"/>
      <c r="H80" s="75"/>
      <c r="I80" s="208" t="s">
        <v>39</v>
      </c>
      <c r="J80" s="207" t="str">
        <f>E23</f>
        <v>Vodohospodážský rozvoj a výstavbna a.s.</v>
      </c>
      <c r="K80" s="75"/>
      <c r="L80" s="73"/>
    </row>
    <row r="81" s="1" customFormat="1" ht="14.4" customHeight="1">
      <c r="B81" s="47"/>
      <c r="C81" s="77" t="s">
        <v>37</v>
      </c>
      <c r="D81" s="75"/>
      <c r="E81" s="75"/>
      <c r="F81" s="207" t="str">
        <f>IF(E20="","",E20)</f>
        <v/>
      </c>
      <c r="G81" s="75"/>
      <c r="H81" s="75"/>
      <c r="I81" s="205"/>
      <c r="J81" s="75"/>
      <c r="K81" s="75"/>
      <c r="L81" s="73"/>
    </row>
    <row r="82" s="1" customFormat="1" ht="10.32" customHeight="1">
      <c r="B82" s="47"/>
      <c r="C82" s="75"/>
      <c r="D82" s="75"/>
      <c r="E82" s="75"/>
      <c r="F82" s="75"/>
      <c r="G82" s="75"/>
      <c r="H82" s="75"/>
      <c r="I82" s="205"/>
      <c r="J82" s="75"/>
      <c r="K82" s="75"/>
      <c r="L82" s="73"/>
    </row>
    <row r="83" s="10" customFormat="1" ht="29.28" customHeight="1">
      <c r="B83" s="209"/>
      <c r="C83" s="210" t="s">
        <v>167</v>
      </c>
      <c r="D83" s="211" t="s">
        <v>64</v>
      </c>
      <c r="E83" s="211" t="s">
        <v>60</v>
      </c>
      <c r="F83" s="211" t="s">
        <v>168</v>
      </c>
      <c r="G83" s="211" t="s">
        <v>169</v>
      </c>
      <c r="H83" s="211" t="s">
        <v>170</v>
      </c>
      <c r="I83" s="212" t="s">
        <v>171</v>
      </c>
      <c r="J83" s="211" t="s">
        <v>161</v>
      </c>
      <c r="K83" s="213" t="s">
        <v>172</v>
      </c>
      <c r="L83" s="214"/>
      <c r="M83" s="103" t="s">
        <v>173</v>
      </c>
      <c r="N83" s="104" t="s">
        <v>49</v>
      </c>
      <c r="O83" s="104" t="s">
        <v>174</v>
      </c>
      <c r="P83" s="104" t="s">
        <v>175</v>
      </c>
      <c r="Q83" s="104" t="s">
        <v>176</v>
      </c>
      <c r="R83" s="104" t="s">
        <v>177</v>
      </c>
      <c r="S83" s="104" t="s">
        <v>178</v>
      </c>
      <c r="T83" s="105" t="s">
        <v>179</v>
      </c>
    </row>
    <row r="84" s="1" customFormat="1" ht="29.28" customHeight="1">
      <c r="B84" s="47"/>
      <c r="C84" s="109" t="s">
        <v>162</v>
      </c>
      <c r="D84" s="75"/>
      <c r="E84" s="75"/>
      <c r="F84" s="75"/>
      <c r="G84" s="75"/>
      <c r="H84" s="75"/>
      <c r="I84" s="205"/>
      <c r="J84" s="215">
        <f>BK84</f>
        <v>0</v>
      </c>
      <c r="K84" s="75"/>
      <c r="L84" s="73"/>
      <c r="M84" s="106"/>
      <c r="N84" s="107"/>
      <c r="O84" s="107"/>
      <c r="P84" s="216">
        <f>P85</f>
        <v>0</v>
      </c>
      <c r="Q84" s="107"/>
      <c r="R84" s="216">
        <f>R85</f>
        <v>0</v>
      </c>
      <c r="S84" s="107"/>
      <c r="T84" s="217">
        <f>T85</f>
        <v>0</v>
      </c>
      <c r="AT84" s="24" t="s">
        <v>78</v>
      </c>
      <c r="AU84" s="24" t="s">
        <v>163</v>
      </c>
      <c r="BK84" s="218">
        <f>BK85</f>
        <v>0</v>
      </c>
    </row>
    <row r="85" s="11" customFormat="1" ht="37.44" customHeight="1">
      <c r="B85" s="219"/>
      <c r="C85" s="220"/>
      <c r="D85" s="221" t="s">
        <v>78</v>
      </c>
      <c r="E85" s="222" t="s">
        <v>706</v>
      </c>
      <c r="F85" s="222" t="s">
        <v>707</v>
      </c>
      <c r="G85" s="220"/>
      <c r="H85" s="220"/>
      <c r="I85" s="223"/>
      <c r="J85" s="224">
        <f>BK85</f>
        <v>0</v>
      </c>
      <c r="K85" s="220"/>
      <c r="L85" s="225"/>
      <c r="M85" s="226"/>
      <c r="N85" s="227"/>
      <c r="O85" s="227"/>
      <c r="P85" s="228">
        <f>P86</f>
        <v>0</v>
      </c>
      <c r="Q85" s="227"/>
      <c r="R85" s="228">
        <f>R86</f>
        <v>0</v>
      </c>
      <c r="S85" s="227"/>
      <c r="T85" s="229">
        <f>T86</f>
        <v>0</v>
      </c>
      <c r="AR85" s="230" t="s">
        <v>90</v>
      </c>
      <c r="AT85" s="231" t="s">
        <v>78</v>
      </c>
      <c r="AU85" s="231" t="s">
        <v>79</v>
      </c>
      <c r="AY85" s="230" t="s">
        <v>183</v>
      </c>
      <c r="BK85" s="232">
        <f>BK86</f>
        <v>0</v>
      </c>
    </row>
    <row r="86" s="11" customFormat="1" ht="19.92" customHeight="1">
      <c r="B86" s="219"/>
      <c r="C86" s="220"/>
      <c r="D86" s="221" t="s">
        <v>78</v>
      </c>
      <c r="E86" s="233" t="s">
        <v>2480</v>
      </c>
      <c r="F86" s="233" t="s">
        <v>2481</v>
      </c>
      <c r="G86" s="220"/>
      <c r="H86" s="220"/>
      <c r="I86" s="223"/>
      <c r="J86" s="234">
        <f>BK86</f>
        <v>0</v>
      </c>
      <c r="K86" s="220"/>
      <c r="L86" s="225"/>
      <c r="M86" s="226"/>
      <c r="N86" s="227"/>
      <c r="O86" s="227"/>
      <c r="P86" s="228">
        <f>SUM(P87:P90)</f>
        <v>0</v>
      </c>
      <c r="Q86" s="227"/>
      <c r="R86" s="228">
        <f>SUM(R87:R90)</f>
        <v>0</v>
      </c>
      <c r="S86" s="227"/>
      <c r="T86" s="229">
        <f>SUM(T87:T90)</f>
        <v>0</v>
      </c>
      <c r="AR86" s="230" t="s">
        <v>90</v>
      </c>
      <c r="AT86" s="231" t="s">
        <v>78</v>
      </c>
      <c r="AU86" s="231" t="s">
        <v>87</v>
      </c>
      <c r="AY86" s="230" t="s">
        <v>183</v>
      </c>
      <c r="BK86" s="232">
        <f>SUM(BK87:BK90)</f>
        <v>0</v>
      </c>
    </row>
    <row r="87" s="1" customFormat="1" ht="25.5" customHeight="1">
      <c r="B87" s="47"/>
      <c r="C87" s="235" t="s">
        <v>87</v>
      </c>
      <c r="D87" s="235" t="s">
        <v>184</v>
      </c>
      <c r="E87" s="236" t="s">
        <v>2482</v>
      </c>
      <c r="F87" s="237" t="s">
        <v>2483</v>
      </c>
      <c r="G87" s="238" t="s">
        <v>289</v>
      </c>
      <c r="H87" s="239">
        <v>10</v>
      </c>
      <c r="I87" s="240"/>
      <c r="J87" s="241">
        <f>ROUND(I87*H87,2)</f>
        <v>0</v>
      </c>
      <c r="K87" s="237" t="s">
        <v>34</v>
      </c>
      <c r="L87" s="73"/>
      <c r="M87" s="242" t="s">
        <v>34</v>
      </c>
      <c r="N87" s="243" t="s">
        <v>50</v>
      </c>
      <c r="O87" s="48"/>
      <c r="P87" s="244">
        <f>O87*H87</f>
        <v>0</v>
      </c>
      <c r="Q87" s="244">
        <v>0</v>
      </c>
      <c r="R87" s="244">
        <f>Q87*H87</f>
        <v>0</v>
      </c>
      <c r="S87" s="244">
        <v>0</v>
      </c>
      <c r="T87" s="245">
        <f>S87*H87</f>
        <v>0</v>
      </c>
      <c r="AR87" s="24" t="s">
        <v>243</v>
      </c>
      <c r="AT87" s="24" t="s">
        <v>184</v>
      </c>
      <c r="AU87" s="24" t="s">
        <v>90</v>
      </c>
      <c r="AY87" s="24" t="s">
        <v>183</v>
      </c>
      <c r="BE87" s="246">
        <f>IF(N87="základní",J87,0)</f>
        <v>0</v>
      </c>
      <c r="BF87" s="246">
        <f>IF(N87="snížená",J87,0)</f>
        <v>0</v>
      </c>
      <c r="BG87" s="246">
        <f>IF(N87="zákl. přenesená",J87,0)</f>
        <v>0</v>
      </c>
      <c r="BH87" s="246">
        <f>IF(N87="sníž. přenesená",J87,0)</f>
        <v>0</v>
      </c>
      <c r="BI87" s="246">
        <f>IF(N87="nulová",J87,0)</f>
        <v>0</v>
      </c>
      <c r="BJ87" s="24" t="s">
        <v>87</v>
      </c>
      <c r="BK87" s="246">
        <f>ROUND(I87*H87,2)</f>
        <v>0</v>
      </c>
      <c r="BL87" s="24" t="s">
        <v>243</v>
      </c>
      <c r="BM87" s="24" t="s">
        <v>2484</v>
      </c>
    </row>
    <row r="88" s="12" customFormat="1">
      <c r="B88" s="253"/>
      <c r="C88" s="254"/>
      <c r="D88" s="255" t="s">
        <v>275</v>
      </c>
      <c r="E88" s="256" t="s">
        <v>34</v>
      </c>
      <c r="F88" s="257" t="s">
        <v>220</v>
      </c>
      <c r="G88" s="254"/>
      <c r="H88" s="258">
        <v>10</v>
      </c>
      <c r="I88" s="259"/>
      <c r="J88" s="254"/>
      <c r="K88" s="254"/>
      <c r="L88" s="260"/>
      <c r="M88" s="261"/>
      <c r="N88" s="262"/>
      <c r="O88" s="262"/>
      <c r="P88" s="262"/>
      <c r="Q88" s="262"/>
      <c r="R88" s="262"/>
      <c r="S88" s="262"/>
      <c r="T88" s="263"/>
      <c r="AT88" s="264" t="s">
        <v>275</v>
      </c>
      <c r="AU88" s="264" t="s">
        <v>90</v>
      </c>
      <c r="AV88" s="12" t="s">
        <v>90</v>
      </c>
      <c r="AW88" s="12" t="s">
        <v>42</v>
      </c>
      <c r="AX88" s="12" t="s">
        <v>87</v>
      </c>
      <c r="AY88" s="264" t="s">
        <v>183</v>
      </c>
    </row>
    <row r="89" s="1" customFormat="1" ht="25.5" customHeight="1">
      <c r="B89" s="47"/>
      <c r="C89" s="235" t="s">
        <v>90</v>
      </c>
      <c r="D89" s="235" t="s">
        <v>184</v>
      </c>
      <c r="E89" s="236" t="s">
        <v>2485</v>
      </c>
      <c r="F89" s="237" t="s">
        <v>2486</v>
      </c>
      <c r="G89" s="238" t="s">
        <v>528</v>
      </c>
      <c r="H89" s="239">
        <v>1</v>
      </c>
      <c r="I89" s="240"/>
      <c r="J89" s="241">
        <f>ROUND(I89*H89,2)</f>
        <v>0</v>
      </c>
      <c r="K89" s="237" t="s">
        <v>34</v>
      </c>
      <c r="L89" s="73"/>
      <c r="M89" s="242" t="s">
        <v>34</v>
      </c>
      <c r="N89" s="243" t="s">
        <v>50</v>
      </c>
      <c r="O89" s="48"/>
      <c r="P89" s="244">
        <f>O89*H89</f>
        <v>0</v>
      </c>
      <c r="Q89" s="244">
        <v>0</v>
      </c>
      <c r="R89" s="244">
        <f>Q89*H89</f>
        <v>0</v>
      </c>
      <c r="S89" s="244">
        <v>0</v>
      </c>
      <c r="T89" s="245">
        <f>S89*H89</f>
        <v>0</v>
      </c>
      <c r="AR89" s="24" t="s">
        <v>243</v>
      </c>
      <c r="AT89" s="24" t="s">
        <v>184</v>
      </c>
      <c r="AU89" s="24" t="s">
        <v>90</v>
      </c>
      <c r="AY89" s="24" t="s">
        <v>183</v>
      </c>
      <c r="BE89" s="246">
        <f>IF(N89="základní",J89,0)</f>
        <v>0</v>
      </c>
      <c r="BF89" s="246">
        <f>IF(N89="snížená",J89,0)</f>
        <v>0</v>
      </c>
      <c r="BG89" s="246">
        <f>IF(N89="zákl. přenesená",J89,0)</f>
        <v>0</v>
      </c>
      <c r="BH89" s="246">
        <f>IF(N89="sníž. přenesená",J89,0)</f>
        <v>0</v>
      </c>
      <c r="BI89" s="246">
        <f>IF(N89="nulová",J89,0)</f>
        <v>0</v>
      </c>
      <c r="BJ89" s="24" t="s">
        <v>87</v>
      </c>
      <c r="BK89" s="246">
        <f>ROUND(I89*H89,2)</f>
        <v>0</v>
      </c>
      <c r="BL89" s="24" t="s">
        <v>243</v>
      </c>
      <c r="BM89" s="24" t="s">
        <v>2487</v>
      </c>
    </row>
    <row r="90" s="1" customFormat="1" ht="16.5" customHeight="1">
      <c r="B90" s="47"/>
      <c r="C90" s="235" t="s">
        <v>193</v>
      </c>
      <c r="D90" s="235" t="s">
        <v>184</v>
      </c>
      <c r="E90" s="236" t="s">
        <v>2488</v>
      </c>
      <c r="F90" s="237" t="s">
        <v>2489</v>
      </c>
      <c r="G90" s="238" t="s">
        <v>528</v>
      </c>
      <c r="H90" s="239">
        <v>1</v>
      </c>
      <c r="I90" s="240"/>
      <c r="J90" s="241">
        <f>ROUND(I90*H90,2)</f>
        <v>0</v>
      </c>
      <c r="K90" s="237" t="s">
        <v>34</v>
      </c>
      <c r="L90" s="73"/>
      <c r="M90" s="242" t="s">
        <v>34</v>
      </c>
      <c r="N90" s="247" t="s">
        <v>50</v>
      </c>
      <c r="O90" s="248"/>
      <c r="P90" s="249">
        <f>O90*H90</f>
        <v>0</v>
      </c>
      <c r="Q90" s="249">
        <v>0</v>
      </c>
      <c r="R90" s="249">
        <f>Q90*H90</f>
        <v>0</v>
      </c>
      <c r="S90" s="249">
        <v>0</v>
      </c>
      <c r="T90" s="250">
        <f>S90*H90</f>
        <v>0</v>
      </c>
      <c r="AR90" s="24" t="s">
        <v>243</v>
      </c>
      <c r="AT90" s="24" t="s">
        <v>184</v>
      </c>
      <c r="AU90" s="24" t="s">
        <v>90</v>
      </c>
      <c r="AY90" s="24" t="s">
        <v>183</v>
      </c>
      <c r="BE90" s="246">
        <f>IF(N90="základní",J90,0)</f>
        <v>0</v>
      </c>
      <c r="BF90" s="246">
        <f>IF(N90="snížená",J90,0)</f>
        <v>0</v>
      </c>
      <c r="BG90" s="246">
        <f>IF(N90="zákl. přenesená",J90,0)</f>
        <v>0</v>
      </c>
      <c r="BH90" s="246">
        <f>IF(N90="sníž. přenesená",J90,0)</f>
        <v>0</v>
      </c>
      <c r="BI90" s="246">
        <f>IF(N90="nulová",J90,0)</f>
        <v>0</v>
      </c>
      <c r="BJ90" s="24" t="s">
        <v>87</v>
      </c>
      <c r="BK90" s="246">
        <f>ROUND(I90*H90,2)</f>
        <v>0</v>
      </c>
      <c r="BL90" s="24" t="s">
        <v>243</v>
      </c>
      <c r="BM90" s="24" t="s">
        <v>2490</v>
      </c>
    </row>
    <row r="91" s="1" customFormat="1" ht="6.96" customHeight="1">
      <c r="B91" s="68"/>
      <c r="C91" s="69"/>
      <c r="D91" s="69"/>
      <c r="E91" s="69"/>
      <c r="F91" s="69"/>
      <c r="G91" s="69"/>
      <c r="H91" s="69"/>
      <c r="I91" s="180"/>
      <c r="J91" s="69"/>
      <c r="K91" s="69"/>
      <c r="L91" s="73"/>
    </row>
  </sheetData>
  <sheetProtection sheet="1" autoFilter="0" formatColumns="0" formatRows="0" objects="1" scenarios="1" spinCount="100000" saltValue="tHBb8dM179brJLGLifNojdauSzRtlqJaMd8zEEFzD2gqqym4jMczFyAeU90HeJ/9zEMVBYwmhCk8ApwiWqd0tA==" hashValue="d/y0k9F3achhfOvYNTKnmgzndEJxSEWERdiU79/lOxlambe3g5A14pPXZFty2JzevsCDcpjTB+i7MqSvZrAQoA==" algorithmName="SHA-512" password="CC35"/>
  <autoFilter ref="C83:K90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2:H72"/>
    <mergeCell ref="E74:H74"/>
    <mergeCell ref="E76:H76"/>
    <mergeCell ref="G1:H1"/>
    <mergeCell ref="L2:V2"/>
  </mergeCells>
  <hyperlinks>
    <hyperlink ref="F1:G1" location="C2" display="1) Krycí list soupisu"/>
    <hyperlink ref="G1:H1" location="C58" display="2) Rekapitulace"/>
    <hyperlink ref="J1" location="C8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132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 s="1" customFormat="1">
      <c r="B8" s="47"/>
      <c r="C8" s="48"/>
      <c r="D8" s="40" t="s">
        <v>153</v>
      </c>
      <c r="E8" s="48"/>
      <c r="F8" s="48"/>
      <c r="G8" s="48"/>
      <c r="H8" s="48"/>
      <c r="I8" s="157"/>
      <c r="J8" s="48"/>
      <c r="K8" s="52"/>
    </row>
    <row r="9" s="1" customFormat="1" ht="36.96" customHeight="1">
      <c r="B9" s="47"/>
      <c r="C9" s="48"/>
      <c r="D9" s="48"/>
      <c r="E9" s="158" t="s">
        <v>2491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8"/>
      <c r="E10" s="48"/>
      <c r="F10" s="48"/>
      <c r="G10" s="48"/>
      <c r="H10" s="48"/>
      <c r="I10" s="157"/>
      <c r="J10" s="48"/>
      <c r="K10" s="52"/>
    </row>
    <row r="11" s="1" customFormat="1" ht="14.4" customHeight="1">
      <c r="B11" s="47"/>
      <c r="C11" s="48"/>
      <c r="D11" s="40" t="s">
        <v>20</v>
      </c>
      <c r="E11" s="48"/>
      <c r="F11" s="35" t="s">
        <v>114</v>
      </c>
      <c r="G11" s="48"/>
      <c r="H11" s="48"/>
      <c r="I11" s="159" t="s">
        <v>22</v>
      </c>
      <c r="J11" s="35" t="s">
        <v>23</v>
      </c>
      <c r="K11" s="52"/>
    </row>
    <row r="12" s="1" customFormat="1" ht="14.4" customHeight="1">
      <c r="B12" s="47"/>
      <c r="C12" s="48"/>
      <c r="D12" s="40" t="s">
        <v>24</v>
      </c>
      <c r="E12" s="48"/>
      <c r="F12" s="35" t="s">
        <v>25</v>
      </c>
      <c r="G12" s="48"/>
      <c r="H12" s="48"/>
      <c r="I12" s="159" t="s">
        <v>26</v>
      </c>
      <c r="J12" s="160" t="str">
        <f>'Rekapitulace stavby'!AN8</f>
        <v>30. 10. 2018</v>
      </c>
      <c r="K12" s="52"/>
    </row>
    <row r="13" s="1" customFormat="1" ht="21.84" customHeight="1">
      <c r="B13" s="47"/>
      <c r="C13" s="48"/>
      <c r="D13" s="34" t="s">
        <v>28</v>
      </c>
      <c r="E13" s="48"/>
      <c r="F13" s="42" t="s">
        <v>250</v>
      </c>
      <c r="G13" s="48"/>
      <c r="H13" s="48"/>
      <c r="I13" s="161" t="s">
        <v>30</v>
      </c>
      <c r="J13" s="42" t="s">
        <v>251</v>
      </c>
      <c r="K13" s="52"/>
    </row>
    <row r="14" s="1" customFormat="1" ht="14.4" customHeight="1">
      <c r="B14" s="47"/>
      <c r="C14" s="48"/>
      <c r="D14" s="40" t="s">
        <v>32</v>
      </c>
      <c r="E14" s="48"/>
      <c r="F14" s="48"/>
      <c r="G14" s="48"/>
      <c r="H14" s="48"/>
      <c r="I14" s="159" t="s">
        <v>33</v>
      </c>
      <c r="J14" s="35" t="s">
        <v>34</v>
      </c>
      <c r="K14" s="52"/>
    </row>
    <row r="15" s="1" customFormat="1" ht="18" customHeight="1">
      <c r="B15" s="47"/>
      <c r="C15" s="48"/>
      <c r="D15" s="48"/>
      <c r="E15" s="35" t="s">
        <v>35</v>
      </c>
      <c r="F15" s="48"/>
      <c r="G15" s="48"/>
      <c r="H15" s="48"/>
      <c r="I15" s="159" t="s">
        <v>36</v>
      </c>
      <c r="J15" s="35" t="s">
        <v>34</v>
      </c>
      <c r="K15" s="52"/>
    </row>
    <row r="16" s="1" customFormat="1" ht="6.96" customHeight="1">
      <c r="B16" s="47"/>
      <c r="C16" s="48"/>
      <c r="D16" s="48"/>
      <c r="E16" s="48"/>
      <c r="F16" s="48"/>
      <c r="G16" s="48"/>
      <c r="H16" s="48"/>
      <c r="I16" s="157"/>
      <c r="J16" s="48"/>
      <c r="K16" s="52"/>
    </row>
    <row r="17" s="1" customFormat="1" ht="14.4" customHeight="1">
      <c r="B17" s="47"/>
      <c r="C17" s="48"/>
      <c r="D17" s="40" t="s">
        <v>37</v>
      </c>
      <c r="E17" s="48"/>
      <c r="F17" s="48"/>
      <c r="G17" s="48"/>
      <c r="H17" s="48"/>
      <c r="I17" s="159" t="s">
        <v>33</v>
      </c>
      <c r="J17" s="35" t="str">
        <f>IF('Rekapitulace stavby'!AN13="Vyplň údaj","",IF('Rekapitulace stavby'!AN13="","",'Rekapitulace stavby'!AN13))</f>
        <v/>
      </c>
      <c r="K17" s="52"/>
    </row>
    <row r="18" s="1" customFormat="1" ht="18" customHeight="1">
      <c r="B18" s="47"/>
      <c r="C18" s="48"/>
      <c r="D18" s="48"/>
      <c r="E18" s="35" t="str">
        <f>IF('Rekapitulace stavby'!E14="Vyplň údaj","",IF('Rekapitulace stavby'!E14="","",'Rekapitulace stavby'!E14))</f>
        <v/>
      </c>
      <c r="F18" s="48"/>
      <c r="G18" s="48"/>
      <c r="H18" s="48"/>
      <c r="I18" s="159" t="s">
        <v>36</v>
      </c>
      <c r="J18" s="35" t="str">
        <f>IF('Rekapitulace stavby'!AN14="Vyplň údaj","",IF('Rekapitulace stavby'!AN14="","",'Rekapitulace stavby'!AN14))</f>
        <v/>
      </c>
      <c r="K18" s="52"/>
    </row>
    <row r="19" s="1" customFormat="1" ht="6.96" customHeight="1">
      <c r="B19" s="47"/>
      <c r="C19" s="48"/>
      <c r="D19" s="48"/>
      <c r="E19" s="48"/>
      <c r="F19" s="48"/>
      <c r="G19" s="48"/>
      <c r="H19" s="48"/>
      <c r="I19" s="157"/>
      <c r="J19" s="48"/>
      <c r="K19" s="52"/>
    </row>
    <row r="20" s="1" customFormat="1" ht="14.4" customHeight="1">
      <c r="B20" s="47"/>
      <c r="C20" s="48"/>
      <c r="D20" s="40" t="s">
        <v>39</v>
      </c>
      <c r="E20" s="48"/>
      <c r="F20" s="48"/>
      <c r="G20" s="48"/>
      <c r="H20" s="48"/>
      <c r="I20" s="159" t="s">
        <v>33</v>
      </c>
      <c r="J20" s="35" t="s">
        <v>40</v>
      </c>
      <c r="K20" s="52"/>
    </row>
    <row r="21" s="1" customFormat="1" ht="18" customHeight="1">
      <c r="B21" s="47"/>
      <c r="C21" s="48"/>
      <c r="D21" s="48"/>
      <c r="E21" s="35" t="s">
        <v>41</v>
      </c>
      <c r="F21" s="48"/>
      <c r="G21" s="48"/>
      <c r="H21" s="48"/>
      <c r="I21" s="159" t="s">
        <v>36</v>
      </c>
      <c r="J21" s="35" t="s">
        <v>34</v>
      </c>
      <c r="K21" s="52"/>
    </row>
    <row r="22" s="1" customFormat="1" ht="6.96" customHeight="1">
      <c r="B22" s="47"/>
      <c r="C22" s="48"/>
      <c r="D22" s="48"/>
      <c r="E22" s="48"/>
      <c r="F22" s="48"/>
      <c r="G22" s="48"/>
      <c r="H22" s="48"/>
      <c r="I22" s="157"/>
      <c r="J22" s="48"/>
      <c r="K22" s="52"/>
    </row>
    <row r="23" s="1" customFormat="1" ht="14.4" customHeight="1">
      <c r="B23" s="47"/>
      <c r="C23" s="48"/>
      <c r="D23" s="40" t="s">
        <v>43</v>
      </c>
      <c r="E23" s="48"/>
      <c r="F23" s="48"/>
      <c r="G23" s="48"/>
      <c r="H23" s="48"/>
      <c r="I23" s="157"/>
      <c r="J23" s="48"/>
      <c r="K23" s="52"/>
    </row>
    <row r="24" s="7" customFormat="1" ht="16.5" customHeight="1">
      <c r="B24" s="162"/>
      <c r="C24" s="163"/>
      <c r="D24" s="163"/>
      <c r="E24" s="45" t="s">
        <v>34</v>
      </c>
      <c r="F24" s="45"/>
      <c r="G24" s="45"/>
      <c r="H24" s="45"/>
      <c r="I24" s="164"/>
      <c r="J24" s="163"/>
      <c r="K24" s="165"/>
    </row>
    <row r="25" s="1" customFormat="1" ht="6.96" customHeight="1">
      <c r="B25" s="47"/>
      <c r="C25" s="48"/>
      <c r="D25" s="48"/>
      <c r="E25" s="48"/>
      <c r="F25" s="48"/>
      <c r="G25" s="48"/>
      <c r="H25" s="48"/>
      <c r="I25" s="157"/>
      <c r="J25" s="48"/>
      <c r="K25" s="52"/>
    </row>
    <row r="26" s="1" customFormat="1" ht="6.96" customHeight="1">
      <c r="B26" s="47"/>
      <c r="C26" s="48"/>
      <c r="D26" s="107"/>
      <c r="E26" s="107"/>
      <c r="F26" s="107"/>
      <c r="G26" s="107"/>
      <c r="H26" s="107"/>
      <c r="I26" s="166"/>
      <c r="J26" s="107"/>
      <c r="K26" s="167"/>
    </row>
    <row r="27" s="1" customFormat="1" ht="25.44" customHeight="1">
      <c r="B27" s="47"/>
      <c r="C27" s="48"/>
      <c r="D27" s="168" t="s">
        <v>45</v>
      </c>
      <c r="E27" s="48"/>
      <c r="F27" s="48"/>
      <c r="G27" s="48"/>
      <c r="H27" s="48"/>
      <c r="I27" s="157"/>
      <c r="J27" s="169">
        <f>ROUND(J89,2)</f>
        <v>0</v>
      </c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14.4" customHeight="1">
      <c r="B29" s="47"/>
      <c r="C29" s="48"/>
      <c r="D29" s="48"/>
      <c r="E29" s="48"/>
      <c r="F29" s="53" t="s">
        <v>47</v>
      </c>
      <c r="G29" s="48"/>
      <c r="H29" s="48"/>
      <c r="I29" s="170" t="s">
        <v>46</v>
      </c>
      <c r="J29" s="53" t="s">
        <v>48</v>
      </c>
      <c r="K29" s="52"/>
    </row>
    <row r="30" s="1" customFormat="1" ht="14.4" customHeight="1">
      <c r="B30" s="47"/>
      <c r="C30" s="48"/>
      <c r="D30" s="56" t="s">
        <v>49</v>
      </c>
      <c r="E30" s="56" t="s">
        <v>50</v>
      </c>
      <c r="F30" s="171">
        <f>ROUND(SUM(BE89:BE215), 2)</f>
        <v>0</v>
      </c>
      <c r="G30" s="48"/>
      <c r="H30" s="48"/>
      <c r="I30" s="172">
        <v>0.20999999999999999</v>
      </c>
      <c r="J30" s="171">
        <f>ROUND(ROUND((SUM(BE89:BE215)), 2)*I30, 2)</f>
        <v>0</v>
      </c>
      <c r="K30" s="52"/>
    </row>
    <row r="31" s="1" customFormat="1" ht="14.4" customHeight="1">
      <c r="B31" s="47"/>
      <c r="C31" s="48"/>
      <c r="D31" s="48"/>
      <c r="E31" s="56" t="s">
        <v>51</v>
      </c>
      <c r="F31" s="171">
        <f>ROUND(SUM(BF89:BF215), 2)</f>
        <v>0</v>
      </c>
      <c r="G31" s="48"/>
      <c r="H31" s="48"/>
      <c r="I31" s="172">
        <v>0.14999999999999999</v>
      </c>
      <c r="J31" s="171">
        <f>ROUND(ROUND((SUM(BF89:BF215)), 2)*I31, 2)</f>
        <v>0</v>
      </c>
      <c r="K31" s="52"/>
    </row>
    <row r="32" hidden="1" s="1" customFormat="1" ht="14.4" customHeight="1">
      <c r="B32" s="47"/>
      <c r="C32" s="48"/>
      <c r="D32" s="48"/>
      <c r="E32" s="56" t="s">
        <v>52</v>
      </c>
      <c r="F32" s="171">
        <f>ROUND(SUM(BG89:BG215), 2)</f>
        <v>0</v>
      </c>
      <c r="G32" s="48"/>
      <c r="H32" s="48"/>
      <c r="I32" s="172">
        <v>0.20999999999999999</v>
      </c>
      <c r="J32" s="171">
        <v>0</v>
      </c>
      <c r="K32" s="52"/>
    </row>
    <row r="33" hidden="1" s="1" customFormat="1" ht="14.4" customHeight="1">
      <c r="B33" s="47"/>
      <c r="C33" s="48"/>
      <c r="D33" s="48"/>
      <c r="E33" s="56" t="s">
        <v>53</v>
      </c>
      <c r="F33" s="171">
        <f>ROUND(SUM(BH89:BH215), 2)</f>
        <v>0</v>
      </c>
      <c r="G33" s="48"/>
      <c r="H33" s="48"/>
      <c r="I33" s="172">
        <v>0.14999999999999999</v>
      </c>
      <c r="J33" s="171">
        <v>0</v>
      </c>
      <c r="K33" s="52"/>
    </row>
    <row r="34" hidden="1" s="1" customFormat="1" ht="14.4" customHeight="1">
      <c r="B34" s="47"/>
      <c r="C34" s="48"/>
      <c r="D34" s="48"/>
      <c r="E34" s="56" t="s">
        <v>54</v>
      </c>
      <c r="F34" s="171">
        <f>ROUND(SUM(BI89:BI215), 2)</f>
        <v>0</v>
      </c>
      <c r="G34" s="48"/>
      <c r="H34" s="48"/>
      <c r="I34" s="172">
        <v>0</v>
      </c>
      <c r="J34" s="171">
        <v>0</v>
      </c>
      <c r="K34" s="52"/>
    </row>
    <row r="35" s="1" customFormat="1" ht="6.96" customHeight="1">
      <c r="B35" s="47"/>
      <c r="C35" s="48"/>
      <c r="D35" s="48"/>
      <c r="E35" s="48"/>
      <c r="F35" s="48"/>
      <c r="G35" s="48"/>
      <c r="H35" s="48"/>
      <c r="I35" s="157"/>
      <c r="J35" s="48"/>
      <c r="K35" s="52"/>
    </row>
    <row r="36" s="1" customFormat="1" ht="25.44" customHeight="1">
      <c r="B36" s="47"/>
      <c r="C36" s="173"/>
      <c r="D36" s="174" t="s">
        <v>55</v>
      </c>
      <c r="E36" s="99"/>
      <c r="F36" s="99"/>
      <c r="G36" s="175" t="s">
        <v>56</v>
      </c>
      <c r="H36" s="176" t="s">
        <v>57</v>
      </c>
      <c r="I36" s="177"/>
      <c r="J36" s="178">
        <f>SUM(J27:J34)</f>
        <v>0</v>
      </c>
      <c r="K36" s="179"/>
    </row>
    <row r="37" s="1" customFormat="1" ht="14.4" customHeight="1">
      <c r="B37" s="68"/>
      <c r="C37" s="69"/>
      <c r="D37" s="69"/>
      <c r="E37" s="69"/>
      <c r="F37" s="69"/>
      <c r="G37" s="69"/>
      <c r="H37" s="69"/>
      <c r="I37" s="180"/>
      <c r="J37" s="69"/>
      <c r="K37" s="70"/>
    </row>
    <row r="41" s="1" customFormat="1" ht="6.96" customHeight="1">
      <c r="B41" s="181"/>
      <c r="C41" s="182"/>
      <c r="D41" s="182"/>
      <c r="E41" s="182"/>
      <c r="F41" s="182"/>
      <c r="G41" s="182"/>
      <c r="H41" s="182"/>
      <c r="I41" s="183"/>
      <c r="J41" s="182"/>
      <c r="K41" s="184"/>
    </row>
    <row r="42" s="1" customFormat="1" ht="36.96" customHeight="1">
      <c r="B42" s="47"/>
      <c r="C42" s="30" t="s">
        <v>159</v>
      </c>
      <c r="D42" s="48"/>
      <c r="E42" s="48"/>
      <c r="F42" s="48"/>
      <c r="G42" s="48"/>
      <c r="H42" s="48"/>
      <c r="I42" s="157"/>
      <c r="J42" s="48"/>
      <c r="K42" s="52"/>
    </row>
    <row r="43" s="1" customFormat="1" ht="6.96" customHeight="1">
      <c r="B43" s="47"/>
      <c r="C43" s="48"/>
      <c r="D43" s="48"/>
      <c r="E43" s="48"/>
      <c r="F43" s="48"/>
      <c r="G43" s="48"/>
      <c r="H43" s="48"/>
      <c r="I43" s="157"/>
      <c r="J43" s="48"/>
      <c r="K43" s="52"/>
    </row>
    <row r="44" s="1" customFormat="1" ht="14.4" customHeight="1">
      <c r="B44" s="47"/>
      <c r="C44" s="40" t="s">
        <v>18</v>
      </c>
      <c r="D44" s="48"/>
      <c r="E44" s="48"/>
      <c r="F44" s="48"/>
      <c r="G44" s="48"/>
      <c r="H44" s="48"/>
      <c r="I44" s="157"/>
      <c r="J44" s="48"/>
      <c r="K44" s="52"/>
    </row>
    <row r="45" s="1" customFormat="1" ht="16.5" customHeight="1">
      <c r="B45" s="47"/>
      <c r="C45" s="48"/>
      <c r="D45" s="48"/>
      <c r="E45" s="156" t="str">
        <f>E7</f>
        <v>Výstavba ČOV a kanalizace v obci Kožlí</v>
      </c>
      <c r="F45" s="40"/>
      <c r="G45" s="40"/>
      <c r="H45" s="40"/>
      <c r="I45" s="157"/>
      <c r="J45" s="48"/>
      <c r="K45" s="52"/>
    </row>
    <row r="46" s="1" customFormat="1" ht="14.4" customHeight="1">
      <c r="B46" s="47"/>
      <c r="C46" s="40" t="s">
        <v>153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7.25" customHeight="1">
      <c r="B47" s="47"/>
      <c r="C47" s="48"/>
      <c r="D47" s="48"/>
      <c r="E47" s="158" t="str">
        <f>E9</f>
        <v>2018_12_03 - SO 03 Přeložky</v>
      </c>
      <c r="F47" s="48"/>
      <c r="G47" s="48"/>
      <c r="H47" s="48"/>
      <c r="I47" s="157"/>
      <c r="J47" s="48"/>
      <c r="K47" s="52"/>
    </row>
    <row r="48" s="1" customFormat="1" ht="6.96" customHeight="1">
      <c r="B48" s="47"/>
      <c r="C48" s="48"/>
      <c r="D48" s="48"/>
      <c r="E48" s="48"/>
      <c r="F48" s="48"/>
      <c r="G48" s="48"/>
      <c r="H48" s="48"/>
      <c r="I48" s="157"/>
      <c r="J48" s="48"/>
      <c r="K48" s="52"/>
    </row>
    <row r="49" s="1" customFormat="1" ht="18" customHeight="1">
      <c r="B49" s="47"/>
      <c r="C49" s="40" t="s">
        <v>24</v>
      </c>
      <c r="D49" s="48"/>
      <c r="E49" s="48"/>
      <c r="F49" s="35" t="str">
        <f>F12</f>
        <v>Kožlí u Orlíka</v>
      </c>
      <c r="G49" s="48"/>
      <c r="H49" s="48"/>
      <c r="I49" s="159" t="s">
        <v>26</v>
      </c>
      <c r="J49" s="160" t="str">
        <f>IF(J12="","",J12)</f>
        <v>30. 10. 2018</v>
      </c>
      <c r="K49" s="52"/>
    </row>
    <row r="50" s="1" customFormat="1" ht="6.96" customHeight="1">
      <c r="B50" s="47"/>
      <c r="C50" s="48"/>
      <c r="D50" s="48"/>
      <c r="E50" s="48"/>
      <c r="F50" s="48"/>
      <c r="G50" s="48"/>
      <c r="H50" s="48"/>
      <c r="I50" s="157"/>
      <c r="J50" s="48"/>
      <c r="K50" s="52"/>
    </row>
    <row r="51" s="1" customFormat="1">
      <c r="B51" s="47"/>
      <c r="C51" s="40" t="s">
        <v>32</v>
      </c>
      <c r="D51" s="48"/>
      <c r="E51" s="48"/>
      <c r="F51" s="35" t="str">
        <f>E15</f>
        <v>Obec Kožlí</v>
      </c>
      <c r="G51" s="48"/>
      <c r="H51" s="48"/>
      <c r="I51" s="159" t="s">
        <v>39</v>
      </c>
      <c r="J51" s="45" t="str">
        <f>E21</f>
        <v>Vodohospodážský rozvoj a výstavbna a.s.</v>
      </c>
      <c r="K51" s="52"/>
    </row>
    <row r="52" s="1" customFormat="1" ht="14.4" customHeight="1">
      <c r="B52" s="47"/>
      <c r="C52" s="40" t="s">
        <v>37</v>
      </c>
      <c r="D52" s="48"/>
      <c r="E52" s="48"/>
      <c r="F52" s="35" t="str">
        <f>IF(E18="","",E18)</f>
        <v/>
      </c>
      <c r="G52" s="48"/>
      <c r="H52" s="48"/>
      <c r="I52" s="157"/>
      <c r="J52" s="185"/>
      <c r="K52" s="52"/>
    </row>
    <row r="53" s="1" customFormat="1" ht="10.32" customHeight="1">
      <c r="B53" s="47"/>
      <c r="C53" s="48"/>
      <c r="D53" s="48"/>
      <c r="E53" s="48"/>
      <c r="F53" s="48"/>
      <c r="G53" s="48"/>
      <c r="H53" s="48"/>
      <c r="I53" s="157"/>
      <c r="J53" s="48"/>
      <c r="K53" s="52"/>
    </row>
    <row r="54" s="1" customFormat="1" ht="29.28" customHeight="1">
      <c r="B54" s="47"/>
      <c r="C54" s="186" t="s">
        <v>160</v>
      </c>
      <c r="D54" s="173"/>
      <c r="E54" s="173"/>
      <c r="F54" s="173"/>
      <c r="G54" s="173"/>
      <c r="H54" s="173"/>
      <c r="I54" s="187"/>
      <c r="J54" s="188" t="s">
        <v>161</v>
      </c>
      <c r="K54" s="189"/>
    </row>
    <row r="55" s="1" customFormat="1" ht="10.32" customHeight="1">
      <c r="B55" s="47"/>
      <c r="C55" s="48"/>
      <c r="D55" s="48"/>
      <c r="E55" s="48"/>
      <c r="F55" s="48"/>
      <c r="G55" s="48"/>
      <c r="H55" s="48"/>
      <c r="I55" s="157"/>
      <c r="J55" s="48"/>
      <c r="K55" s="52"/>
    </row>
    <row r="56" s="1" customFormat="1" ht="29.28" customHeight="1">
      <c r="B56" s="47"/>
      <c r="C56" s="190" t="s">
        <v>162</v>
      </c>
      <c r="D56" s="48"/>
      <c r="E56" s="48"/>
      <c r="F56" s="48"/>
      <c r="G56" s="48"/>
      <c r="H56" s="48"/>
      <c r="I56" s="157"/>
      <c r="J56" s="169">
        <f>J89</f>
        <v>0</v>
      </c>
      <c r="K56" s="52"/>
      <c r="AU56" s="24" t="s">
        <v>163</v>
      </c>
    </row>
    <row r="57" s="8" customFormat="1" ht="24.96" customHeight="1">
      <c r="B57" s="191"/>
      <c r="C57" s="192"/>
      <c r="D57" s="193" t="s">
        <v>252</v>
      </c>
      <c r="E57" s="194"/>
      <c r="F57" s="194"/>
      <c r="G57" s="194"/>
      <c r="H57" s="194"/>
      <c r="I57" s="195"/>
      <c r="J57" s="196">
        <f>J90</f>
        <v>0</v>
      </c>
      <c r="K57" s="197"/>
    </row>
    <row r="58" s="9" customFormat="1" ht="19.92" customHeight="1">
      <c r="B58" s="198"/>
      <c r="C58" s="199"/>
      <c r="D58" s="200" t="s">
        <v>253</v>
      </c>
      <c r="E58" s="201"/>
      <c r="F58" s="201"/>
      <c r="G58" s="201"/>
      <c r="H58" s="201"/>
      <c r="I58" s="202"/>
      <c r="J58" s="203">
        <f>J91</f>
        <v>0</v>
      </c>
      <c r="K58" s="204"/>
    </row>
    <row r="59" s="9" customFormat="1" ht="19.92" customHeight="1">
      <c r="B59" s="198"/>
      <c r="C59" s="199"/>
      <c r="D59" s="200" t="s">
        <v>254</v>
      </c>
      <c r="E59" s="201"/>
      <c r="F59" s="201"/>
      <c r="G59" s="201"/>
      <c r="H59" s="201"/>
      <c r="I59" s="202"/>
      <c r="J59" s="203">
        <f>J143</f>
        <v>0</v>
      </c>
      <c r="K59" s="204"/>
    </row>
    <row r="60" s="9" customFormat="1" ht="19.92" customHeight="1">
      <c r="B60" s="198"/>
      <c r="C60" s="199"/>
      <c r="D60" s="200" t="s">
        <v>255</v>
      </c>
      <c r="E60" s="201"/>
      <c r="F60" s="201"/>
      <c r="G60" s="201"/>
      <c r="H60" s="201"/>
      <c r="I60" s="202"/>
      <c r="J60" s="203">
        <f>J144</f>
        <v>0</v>
      </c>
      <c r="K60" s="204"/>
    </row>
    <row r="61" s="9" customFormat="1" ht="19.92" customHeight="1">
      <c r="B61" s="198"/>
      <c r="C61" s="199"/>
      <c r="D61" s="200" t="s">
        <v>256</v>
      </c>
      <c r="E61" s="201"/>
      <c r="F61" s="201"/>
      <c r="G61" s="201"/>
      <c r="H61" s="201"/>
      <c r="I61" s="202"/>
      <c r="J61" s="203">
        <f>J147</f>
        <v>0</v>
      </c>
      <c r="K61" s="204"/>
    </row>
    <row r="62" s="9" customFormat="1" ht="19.92" customHeight="1">
      <c r="B62" s="198"/>
      <c r="C62" s="199"/>
      <c r="D62" s="200" t="s">
        <v>257</v>
      </c>
      <c r="E62" s="201"/>
      <c r="F62" s="201"/>
      <c r="G62" s="201"/>
      <c r="H62" s="201"/>
      <c r="I62" s="202"/>
      <c r="J62" s="203">
        <f>J152</f>
        <v>0</v>
      </c>
      <c r="K62" s="204"/>
    </row>
    <row r="63" s="9" customFormat="1" ht="19.92" customHeight="1">
      <c r="B63" s="198"/>
      <c r="C63" s="199"/>
      <c r="D63" s="200" t="s">
        <v>259</v>
      </c>
      <c r="E63" s="201"/>
      <c r="F63" s="201"/>
      <c r="G63" s="201"/>
      <c r="H63" s="201"/>
      <c r="I63" s="202"/>
      <c r="J63" s="203">
        <f>J155</f>
        <v>0</v>
      </c>
      <c r="K63" s="204"/>
    </row>
    <row r="64" s="9" customFormat="1" ht="14.88" customHeight="1">
      <c r="B64" s="198"/>
      <c r="C64" s="199"/>
      <c r="D64" s="200" t="s">
        <v>261</v>
      </c>
      <c r="E64" s="201"/>
      <c r="F64" s="201"/>
      <c r="G64" s="201"/>
      <c r="H64" s="201"/>
      <c r="I64" s="202"/>
      <c r="J64" s="203">
        <f>J181</f>
        <v>0</v>
      </c>
      <c r="K64" s="204"/>
    </row>
    <row r="65" s="9" customFormat="1" ht="19.92" customHeight="1">
      <c r="B65" s="198"/>
      <c r="C65" s="199"/>
      <c r="D65" s="200" t="s">
        <v>732</v>
      </c>
      <c r="E65" s="201"/>
      <c r="F65" s="201"/>
      <c r="G65" s="201"/>
      <c r="H65" s="201"/>
      <c r="I65" s="202"/>
      <c r="J65" s="203">
        <f>J198</f>
        <v>0</v>
      </c>
      <c r="K65" s="204"/>
    </row>
    <row r="66" s="8" customFormat="1" ht="24.96" customHeight="1">
      <c r="B66" s="191"/>
      <c r="C66" s="192"/>
      <c r="D66" s="193" t="s">
        <v>262</v>
      </c>
      <c r="E66" s="194"/>
      <c r="F66" s="194"/>
      <c r="G66" s="194"/>
      <c r="H66" s="194"/>
      <c r="I66" s="195"/>
      <c r="J66" s="196">
        <f>J206</f>
        <v>0</v>
      </c>
      <c r="K66" s="197"/>
    </row>
    <row r="67" s="9" customFormat="1" ht="19.92" customHeight="1">
      <c r="B67" s="198"/>
      <c r="C67" s="199"/>
      <c r="D67" s="200" t="s">
        <v>263</v>
      </c>
      <c r="E67" s="201"/>
      <c r="F67" s="201"/>
      <c r="G67" s="201"/>
      <c r="H67" s="201"/>
      <c r="I67" s="202"/>
      <c r="J67" s="203">
        <f>J207</f>
        <v>0</v>
      </c>
      <c r="K67" s="204"/>
    </row>
    <row r="68" s="8" customFormat="1" ht="24.96" customHeight="1">
      <c r="B68" s="191"/>
      <c r="C68" s="192"/>
      <c r="D68" s="193" t="s">
        <v>264</v>
      </c>
      <c r="E68" s="194"/>
      <c r="F68" s="194"/>
      <c r="G68" s="194"/>
      <c r="H68" s="194"/>
      <c r="I68" s="195"/>
      <c r="J68" s="196">
        <f>J210</f>
        <v>0</v>
      </c>
      <c r="K68" s="197"/>
    </row>
    <row r="69" s="9" customFormat="1" ht="19.92" customHeight="1">
      <c r="B69" s="198"/>
      <c r="C69" s="199"/>
      <c r="D69" s="200" t="s">
        <v>266</v>
      </c>
      <c r="E69" s="201"/>
      <c r="F69" s="201"/>
      <c r="G69" s="201"/>
      <c r="H69" s="201"/>
      <c r="I69" s="202"/>
      <c r="J69" s="203">
        <f>J211</f>
        <v>0</v>
      </c>
      <c r="K69" s="204"/>
    </row>
    <row r="70" s="1" customFormat="1" ht="21.84" customHeight="1">
      <c r="B70" s="47"/>
      <c r="C70" s="48"/>
      <c r="D70" s="48"/>
      <c r="E70" s="48"/>
      <c r="F70" s="48"/>
      <c r="G70" s="48"/>
      <c r="H70" s="48"/>
      <c r="I70" s="157"/>
      <c r="J70" s="48"/>
      <c r="K70" s="52"/>
    </row>
    <row r="71" s="1" customFormat="1" ht="6.96" customHeight="1">
      <c r="B71" s="68"/>
      <c r="C71" s="69"/>
      <c r="D71" s="69"/>
      <c r="E71" s="69"/>
      <c r="F71" s="69"/>
      <c r="G71" s="69"/>
      <c r="H71" s="69"/>
      <c r="I71" s="180"/>
      <c r="J71" s="69"/>
      <c r="K71" s="70"/>
    </row>
    <row r="75" s="1" customFormat="1" ht="6.96" customHeight="1">
      <c r="B75" s="71"/>
      <c r="C75" s="72"/>
      <c r="D75" s="72"/>
      <c r="E75" s="72"/>
      <c r="F75" s="72"/>
      <c r="G75" s="72"/>
      <c r="H75" s="72"/>
      <c r="I75" s="183"/>
      <c r="J75" s="72"/>
      <c r="K75" s="72"/>
      <c r="L75" s="73"/>
    </row>
    <row r="76" s="1" customFormat="1" ht="36.96" customHeight="1">
      <c r="B76" s="47"/>
      <c r="C76" s="74" t="s">
        <v>166</v>
      </c>
      <c r="D76" s="75"/>
      <c r="E76" s="75"/>
      <c r="F76" s="75"/>
      <c r="G76" s="75"/>
      <c r="H76" s="75"/>
      <c r="I76" s="205"/>
      <c r="J76" s="75"/>
      <c r="K76" s="75"/>
      <c r="L76" s="73"/>
    </row>
    <row r="77" s="1" customFormat="1" ht="6.96" customHeight="1">
      <c r="B77" s="47"/>
      <c r="C77" s="75"/>
      <c r="D77" s="75"/>
      <c r="E77" s="75"/>
      <c r="F77" s="75"/>
      <c r="G77" s="75"/>
      <c r="H77" s="75"/>
      <c r="I77" s="205"/>
      <c r="J77" s="75"/>
      <c r="K77" s="75"/>
      <c r="L77" s="73"/>
    </row>
    <row r="78" s="1" customFormat="1" ht="14.4" customHeight="1">
      <c r="B78" s="47"/>
      <c r="C78" s="77" t="s">
        <v>18</v>
      </c>
      <c r="D78" s="75"/>
      <c r="E78" s="75"/>
      <c r="F78" s="75"/>
      <c r="G78" s="75"/>
      <c r="H78" s="75"/>
      <c r="I78" s="205"/>
      <c r="J78" s="75"/>
      <c r="K78" s="75"/>
      <c r="L78" s="73"/>
    </row>
    <row r="79" s="1" customFormat="1" ht="16.5" customHeight="1">
      <c r="B79" s="47"/>
      <c r="C79" s="75"/>
      <c r="D79" s="75"/>
      <c r="E79" s="206" t="str">
        <f>E7</f>
        <v>Výstavba ČOV a kanalizace v obci Kožlí</v>
      </c>
      <c r="F79" s="77"/>
      <c r="G79" s="77"/>
      <c r="H79" s="77"/>
      <c r="I79" s="205"/>
      <c r="J79" s="75"/>
      <c r="K79" s="75"/>
      <c r="L79" s="73"/>
    </row>
    <row r="80" s="1" customFormat="1" ht="14.4" customHeight="1">
      <c r="B80" s="47"/>
      <c r="C80" s="77" t="s">
        <v>153</v>
      </c>
      <c r="D80" s="75"/>
      <c r="E80" s="75"/>
      <c r="F80" s="75"/>
      <c r="G80" s="75"/>
      <c r="H80" s="75"/>
      <c r="I80" s="205"/>
      <c r="J80" s="75"/>
      <c r="K80" s="75"/>
      <c r="L80" s="73"/>
    </row>
    <row r="81" s="1" customFormat="1" ht="17.25" customHeight="1">
      <c r="B81" s="47"/>
      <c r="C81" s="75"/>
      <c r="D81" s="75"/>
      <c r="E81" s="83" t="str">
        <f>E9</f>
        <v>2018_12_03 - SO 03 Přeložky</v>
      </c>
      <c r="F81" s="75"/>
      <c r="G81" s="75"/>
      <c r="H81" s="75"/>
      <c r="I81" s="205"/>
      <c r="J81" s="75"/>
      <c r="K81" s="75"/>
      <c r="L81" s="73"/>
    </row>
    <row r="82" s="1" customFormat="1" ht="6.96" customHeight="1">
      <c r="B82" s="47"/>
      <c r="C82" s="75"/>
      <c r="D82" s="75"/>
      <c r="E82" s="75"/>
      <c r="F82" s="75"/>
      <c r="G82" s="75"/>
      <c r="H82" s="75"/>
      <c r="I82" s="205"/>
      <c r="J82" s="75"/>
      <c r="K82" s="75"/>
      <c r="L82" s="73"/>
    </row>
    <row r="83" s="1" customFormat="1" ht="18" customHeight="1">
      <c r="B83" s="47"/>
      <c r="C83" s="77" t="s">
        <v>24</v>
      </c>
      <c r="D83" s="75"/>
      <c r="E83" s="75"/>
      <c r="F83" s="207" t="str">
        <f>F12</f>
        <v>Kožlí u Orlíka</v>
      </c>
      <c r="G83" s="75"/>
      <c r="H83" s="75"/>
      <c r="I83" s="208" t="s">
        <v>26</v>
      </c>
      <c r="J83" s="86" t="str">
        <f>IF(J12="","",J12)</f>
        <v>30. 10. 2018</v>
      </c>
      <c r="K83" s="75"/>
      <c r="L83" s="73"/>
    </row>
    <row r="84" s="1" customFormat="1" ht="6.96" customHeight="1">
      <c r="B84" s="47"/>
      <c r="C84" s="75"/>
      <c r="D84" s="75"/>
      <c r="E84" s="75"/>
      <c r="F84" s="75"/>
      <c r="G84" s="75"/>
      <c r="H84" s="75"/>
      <c r="I84" s="205"/>
      <c r="J84" s="75"/>
      <c r="K84" s="75"/>
      <c r="L84" s="73"/>
    </row>
    <row r="85" s="1" customFormat="1">
      <c r="B85" s="47"/>
      <c r="C85" s="77" t="s">
        <v>32</v>
      </c>
      <c r="D85" s="75"/>
      <c r="E85" s="75"/>
      <c r="F85" s="207" t="str">
        <f>E15</f>
        <v>Obec Kožlí</v>
      </c>
      <c r="G85" s="75"/>
      <c r="H85" s="75"/>
      <c r="I85" s="208" t="s">
        <v>39</v>
      </c>
      <c r="J85" s="207" t="str">
        <f>E21</f>
        <v>Vodohospodážský rozvoj a výstavbna a.s.</v>
      </c>
      <c r="K85" s="75"/>
      <c r="L85" s="73"/>
    </row>
    <row r="86" s="1" customFormat="1" ht="14.4" customHeight="1">
      <c r="B86" s="47"/>
      <c r="C86" s="77" t="s">
        <v>37</v>
      </c>
      <c r="D86" s="75"/>
      <c r="E86" s="75"/>
      <c r="F86" s="207" t="str">
        <f>IF(E18="","",E18)</f>
        <v/>
      </c>
      <c r="G86" s="75"/>
      <c r="H86" s="75"/>
      <c r="I86" s="205"/>
      <c r="J86" s="75"/>
      <c r="K86" s="75"/>
      <c r="L86" s="73"/>
    </row>
    <row r="87" s="1" customFormat="1" ht="10.32" customHeight="1">
      <c r="B87" s="47"/>
      <c r="C87" s="75"/>
      <c r="D87" s="75"/>
      <c r="E87" s="75"/>
      <c r="F87" s="75"/>
      <c r="G87" s="75"/>
      <c r="H87" s="75"/>
      <c r="I87" s="205"/>
      <c r="J87" s="75"/>
      <c r="K87" s="75"/>
      <c r="L87" s="73"/>
    </row>
    <row r="88" s="10" customFormat="1" ht="29.28" customHeight="1">
      <c r="B88" s="209"/>
      <c r="C88" s="210" t="s">
        <v>167</v>
      </c>
      <c r="D88" s="211" t="s">
        <v>64</v>
      </c>
      <c r="E88" s="211" t="s">
        <v>60</v>
      </c>
      <c r="F88" s="211" t="s">
        <v>168</v>
      </c>
      <c r="G88" s="211" t="s">
        <v>169</v>
      </c>
      <c r="H88" s="211" t="s">
        <v>170</v>
      </c>
      <c r="I88" s="212" t="s">
        <v>171</v>
      </c>
      <c r="J88" s="211" t="s">
        <v>161</v>
      </c>
      <c r="K88" s="213" t="s">
        <v>172</v>
      </c>
      <c r="L88" s="214"/>
      <c r="M88" s="103" t="s">
        <v>173</v>
      </c>
      <c r="N88" s="104" t="s">
        <v>49</v>
      </c>
      <c r="O88" s="104" t="s">
        <v>174</v>
      </c>
      <c r="P88" s="104" t="s">
        <v>175</v>
      </c>
      <c r="Q88" s="104" t="s">
        <v>176</v>
      </c>
      <c r="R88" s="104" t="s">
        <v>177</v>
      </c>
      <c r="S88" s="104" t="s">
        <v>178</v>
      </c>
      <c r="T88" s="105" t="s">
        <v>179</v>
      </c>
    </row>
    <row r="89" s="1" customFormat="1" ht="29.28" customHeight="1">
      <c r="B89" s="47"/>
      <c r="C89" s="109" t="s">
        <v>162</v>
      </c>
      <c r="D89" s="75"/>
      <c r="E89" s="75"/>
      <c r="F89" s="75"/>
      <c r="G89" s="75"/>
      <c r="H89" s="75"/>
      <c r="I89" s="205"/>
      <c r="J89" s="215">
        <f>BK89</f>
        <v>0</v>
      </c>
      <c r="K89" s="75"/>
      <c r="L89" s="73"/>
      <c r="M89" s="106"/>
      <c r="N89" s="107"/>
      <c r="O89" s="107"/>
      <c r="P89" s="216">
        <f>P90+P206+P210</f>
        <v>0</v>
      </c>
      <c r="Q89" s="107"/>
      <c r="R89" s="216">
        <f>R90+R206+R210</f>
        <v>77.374250799999999</v>
      </c>
      <c r="S89" s="107"/>
      <c r="T89" s="217">
        <f>T90+T206+T210</f>
        <v>33.996479999999998</v>
      </c>
      <c r="AT89" s="24" t="s">
        <v>78</v>
      </c>
      <c r="AU89" s="24" t="s">
        <v>163</v>
      </c>
      <c r="BK89" s="218">
        <f>BK90+BK206+BK210</f>
        <v>0</v>
      </c>
    </row>
    <row r="90" s="11" customFormat="1" ht="37.44" customHeight="1">
      <c r="B90" s="219"/>
      <c r="C90" s="220"/>
      <c r="D90" s="221" t="s">
        <v>78</v>
      </c>
      <c r="E90" s="222" t="s">
        <v>267</v>
      </c>
      <c r="F90" s="222" t="s">
        <v>268</v>
      </c>
      <c r="G90" s="220"/>
      <c r="H90" s="220"/>
      <c r="I90" s="223"/>
      <c r="J90" s="224">
        <f>BK90</f>
        <v>0</v>
      </c>
      <c r="K90" s="220"/>
      <c r="L90" s="225"/>
      <c r="M90" s="226"/>
      <c r="N90" s="227"/>
      <c r="O90" s="227"/>
      <c r="P90" s="228">
        <f>P91+P143+P144+P147+P152+P155+P198</f>
        <v>0</v>
      </c>
      <c r="Q90" s="227"/>
      <c r="R90" s="228">
        <f>R91+R143+R144+R147+R152+R155+R198</f>
        <v>77.374250799999999</v>
      </c>
      <c r="S90" s="227"/>
      <c r="T90" s="229">
        <f>T91+T143+T144+T147+T152+T155+T198</f>
        <v>33.996479999999998</v>
      </c>
      <c r="AR90" s="230" t="s">
        <v>87</v>
      </c>
      <c r="AT90" s="231" t="s">
        <v>78</v>
      </c>
      <c r="AU90" s="231" t="s">
        <v>79</v>
      </c>
      <c r="AY90" s="230" t="s">
        <v>183</v>
      </c>
      <c r="BK90" s="232">
        <f>BK91+BK143+BK144+BK147+BK152+BK155+BK198</f>
        <v>0</v>
      </c>
    </row>
    <row r="91" s="11" customFormat="1" ht="19.92" customHeight="1">
      <c r="B91" s="219"/>
      <c r="C91" s="220"/>
      <c r="D91" s="221" t="s">
        <v>78</v>
      </c>
      <c r="E91" s="233" t="s">
        <v>87</v>
      </c>
      <c r="F91" s="233" t="s">
        <v>269</v>
      </c>
      <c r="G91" s="220"/>
      <c r="H91" s="220"/>
      <c r="I91" s="223"/>
      <c r="J91" s="234">
        <f>BK91</f>
        <v>0</v>
      </c>
      <c r="K91" s="220"/>
      <c r="L91" s="225"/>
      <c r="M91" s="226"/>
      <c r="N91" s="227"/>
      <c r="O91" s="227"/>
      <c r="P91" s="228">
        <f>SUM(P92:P142)</f>
        <v>0</v>
      </c>
      <c r="Q91" s="227"/>
      <c r="R91" s="228">
        <f>SUM(R92:R142)</f>
        <v>63.013399999999997</v>
      </c>
      <c r="S91" s="227"/>
      <c r="T91" s="229">
        <f>SUM(T92:T142)</f>
        <v>17.399999999999999</v>
      </c>
      <c r="AR91" s="230" t="s">
        <v>87</v>
      </c>
      <c r="AT91" s="231" t="s">
        <v>78</v>
      </c>
      <c r="AU91" s="231" t="s">
        <v>87</v>
      </c>
      <c r="AY91" s="230" t="s">
        <v>183</v>
      </c>
      <c r="BK91" s="232">
        <f>SUM(BK92:BK142)</f>
        <v>0</v>
      </c>
    </row>
    <row r="92" s="1" customFormat="1" ht="38.25" customHeight="1">
      <c r="B92" s="47"/>
      <c r="C92" s="235" t="s">
        <v>87</v>
      </c>
      <c r="D92" s="235" t="s">
        <v>184</v>
      </c>
      <c r="E92" s="236" t="s">
        <v>270</v>
      </c>
      <c r="F92" s="237" t="s">
        <v>271</v>
      </c>
      <c r="G92" s="238" t="s">
        <v>272</v>
      </c>
      <c r="H92" s="239">
        <v>60</v>
      </c>
      <c r="I92" s="240"/>
      <c r="J92" s="241">
        <f>ROUND(I92*H92,2)</f>
        <v>0</v>
      </c>
      <c r="K92" s="237" t="s">
        <v>273</v>
      </c>
      <c r="L92" s="73"/>
      <c r="M92" s="242" t="s">
        <v>34</v>
      </c>
      <c r="N92" s="243" t="s">
        <v>50</v>
      </c>
      <c r="O92" s="48"/>
      <c r="P92" s="244">
        <f>O92*H92</f>
        <v>0</v>
      </c>
      <c r="Q92" s="244">
        <v>0</v>
      </c>
      <c r="R92" s="244">
        <f>Q92*H92</f>
        <v>0</v>
      </c>
      <c r="S92" s="244">
        <v>0.28999999999999998</v>
      </c>
      <c r="T92" s="245">
        <f>S92*H92</f>
        <v>17.399999999999999</v>
      </c>
      <c r="AR92" s="24" t="s">
        <v>197</v>
      </c>
      <c r="AT92" s="24" t="s">
        <v>184</v>
      </c>
      <c r="AU92" s="24" t="s">
        <v>90</v>
      </c>
      <c r="AY92" s="24" t="s">
        <v>183</v>
      </c>
      <c r="BE92" s="246">
        <f>IF(N92="základní",J92,0)</f>
        <v>0</v>
      </c>
      <c r="BF92" s="246">
        <f>IF(N92="snížená",J92,0)</f>
        <v>0</v>
      </c>
      <c r="BG92" s="246">
        <f>IF(N92="zákl. přenesená",J92,0)</f>
        <v>0</v>
      </c>
      <c r="BH92" s="246">
        <f>IF(N92="sníž. přenesená",J92,0)</f>
        <v>0</v>
      </c>
      <c r="BI92" s="246">
        <f>IF(N92="nulová",J92,0)</f>
        <v>0</v>
      </c>
      <c r="BJ92" s="24" t="s">
        <v>87</v>
      </c>
      <c r="BK92" s="246">
        <f>ROUND(I92*H92,2)</f>
        <v>0</v>
      </c>
      <c r="BL92" s="24" t="s">
        <v>197</v>
      </c>
      <c r="BM92" s="24" t="s">
        <v>2492</v>
      </c>
    </row>
    <row r="93" s="12" customFormat="1">
      <c r="B93" s="253"/>
      <c r="C93" s="254"/>
      <c r="D93" s="255" t="s">
        <v>275</v>
      </c>
      <c r="E93" s="256" t="s">
        <v>34</v>
      </c>
      <c r="F93" s="257" t="s">
        <v>2493</v>
      </c>
      <c r="G93" s="254"/>
      <c r="H93" s="258">
        <v>60</v>
      </c>
      <c r="I93" s="259"/>
      <c r="J93" s="254"/>
      <c r="K93" s="254"/>
      <c r="L93" s="260"/>
      <c r="M93" s="261"/>
      <c r="N93" s="262"/>
      <c r="O93" s="262"/>
      <c r="P93" s="262"/>
      <c r="Q93" s="262"/>
      <c r="R93" s="262"/>
      <c r="S93" s="262"/>
      <c r="T93" s="263"/>
      <c r="AT93" s="264" t="s">
        <v>275</v>
      </c>
      <c r="AU93" s="264" t="s">
        <v>90</v>
      </c>
      <c r="AV93" s="12" t="s">
        <v>90</v>
      </c>
      <c r="AW93" s="12" t="s">
        <v>42</v>
      </c>
      <c r="AX93" s="12" t="s">
        <v>87</v>
      </c>
      <c r="AY93" s="264" t="s">
        <v>183</v>
      </c>
    </row>
    <row r="94" s="1" customFormat="1" ht="25.5" customHeight="1">
      <c r="B94" s="47"/>
      <c r="C94" s="235" t="s">
        <v>90</v>
      </c>
      <c r="D94" s="235" t="s">
        <v>184</v>
      </c>
      <c r="E94" s="236" t="s">
        <v>292</v>
      </c>
      <c r="F94" s="237" t="s">
        <v>293</v>
      </c>
      <c r="G94" s="238" t="s">
        <v>294</v>
      </c>
      <c r="H94" s="239">
        <v>20</v>
      </c>
      <c r="I94" s="240"/>
      <c r="J94" s="241">
        <f>ROUND(I94*H94,2)</f>
        <v>0</v>
      </c>
      <c r="K94" s="237" t="s">
        <v>273</v>
      </c>
      <c r="L94" s="73"/>
      <c r="M94" s="242" t="s">
        <v>34</v>
      </c>
      <c r="N94" s="243" t="s">
        <v>50</v>
      </c>
      <c r="O94" s="48"/>
      <c r="P94" s="244">
        <f>O94*H94</f>
        <v>0</v>
      </c>
      <c r="Q94" s="244">
        <v>0</v>
      </c>
      <c r="R94" s="244">
        <f>Q94*H94</f>
        <v>0</v>
      </c>
      <c r="S94" s="244">
        <v>0</v>
      </c>
      <c r="T94" s="245">
        <f>S94*H94</f>
        <v>0</v>
      </c>
      <c r="AR94" s="24" t="s">
        <v>197</v>
      </c>
      <c r="AT94" s="24" t="s">
        <v>184</v>
      </c>
      <c r="AU94" s="24" t="s">
        <v>90</v>
      </c>
      <c r="AY94" s="24" t="s">
        <v>183</v>
      </c>
      <c r="BE94" s="246">
        <f>IF(N94="základní",J94,0)</f>
        <v>0</v>
      </c>
      <c r="BF94" s="246">
        <f>IF(N94="snížená",J94,0)</f>
        <v>0</v>
      </c>
      <c r="BG94" s="246">
        <f>IF(N94="zákl. přenesená",J94,0)</f>
        <v>0</v>
      </c>
      <c r="BH94" s="246">
        <f>IF(N94="sníž. přenesená",J94,0)</f>
        <v>0</v>
      </c>
      <c r="BI94" s="246">
        <f>IF(N94="nulová",J94,0)</f>
        <v>0</v>
      </c>
      <c r="BJ94" s="24" t="s">
        <v>87</v>
      </c>
      <c r="BK94" s="246">
        <f>ROUND(I94*H94,2)</f>
        <v>0</v>
      </c>
      <c r="BL94" s="24" t="s">
        <v>197</v>
      </c>
      <c r="BM94" s="24" t="s">
        <v>2494</v>
      </c>
    </row>
    <row r="95" s="12" customFormat="1">
      <c r="B95" s="253"/>
      <c r="C95" s="254"/>
      <c r="D95" s="255" t="s">
        <v>275</v>
      </c>
      <c r="E95" s="256" t="s">
        <v>34</v>
      </c>
      <c r="F95" s="257" t="s">
        <v>360</v>
      </c>
      <c r="G95" s="254"/>
      <c r="H95" s="258">
        <v>20</v>
      </c>
      <c r="I95" s="259"/>
      <c r="J95" s="254"/>
      <c r="K95" s="254"/>
      <c r="L95" s="260"/>
      <c r="M95" s="261"/>
      <c r="N95" s="262"/>
      <c r="O95" s="262"/>
      <c r="P95" s="262"/>
      <c r="Q95" s="262"/>
      <c r="R95" s="262"/>
      <c r="S95" s="262"/>
      <c r="T95" s="263"/>
      <c r="AT95" s="264" t="s">
        <v>275</v>
      </c>
      <c r="AU95" s="264" t="s">
        <v>90</v>
      </c>
      <c r="AV95" s="12" t="s">
        <v>90</v>
      </c>
      <c r="AW95" s="12" t="s">
        <v>42</v>
      </c>
      <c r="AX95" s="12" t="s">
        <v>87</v>
      </c>
      <c r="AY95" s="264" t="s">
        <v>183</v>
      </c>
    </row>
    <row r="96" s="1" customFormat="1" ht="25.5" customHeight="1">
      <c r="B96" s="47"/>
      <c r="C96" s="235" t="s">
        <v>193</v>
      </c>
      <c r="D96" s="235" t="s">
        <v>184</v>
      </c>
      <c r="E96" s="236" t="s">
        <v>297</v>
      </c>
      <c r="F96" s="237" t="s">
        <v>298</v>
      </c>
      <c r="G96" s="238" t="s">
        <v>299</v>
      </c>
      <c r="H96" s="239">
        <v>4</v>
      </c>
      <c r="I96" s="240"/>
      <c r="J96" s="241">
        <f>ROUND(I96*H96,2)</f>
        <v>0</v>
      </c>
      <c r="K96" s="237" t="s">
        <v>273</v>
      </c>
      <c r="L96" s="73"/>
      <c r="M96" s="242" t="s">
        <v>34</v>
      </c>
      <c r="N96" s="243" t="s">
        <v>50</v>
      </c>
      <c r="O96" s="48"/>
      <c r="P96" s="244">
        <f>O96*H96</f>
        <v>0</v>
      </c>
      <c r="Q96" s="244">
        <v>0</v>
      </c>
      <c r="R96" s="244">
        <f>Q96*H96</f>
        <v>0</v>
      </c>
      <c r="S96" s="244">
        <v>0</v>
      </c>
      <c r="T96" s="245">
        <f>S96*H96</f>
        <v>0</v>
      </c>
      <c r="AR96" s="24" t="s">
        <v>197</v>
      </c>
      <c r="AT96" s="24" t="s">
        <v>184</v>
      </c>
      <c r="AU96" s="24" t="s">
        <v>90</v>
      </c>
      <c r="AY96" s="24" t="s">
        <v>183</v>
      </c>
      <c r="BE96" s="246">
        <f>IF(N96="základní",J96,0)</f>
        <v>0</v>
      </c>
      <c r="BF96" s="246">
        <f>IF(N96="snížená",J96,0)</f>
        <v>0</v>
      </c>
      <c r="BG96" s="246">
        <f>IF(N96="zákl. přenesená",J96,0)</f>
        <v>0</v>
      </c>
      <c r="BH96" s="246">
        <f>IF(N96="sníž. přenesená",J96,0)</f>
        <v>0</v>
      </c>
      <c r="BI96" s="246">
        <f>IF(N96="nulová",J96,0)</f>
        <v>0</v>
      </c>
      <c r="BJ96" s="24" t="s">
        <v>87</v>
      </c>
      <c r="BK96" s="246">
        <f>ROUND(I96*H96,2)</f>
        <v>0</v>
      </c>
      <c r="BL96" s="24" t="s">
        <v>197</v>
      </c>
      <c r="BM96" s="24" t="s">
        <v>2495</v>
      </c>
    </row>
    <row r="97" s="12" customFormat="1">
      <c r="B97" s="253"/>
      <c r="C97" s="254"/>
      <c r="D97" s="255" t="s">
        <v>275</v>
      </c>
      <c r="E97" s="256" t="s">
        <v>34</v>
      </c>
      <c r="F97" s="257" t="s">
        <v>197</v>
      </c>
      <c r="G97" s="254"/>
      <c r="H97" s="258">
        <v>4</v>
      </c>
      <c r="I97" s="259"/>
      <c r="J97" s="254"/>
      <c r="K97" s="254"/>
      <c r="L97" s="260"/>
      <c r="M97" s="261"/>
      <c r="N97" s="262"/>
      <c r="O97" s="262"/>
      <c r="P97" s="262"/>
      <c r="Q97" s="262"/>
      <c r="R97" s="262"/>
      <c r="S97" s="262"/>
      <c r="T97" s="263"/>
      <c r="AT97" s="264" t="s">
        <v>275</v>
      </c>
      <c r="AU97" s="264" t="s">
        <v>90</v>
      </c>
      <c r="AV97" s="12" t="s">
        <v>90</v>
      </c>
      <c r="AW97" s="12" t="s">
        <v>42</v>
      </c>
      <c r="AX97" s="12" t="s">
        <v>87</v>
      </c>
      <c r="AY97" s="264" t="s">
        <v>183</v>
      </c>
    </row>
    <row r="98" s="1" customFormat="1" ht="16.5" customHeight="1">
      <c r="B98" s="47"/>
      <c r="C98" s="265" t="s">
        <v>197</v>
      </c>
      <c r="D98" s="265" t="s">
        <v>302</v>
      </c>
      <c r="E98" s="266" t="s">
        <v>303</v>
      </c>
      <c r="F98" s="267" t="s">
        <v>304</v>
      </c>
      <c r="G98" s="268" t="s">
        <v>305</v>
      </c>
      <c r="H98" s="269">
        <v>62.927999999999997</v>
      </c>
      <c r="I98" s="270"/>
      <c r="J98" s="271">
        <f>ROUND(I98*H98,2)</f>
        <v>0</v>
      </c>
      <c r="K98" s="267" t="s">
        <v>273</v>
      </c>
      <c r="L98" s="272"/>
      <c r="M98" s="273" t="s">
        <v>34</v>
      </c>
      <c r="N98" s="274" t="s">
        <v>50</v>
      </c>
      <c r="O98" s="48"/>
      <c r="P98" s="244">
        <f>O98*H98</f>
        <v>0</v>
      </c>
      <c r="Q98" s="244">
        <v>1</v>
      </c>
      <c r="R98" s="244">
        <f>Q98*H98</f>
        <v>62.927999999999997</v>
      </c>
      <c r="S98" s="244">
        <v>0</v>
      </c>
      <c r="T98" s="245">
        <f>S98*H98</f>
        <v>0</v>
      </c>
      <c r="AR98" s="24" t="s">
        <v>212</v>
      </c>
      <c r="AT98" s="24" t="s">
        <v>302</v>
      </c>
      <c r="AU98" s="24" t="s">
        <v>90</v>
      </c>
      <c r="AY98" s="24" t="s">
        <v>183</v>
      </c>
      <c r="BE98" s="246">
        <f>IF(N98="základní",J98,0)</f>
        <v>0</v>
      </c>
      <c r="BF98" s="246">
        <f>IF(N98="snížená",J98,0)</f>
        <v>0</v>
      </c>
      <c r="BG98" s="246">
        <f>IF(N98="zákl. přenesená",J98,0)</f>
        <v>0</v>
      </c>
      <c r="BH98" s="246">
        <f>IF(N98="sníž. přenesená",J98,0)</f>
        <v>0</v>
      </c>
      <c r="BI98" s="246">
        <f>IF(N98="nulová",J98,0)</f>
        <v>0</v>
      </c>
      <c r="BJ98" s="24" t="s">
        <v>87</v>
      </c>
      <c r="BK98" s="246">
        <f>ROUND(I98*H98,2)</f>
        <v>0</v>
      </c>
      <c r="BL98" s="24" t="s">
        <v>197</v>
      </c>
      <c r="BM98" s="24" t="s">
        <v>2496</v>
      </c>
    </row>
    <row r="99" s="12" customFormat="1">
      <c r="B99" s="253"/>
      <c r="C99" s="254"/>
      <c r="D99" s="255" t="s">
        <v>275</v>
      </c>
      <c r="E99" s="256" t="s">
        <v>34</v>
      </c>
      <c r="F99" s="257" t="s">
        <v>2497</v>
      </c>
      <c r="G99" s="254"/>
      <c r="H99" s="258">
        <v>-21.071999999999999</v>
      </c>
      <c r="I99" s="259"/>
      <c r="J99" s="254"/>
      <c r="K99" s="254"/>
      <c r="L99" s="260"/>
      <c r="M99" s="261"/>
      <c r="N99" s="262"/>
      <c r="O99" s="262"/>
      <c r="P99" s="262"/>
      <c r="Q99" s="262"/>
      <c r="R99" s="262"/>
      <c r="S99" s="262"/>
      <c r="T99" s="263"/>
      <c r="AT99" s="264" t="s">
        <v>275</v>
      </c>
      <c r="AU99" s="264" t="s">
        <v>90</v>
      </c>
      <c r="AV99" s="12" t="s">
        <v>90</v>
      </c>
      <c r="AW99" s="12" t="s">
        <v>42</v>
      </c>
      <c r="AX99" s="12" t="s">
        <v>79</v>
      </c>
      <c r="AY99" s="264" t="s">
        <v>183</v>
      </c>
    </row>
    <row r="100" s="12" customFormat="1">
      <c r="B100" s="253"/>
      <c r="C100" s="254"/>
      <c r="D100" s="255" t="s">
        <v>275</v>
      </c>
      <c r="E100" s="256" t="s">
        <v>34</v>
      </c>
      <c r="F100" s="257" t="s">
        <v>2498</v>
      </c>
      <c r="G100" s="254"/>
      <c r="H100" s="258">
        <v>84</v>
      </c>
      <c r="I100" s="259"/>
      <c r="J100" s="254"/>
      <c r="K100" s="254"/>
      <c r="L100" s="260"/>
      <c r="M100" s="261"/>
      <c r="N100" s="262"/>
      <c r="O100" s="262"/>
      <c r="P100" s="262"/>
      <c r="Q100" s="262"/>
      <c r="R100" s="262"/>
      <c r="S100" s="262"/>
      <c r="T100" s="263"/>
      <c r="AT100" s="264" t="s">
        <v>275</v>
      </c>
      <c r="AU100" s="264" t="s">
        <v>90</v>
      </c>
      <c r="AV100" s="12" t="s">
        <v>90</v>
      </c>
      <c r="AW100" s="12" t="s">
        <v>42</v>
      </c>
      <c r="AX100" s="12" t="s">
        <v>79</v>
      </c>
      <c r="AY100" s="264" t="s">
        <v>183</v>
      </c>
    </row>
    <row r="101" s="1" customFormat="1" ht="63.75" customHeight="1">
      <c r="B101" s="47"/>
      <c r="C101" s="235" t="s">
        <v>182</v>
      </c>
      <c r="D101" s="235" t="s">
        <v>184</v>
      </c>
      <c r="E101" s="236" t="s">
        <v>309</v>
      </c>
      <c r="F101" s="237" t="s">
        <v>310</v>
      </c>
      <c r="G101" s="238" t="s">
        <v>289</v>
      </c>
      <c r="H101" s="239">
        <v>5</v>
      </c>
      <c r="I101" s="240"/>
      <c r="J101" s="241">
        <f>ROUND(I101*H101,2)</f>
        <v>0</v>
      </c>
      <c r="K101" s="237" t="s">
        <v>273</v>
      </c>
      <c r="L101" s="73"/>
      <c r="M101" s="242" t="s">
        <v>34</v>
      </c>
      <c r="N101" s="243" t="s">
        <v>50</v>
      </c>
      <c r="O101" s="48"/>
      <c r="P101" s="244">
        <f>O101*H101</f>
        <v>0</v>
      </c>
      <c r="Q101" s="244">
        <v>0.0086800000000000002</v>
      </c>
      <c r="R101" s="244">
        <f>Q101*H101</f>
        <v>0.043400000000000001</v>
      </c>
      <c r="S101" s="244">
        <v>0</v>
      </c>
      <c r="T101" s="245">
        <f>S101*H101</f>
        <v>0</v>
      </c>
      <c r="AR101" s="24" t="s">
        <v>197</v>
      </c>
      <c r="AT101" s="24" t="s">
        <v>184</v>
      </c>
      <c r="AU101" s="24" t="s">
        <v>90</v>
      </c>
      <c r="AY101" s="24" t="s">
        <v>183</v>
      </c>
      <c r="BE101" s="246">
        <f>IF(N101="základní",J101,0)</f>
        <v>0</v>
      </c>
      <c r="BF101" s="246">
        <f>IF(N101="snížená",J101,0)</f>
        <v>0</v>
      </c>
      <c r="BG101" s="246">
        <f>IF(N101="zákl. přenesená",J101,0)</f>
        <v>0</v>
      </c>
      <c r="BH101" s="246">
        <f>IF(N101="sníž. přenesená",J101,0)</f>
        <v>0</v>
      </c>
      <c r="BI101" s="246">
        <f>IF(N101="nulová",J101,0)</f>
        <v>0</v>
      </c>
      <c r="BJ101" s="24" t="s">
        <v>87</v>
      </c>
      <c r="BK101" s="246">
        <f>ROUND(I101*H101,2)</f>
        <v>0</v>
      </c>
      <c r="BL101" s="24" t="s">
        <v>197</v>
      </c>
      <c r="BM101" s="24" t="s">
        <v>2499</v>
      </c>
    </row>
    <row r="102" s="12" customFormat="1">
      <c r="B102" s="253"/>
      <c r="C102" s="254"/>
      <c r="D102" s="255" t="s">
        <v>275</v>
      </c>
      <c r="E102" s="256" t="s">
        <v>34</v>
      </c>
      <c r="F102" s="257" t="s">
        <v>182</v>
      </c>
      <c r="G102" s="254"/>
      <c r="H102" s="258">
        <v>5</v>
      </c>
      <c r="I102" s="259"/>
      <c r="J102" s="254"/>
      <c r="K102" s="254"/>
      <c r="L102" s="260"/>
      <c r="M102" s="261"/>
      <c r="N102" s="262"/>
      <c r="O102" s="262"/>
      <c r="P102" s="262"/>
      <c r="Q102" s="262"/>
      <c r="R102" s="262"/>
      <c r="S102" s="262"/>
      <c r="T102" s="263"/>
      <c r="AT102" s="264" t="s">
        <v>275</v>
      </c>
      <c r="AU102" s="264" t="s">
        <v>90</v>
      </c>
      <c r="AV102" s="12" t="s">
        <v>90</v>
      </c>
      <c r="AW102" s="12" t="s">
        <v>42</v>
      </c>
      <c r="AX102" s="12" t="s">
        <v>87</v>
      </c>
      <c r="AY102" s="264" t="s">
        <v>183</v>
      </c>
    </row>
    <row r="103" s="1" customFormat="1" ht="25.5" customHeight="1">
      <c r="B103" s="47"/>
      <c r="C103" s="235" t="s">
        <v>204</v>
      </c>
      <c r="D103" s="235" t="s">
        <v>184</v>
      </c>
      <c r="E103" s="236" t="s">
        <v>316</v>
      </c>
      <c r="F103" s="237" t="s">
        <v>317</v>
      </c>
      <c r="G103" s="238" t="s">
        <v>318</v>
      </c>
      <c r="H103" s="239">
        <v>48</v>
      </c>
      <c r="I103" s="240"/>
      <c r="J103" s="241">
        <f>ROUND(I103*H103,2)</f>
        <v>0</v>
      </c>
      <c r="K103" s="237" t="s">
        <v>273</v>
      </c>
      <c r="L103" s="73"/>
      <c r="M103" s="242" t="s">
        <v>34</v>
      </c>
      <c r="N103" s="243" t="s">
        <v>50</v>
      </c>
      <c r="O103" s="48"/>
      <c r="P103" s="244">
        <f>O103*H103</f>
        <v>0</v>
      </c>
      <c r="Q103" s="244">
        <v>0</v>
      </c>
      <c r="R103" s="244">
        <f>Q103*H103</f>
        <v>0</v>
      </c>
      <c r="S103" s="244">
        <v>0</v>
      </c>
      <c r="T103" s="245">
        <f>S103*H103</f>
        <v>0</v>
      </c>
      <c r="AR103" s="24" t="s">
        <v>197</v>
      </c>
      <c r="AT103" s="24" t="s">
        <v>184</v>
      </c>
      <c r="AU103" s="24" t="s">
        <v>90</v>
      </c>
      <c r="AY103" s="24" t="s">
        <v>183</v>
      </c>
      <c r="BE103" s="246">
        <f>IF(N103="základní",J103,0)</f>
        <v>0</v>
      </c>
      <c r="BF103" s="246">
        <f>IF(N103="snížená",J103,0)</f>
        <v>0</v>
      </c>
      <c r="BG103" s="246">
        <f>IF(N103="zákl. přenesená",J103,0)</f>
        <v>0</v>
      </c>
      <c r="BH103" s="246">
        <f>IF(N103="sníž. přenesená",J103,0)</f>
        <v>0</v>
      </c>
      <c r="BI103" s="246">
        <f>IF(N103="nulová",J103,0)</f>
        <v>0</v>
      </c>
      <c r="BJ103" s="24" t="s">
        <v>87</v>
      </c>
      <c r="BK103" s="246">
        <f>ROUND(I103*H103,2)</f>
        <v>0</v>
      </c>
      <c r="BL103" s="24" t="s">
        <v>197</v>
      </c>
      <c r="BM103" s="24" t="s">
        <v>2500</v>
      </c>
    </row>
    <row r="104" s="12" customFormat="1">
      <c r="B104" s="253"/>
      <c r="C104" s="254"/>
      <c r="D104" s="255" t="s">
        <v>275</v>
      </c>
      <c r="E104" s="256" t="s">
        <v>34</v>
      </c>
      <c r="F104" s="257" t="s">
        <v>2501</v>
      </c>
      <c r="G104" s="254"/>
      <c r="H104" s="258">
        <v>48</v>
      </c>
      <c r="I104" s="259"/>
      <c r="J104" s="254"/>
      <c r="K104" s="254"/>
      <c r="L104" s="260"/>
      <c r="M104" s="261"/>
      <c r="N104" s="262"/>
      <c r="O104" s="262"/>
      <c r="P104" s="262"/>
      <c r="Q104" s="262"/>
      <c r="R104" s="262"/>
      <c r="S104" s="262"/>
      <c r="T104" s="263"/>
      <c r="AT104" s="264" t="s">
        <v>275</v>
      </c>
      <c r="AU104" s="264" t="s">
        <v>90</v>
      </c>
      <c r="AV104" s="12" t="s">
        <v>90</v>
      </c>
      <c r="AW104" s="12" t="s">
        <v>42</v>
      </c>
      <c r="AX104" s="12" t="s">
        <v>87</v>
      </c>
      <c r="AY104" s="264" t="s">
        <v>183</v>
      </c>
    </row>
    <row r="105" s="1" customFormat="1" ht="38.25" customHeight="1">
      <c r="B105" s="47"/>
      <c r="C105" s="235" t="s">
        <v>208</v>
      </c>
      <c r="D105" s="235" t="s">
        <v>184</v>
      </c>
      <c r="E105" s="236" t="s">
        <v>321</v>
      </c>
      <c r="F105" s="237" t="s">
        <v>322</v>
      </c>
      <c r="G105" s="238" t="s">
        <v>318</v>
      </c>
      <c r="H105" s="239">
        <v>20.231999999999999</v>
      </c>
      <c r="I105" s="240"/>
      <c r="J105" s="241">
        <f>ROUND(I105*H105,2)</f>
        <v>0</v>
      </c>
      <c r="K105" s="237" t="s">
        <v>273</v>
      </c>
      <c r="L105" s="73"/>
      <c r="M105" s="242" t="s">
        <v>34</v>
      </c>
      <c r="N105" s="243" t="s">
        <v>50</v>
      </c>
      <c r="O105" s="48"/>
      <c r="P105" s="244">
        <f>O105*H105</f>
        <v>0</v>
      </c>
      <c r="Q105" s="244">
        <v>0</v>
      </c>
      <c r="R105" s="244">
        <f>Q105*H105</f>
        <v>0</v>
      </c>
      <c r="S105" s="244">
        <v>0</v>
      </c>
      <c r="T105" s="245">
        <f>S105*H105</f>
        <v>0</v>
      </c>
      <c r="AR105" s="24" t="s">
        <v>197</v>
      </c>
      <c r="AT105" s="24" t="s">
        <v>184</v>
      </c>
      <c r="AU105" s="24" t="s">
        <v>90</v>
      </c>
      <c r="AY105" s="24" t="s">
        <v>183</v>
      </c>
      <c r="BE105" s="246">
        <f>IF(N105="základní",J105,0)</f>
        <v>0</v>
      </c>
      <c r="BF105" s="246">
        <f>IF(N105="snížená",J105,0)</f>
        <v>0</v>
      </c>
      <c r="BG105" s="246">
        <f>IF(N105="zákl. přenesená",J105,0)</f>
        <v>0</v>
      </c>
      <c r="BH105" s="246">
        <f>IF(N105="sníž. přenesená",J105,0)</f>
        <v>0</v>
      </c>
      <c r="BI105" s="246">
        <f>IF(N105="nulová",J105,0)</f>
        <v>0</v>
      </c>
      <c r="BJ105" s="24" t="s">
        <v>87</v>
      </c>
      <c r="BK105" s="246">
        <f>ROUND(I105*H105,2)</f>
        <v>0</v>
      </c>
      <c r="BL105" s="24" t="s">
        <v>197</v>
      </c>
      <c r="BM105" s="24" t="s">
        <v>2502</v>
      </c>
    </row>
    <row r="106" s="12" customFormat="1">
      <c r="B106" s="253"/>
      <c r="C106" s="254"/>
      <c r="D106" s="255" t="s">
        <v>275</v>
      </c>
      <c r="E106" s="256" t="s">
        <v>34</v>
      </c>
      <c r="F106" s="257" t="s">
        <v>2503</v>
      </c>
      <c r="G106" s="254"/>
      <c r="H106" s="258">
        <v>33</v>
      </c>
      <c r="I106" s="259"/>
      <c r="J106" s="254"/>
      <c r="K106" s="254"/>
      <c r="L106" s="260"/>
      <c r="M106" s="261"/>
      <c r="N106" s="262"/>
      <c r="O106" s="262"/>
      <c r="P106" s="262"/>
      <c r="Q106" s="262"/>
      <c r="R106" s="262"/>
      <c r="S106" s="262"/>
      <c r="T106" s="263"/>
      <c r="AT106" s="264" t="s">
        <v>275</v>
      </c>
      <c r="AU106" s="264" t="s">
        <v>90</v>
      </c>
      <c r="AV106" s="12" t="s">
        <v>90</v>
      </c>
      <c r="AW106" s="12" t="s">
        <v>42</v>
      </c>
      <c r="AX106" s="12" t="s">
        <v>79</v>
      </c>
      <c r="AY106" s="264" t="s">
        <v>183</v>
      </c>
    </row>
    <row r="107" s="12" customFormat="1">
      <c r="B107" s="253"/>
      <c r="C107" s="254"/>
      <c r="D107" s="255" t="s">
        <v>275</v>
      </c>
      <c r="E107" s="256" t="s">
        <v>34</v>
      </c>
      <c r="F107" s="257" t="s">
        <v>2504</v>
      </c>
      <c r="G107" s="254"/>
      <c r="H107" s="258">
        <v>-5.2679999999999998</v>
      </c>
      <c r="I107" s="259"/>
      <c r="J107" s="254"/>
      <c r="K107" s="254"/>
      <c r="L107" s="260"/>
      <c r="M107" s="261"/>
      <c r="N107" s="262"/>
      <c r="O107" s="262"/>
      <c r="P107" s="262"/>
      <c r="Q107" s="262"/>
      <c r="R107" s="262"/>
      <c r="S107" s="262"/>
      <c r="T107" s="263"/>
      <c r="AT107" s="264" t="s">
        <v>275</v>
      </c>
      <c r="AU107" s="264" t="s">
        <v>90</v>
      </c>
      <c r="AV107" s="12" t="s">
        <v>90</v>
      </c>
      <c r="AW107" s="12" t="s">
        <v>42</v>
      </c>
      <c r="AX107" s="12" t="s">
        <v>79</v>
      </c>
      <c r="AY107" s="264" t="s">
        <v>183</v>
      </c>
    </row>
    <row r="108" s="12" customFormat="1">
      <c r="B108" s="253"/>
      <c r="C108" s="254"/>
      <c r="D108" s="255" t="s">
        <v>275</v>
      </c>
      <c r="E108" s="256" t="s">
        <v>34</v>
      </c>
      <c r="F108" s="257" t="s">
        <v>2505</v>
      </c>
      <c r="G108" s="254"/>
      <c r="H108" s="258">
        <v>-7.5</v>
      </c>
      <c r="I108" s="259"/>
      <c r="J108" s="254"/>
      <c r="K108" s="254"/>
      <c r="L108" s="260"/>
      <c r="M108" s="261"/>
      <c r="N108" s="262"/>
      <c r="O108" s="262"/>
      <c r="P108" s="262"/>
      <c r="Q108" s="262"/>
      <c r="R108" s="262"/>
      <c r="S108" s="262"/>
      <c r="T108" s="263"/>
      <c r="AT108" s="264" t="s">
        <v>275</v>
      </c>
      <c r="AU108" s="264" t="s">
        <v>90</v>
      </c>
      <c r="AV108" s="12" t="s">
        <v>90</v>
      </c>
      <c r="AW108" s="12" t="s">
        <v>42</v>
      </c>
      <c r="AX108" s="12" t="s">
        <v>79</v>
      </c>
      <c r="AY108" s="264" t="s">
        <v>183</v>
      </c>
    </row>
    <row r="109" s="1" customFormat="1" ht="38.25" customHeight="1">
      <c r="B109" s="47"/>
      <c r="C109" s="235" t="s">
        <v>212</v>
      </c>
      <c r="D109" s="235" t="s">
        <v>184</v>
      </c>
      <c r="E109" s="236" t="s">
        <v>327</v>
      </c>
      <c r="F109" s="237" t="s">
        <v>328</v>
      </c>
      <c r="G109" s="238" t="s">
        <v>318</v>
      </c>
      <c r="H109" s="239">
        <v>20.231999999999999</v>
      </c>
      <c r="I109" s="240"/>
      <c r="J109" s="241">
        <f>ROUND(I109*H109,2)</f>
        <v>0</v>
      </c>
      <c r="K109" s="237" t="s">
        <v>273</v>
      </c>
      <c r="L109" s="73"/>
      <c r="M109" s="242" t="s">
        <v>34</v>
      </c>
      <c r="N109" s="243" t="s">
        <v>50</v>
      </c>
      <c r="O109" s="48"/>
      <c r="P109" s="244">
        <f>O109*H109</f>
        <v>0</v>
      </c>
      <c r="Q109" s="244">
        <v>0</v>
      </c>
      <c r="R109" s="244">
        <f>Q109*H109</f>
        <v>0</v>
      </c>
      <c r="S109" s="244">
        <v>0</v>
      </c>
      <c r="T109" s="245">
        <f>S109*H109</f>
        <v>0</v>
      </c>
      <c r="AR109" s="24" t="s">
        <v>197</v>
      </c>
      <c r="AT109" s="24" t="s">
        <v>184</v>
      </c>
      <c r="AU109" s="24" t="s">
        <v>90</v>
      </c>
      <c r="AY109" s="24" t="s">
        <v>183</v>
      </c>
      <c r="BE109" s="246">
        <f>IF(N109="základní",J109,0)</f>
        <v>0</v>
      </c>
      <c r="BF109" s="246">
        <f>IF(N109="snížená",J109,0)</f>
        <v>0</v>
      </c>
      <c r="BG109" s="246">
        <f>IF(N109="zákl. přenesená",J109,0)</f>
        <v>0</v>
      </c>
      <c r="BH109" s="246">
        <f>IF(N109="sníž. přenesená",J109,0)</f>
        <v>0</v>
      </c>
      <c r="BI109" s="246">
        <f>IF(N109="nulová",J109,0)</f>
        <v>0</v>
      </c>
      <c r="BJ109" s="24" t="s">
        <v>87</v>
      </c>
      <c r="BK109" s="246">
        <f>ROUND(I109*H109,2)</f>
        <v>0</v>
      </c>
      <c r="BL109" s="24" t="s">
        <v>197</v>
      </c>
      <c r="BM109" s="24" t="s">
        <v>2506</v>
      </c>
    </row>
    <row r="110" s="12" customFormat="1">
      <c r="B110" s="253"/>
      <c r="C110" s="254"/>
      <c r="D110" s="255" t="s">
        <v>275</v>
      </c>
      <c r="E110" s="256" t="s">
        <v>34</v>
      </c>
      <c r="F110" s="257" t="s">
        <v>2503</v>
      </c>
      <c r="G110" s="254"/>
      <c r="H110" s="258">
        <v>33</v>
      </c>
      <c r="I110" s="259"/>
      <c r="J110" s="254"/>
      <c r="K110" s="254"/>
      <c r="L110" s="260"/>
      <c r="M110" s="261"/>
      <c r="N110" s="262"/>
      <c r="O110" s="262"/>
      <c r="P110" s="262"/>
      <c r="Q110" s="262"/>
      <c r="R110" s="262"/>
      <c r="S110" s="262"/>
      <c r="T110" s="263"/>
      <c r="AT110" s="264" t="s">
        <v>275</v>
      </c>
      <c r="AU110" s="264" t="s">
        <v>90</v>
      </c>
      <c r="AV110" s="12" t="s">
        <v>90</v>
      </c>
      <c r="AW110" s="12" t="s">
        <v>42</v>
      </c>
      <c r="AX110" s="12" t="s">
        <v>79</v>
      </c>
      <c r="AY110" s="264" t="s">
        <v>183</v>
      </c>
    </row>
    <row r="111" s="12" customFormat="1">
      <c r="B111" s="253"/>
      <c r="C111" s="254"/>
      <c r="D111" s="255" t="s">
        <v>275</v>
      </c>
      <c r="E111" s="256" t="s">
        <v>34</v>
      </c>
      <c r="F111" s="257" t="s">
        <v>2504</v>
      </c>
      <c r="G111" s="254"/>
      <c r="H111" s="258">
        <v>-5.2679999999999998</v>
      </c>
      <c r="I111" s="259"/>
      <c r="J111" s="254"/>
      <c r="K111" s="254"/>
      <c r="L111" s="260"/>
      <c r="M111" s="261"/>
      <c r="N111" s="262"/>
      <c r="O111" s="262"/>
      <c r="P111" s="262"/>
      <c r="Q111" s="262"/>
      <c r="R111" s="262"/>
      <c r="S111" s="262"/>
      <c r="T111" s="263"/>
      <c r="AT111" s="264" t="s">
        <v>275</v>
      </c>
      <c r="AU111" s="264" t="s">
        <v>90</v>
      </c>
      <c r="AV111" s="12" t="s">
        <v>90</v>
      </c>
      <c r="AW111" s="12" t="s">
        <v>42</v>
      </c>
      <c r="AX111" s="12" t="s">
        <v>79</v>
      </c>
      <c r="AY111" s="264" t="s">
        <v>183</v>
      </c>
    </row>
    <row r="112" s="12" customFormat="1">
      <c r="B112" s="253"/>
      <c r="C112" s="254"/>
      <c r="D112" s="255" t="s">
        <v>275</v>
      </c>
      <c r="E112" s="256" t="s">
        <v>34</v>
      </c>
      <c r="F112" s="257" t="s">
        <v>2505</v>
      </c>
      <c r="G112" s="254"/>
      <c r="H112" s="258">
        <v>-7.5</v>
      </c>
      <c r="I112" s="259"/>
      <c r="J112" s="254"/>
      <c r="K112" s="254"/>
      <c r="L112" s="260"/>
      <c r="M112" s="261"/>
      <c r="N112" s="262"/>
      <c r="O112" s="262"/>
      <c r="P112" s="262"/>
      <c r="Q112" s="262"/>
      <c r="R112" s="262"/>
      <c r="S112" s="262"/>
      <c r="T112" s="263"/>
      <c r="AT112" s="264" t="s">
        <v>275</v>
      </c>
      <c r="AU112" s="264" t="s">
        <v>90</v>
      </c>
      <c r="AV112" s="12" t="s">
        <v>90</v>
      </c>
      <c r="AW112" s="12" t="s">
        <v>42</v>
      </c>
      <c r="AX112" s="12" t="s">
        <v>79</v>
      </c>
      <c r="AY112" s="264" t="s">
        <v>183</v>
      </c>
    </row>
    <row r="113" s="1" customFormat="1" ht="38.25" customHeight="1">
      <c r="B113" s="47"/>
      <c r="C113" s="235" t="s">
        <v>216</v>
      </c>
      <c r="D113" s="235" t="s">
        <v>184</v>
      </c>
      <c r="E113" s="236" t="s">
        <v>330</v>
      </c>
      <c r="F113" s="237" t="s">
        <v>331</v>
      </c>
      <c r="G113" s="238" t="s">
        <v>318</v>
      </c>
      <c r="H113" s="239">
        <v>20.231999999999999</v>
      </c>
      <c r="I113" s="240"/>
      <c r="J113" s="241">
        <f>ROUND(I113*H113,2)</f>
        <v>0</v>
      </c>
      <c r="K113" s="237" t="s">
        <v>273</v>
      </c>
      <c r="L113" s="73"/>
      <c r="M113" s="242" t="s">
        <v>34</v>
      </c>
      <c r="N113" s="243" t="s">
        <v>50</v>
      </c>
      <c r="O113" s="48"/>
      <c r="P113" s="244">
        <f>O113*H113</f>
        <v>0</v>
      </c>
      <c r="Q113" s="244">
        <v>0</v>
      </c>
      <c r="R113" s="244">
        <f>Q113*H113</f>
        <v>0</v>
      </c>
      <c r="S113" s="244">
        <v>0</v>
      </c>
      <c r="T113" s="245">
        <f>S113*H113</f>
        <v>0</v>
      </c>
      <c r="AR113" s="24" t="s">
        <v>197</v>
      </c>
      <c r="AT113" s="24" t="s">
        <v>184</v>
      </c>
      <c r="AU113" s="24" t="s">
        <v>90</v>
      </c>
      <c r="AY113" s="24" t="s">
        <v>183</v>
      </c>
      <c r="BE113" s="246">
        <f>IF(N113="základní",J113,0)</f>
        <v>0</v>
      </c>
      <c r="BF113" s="246">
        <f>IF(N113="snížená",J113,0)</f>
        <v>0</v>
      </c>
      <c r="BG113" s="246">
        <f>IF(N113="zákl. přenesená",J113,0)</f>
        <v>0</v>
      </c>
      <c r="BH113" s="246">
        <f>IF(N113="sníž. přenesená",J113,0)</f>
        <v>0</v>
      </c>
      <c r="BI113" s="246">
        <f>IF(N113="nulová",J113,0)</f>
        <v>0</v>
      </c>
      <c r="BJ113" s="24" t="s">
        <v>87</v>
      </c>
      <c r="BK113" s="246">
        <f>ROUND(I113*H113,2)</f>
        <v>0</v>
      </c>
      <c r="BL113" s="24" t="s">
        <v>197</v>
      </c>
      <c r="BM113" s="24" t="s">
        <v>2507</v>
      </c>
    </row>
    <row r="114" s="12" customFormat="1">
      <c r="B114" s="253"/>
      <c r="C114" s="254"/>
      <c r="D114" s="255" t="s">
        <v>275</v>
      </c>
      <c r="E114" s="256" t="s">
        <v>34</v>
      </c>
      <c r="F114" s="257" t="s">
        <v>2503</v>
      </c>
      <c r="G114" s="254"/>
      <c r="H114" s="258">
        <v>33</v>
      </c>
      <c r="I114" s="259"/>
      <c r="J114" s="254"/>
      <c r="K114" s="254"/>
      <c r="L114" s="260"/>
      <c r="M114" s="261"/>
      <c r="N114" s="262"/>
      <c r="O114" s="262"/>
      <c r="P114" s="262"/>
      <c r="Q114" s="262"/>
      <c r="R114" s="262"/>
      <c r="S114" s="262"/>
      <c r="T114" s="263"/>
      <c r="AT114" s="264" t="s">
        <v>275</v>
      </c>
      <c r="AU114" s="264" t="s">
        <v>90</v>
      </c>
      <c r="AV114" s="12" t="s">
        <v>90</v>
      </c>
      <c r="AW114" s="12" t="s">
        <v>42</v>
      </c>
      <c r="AX114" s="12" t="s">
        <v>79</v>
      </c>
      <c r="AY114" s="264" t="s">
        <v>183</v>
      </c>
    </row>
    <row r="115" s="12" customFormat="1">
      <c r="B115" s="253"/>
      <c r="C115" s="254"/>
      <c r="D115" s="255" t="s">
        <v>275</v>
      </c>
      <c r="E115" s="256" t="s">
        <v>34</v>
      </c>
      <c r="F115" s="257" t="s">
        <v>2504</v>
      </c>
      <c r="G115" s="254"/>
      <c r="H115" s="258">
        <v>-5.2679999999999998</v>
      </c>
      <c r="I115" s="259"/>
      <c r="J115" s="254"/>
      <c r="K115" s="254"/>
      <c r="L115" s="260"/>
      <c r="M115" s="261"/>
      <c r="N115" s="262"/>
      <c r="O115" s="262"/>
      <c r="P115" s="262"/>
      <c r="Q115" s="262"/>
      <c r="R115" s="262"/>
      <c r="S115" s="262"/>
      <c r="T115" s="263"/>
      <c r="AT115" s="264" t="s">
        <v>275</v>
      </c>
      <c r="AU115" s="264" t="s">
        <v>90</v>
      </c>
      <c r="AV115" s="12" t="s">
        <v>90</v>
      </c>
      <c r="AW115" s="12" t="s">
        <v>42</v>
      </c>
      <c r="AX115" s="12" t="s">
        <v>79</v>
      </c>
      <c r="AY115" s="264" t="s">
        <v>183</v>
      </c>
    </row>
    <row r="116" s="12" customFormat="1">
      <c r="B116" s="253"/>
      <c r="C116" s="254"/>
      <c r="D116" s="255" t="s">
        <v>275</v>
      </c>
      <c r="E116" s="256" t="s">
        <v>34</v>
      </c>
      <c r="F116" s="257" t="s">
        <v>2505</v>
      </c>
      <c r="G116" s="254"/>
      <c r="H116" s="258">
        <v>-7.5</v>
      </c>
      <c r="I116" s="259"/>
      <c r="J116" s="254"/>
      <c r="K116" s="254"/>
      <c r="L116" s="260"/>
      <c r="M116" s="261"/>
      <c r="N116" s="262"/>
      <c r="O116" s="262"/>
      <c r="P116" s="262"/>
      <c r="Q116" s="262"/>
      <c r="R116" s="262"/>
      <c r="S116" s="262"/>
      <c r="T116" s="263"/>
      <c r="AT116" s="264" t="s">
        <v>275</v>
      </c>
      <c r="AU116" s="264" t="s">
        <v>90</v>
      </c>
      <c r="AV116" s="12" t="s">
        <v>90</v>
      </c>
      <c r="AW116" s="12" t="s">
        <v>42</v>
      </c>
      <c r="AX116" s="12" t="s">
        <v>79</v>
      </c>
      <c r="AY116" s="264" t="s">
        <v>183</v>
      </c>
    </row>
    <row r="117" s="1" customFormat="1" ht="38.25" customHeight="1">
      <c r="B117" s="47"/>
      <c r="C117" s="235" t="s">
        <v>220</v>
      </c>
      <c r="D117" s="235" t="s">
        <v>184</v>
      </c>
      <c r="E117" s="236" t="s">
        <v>334</v>
      </c>
      <c r="F117" s="237" t="s">
        <v>335</v>
      </c>
      <c r="G117" s="238" t="s">
        <v>318</v>
      </c>
      <c r="H117" s="239">
        <v>20.231999999999999</v>
      </c>
      <c r="I117" s="240"/>
      <c r="J117" s="241">
        <f>ROUND(I117*H117,2)</f>
        <v>0</v>
      </c>
      <c r="K117" s="237" t="s">
        <v>273</v>
      </c>
      <c r="L117" s="73"/>
      <c r="M117" s="242" t="s">
        <v>34</v>
      </c>
      <c r="N117" s="243" t="s">
        <v>50</v>
      </c>
      <c r="O117" s="48"/>
      <c r="P117" s="244">
        <f>O117*H117</f>
        <v>0</v>
      </c>
      <c r="Q117" s="244">
        <v>0</v>
      </c>
      <c r="R117" s="244">
        <f>Q117*H117</f>
        <v>0</v>
      </c>
      <c r="S117" s="244">
        <v>0</v>
      </c>
      <c r="T117" s="245">
        <f>S117*H117</f>
        <v>0</v>
      </c>
      <c r="AR117" s="24" t="s">
        <v>197</v>
      </c>
      <c r="AT117" s="24" t="s">
        <v>184</v>
      </c>
      <c r="AU117" s="24" t="s">
        <v>90</v>
      </c>
      <c r="AY117" s="24" t="s">
        <v>183</v>
      </c>
      <c r="BE117" s="246">
        <f>IF(N117="základní",J117,0)</f>
        <v>0</v>
      </c>
      <c r="BF117" s="246">
        <f>IF(N117="snížená",J117,0)</f>
        <v>0</v>
      </c>
      <c r="BG117" s="246">
        <f>IF(N117="zákl. přenesená",J117,0)</f>
        <v>0</v>
      </c>
      <c r="BH117" s="246">
        <f>IF(N117="sníž. přenesená",J117,0)</f>
        <v>0</v>
      </c>
      <c r="BI117" s="246">
        <f>IF(N117="nulová",J117,0)</f>
        <v>0</v>
      </c>
      <c r="BJ117" s="24" t="s">
        <v>87</v>
      </c>
      <c r="BK117" s="246">
        <f>ROUND(I117*H117,2)</f>
        <v>0</v>
      </c>
      <c r="BL117" s="24" t="s">
        <v>197</v>
      </c>
      <c r="BM117" s="24" t="s">
        <v>2508</v>
      </c>
    </row>
    <row r="118" s="12" customFormat="1">
      <c r="B118" s="253"/>
      <c r="C118" s="254"/>
      <c r="D118" s="255" t="s">
        <v>275</v>
      </c>
      <c r="E118" s="256" t="s">
        <v>34</v>
      </c>
      <c r="F118" s="257" t="s">
        <v>2503</v>
      </c>
      <c r="G118" s="254"/>
      <c r="H118" s="258">
        <v>33</v>
      </c>
      <c r="I118" s="259"/>
      <c r="J118" s="254"/>
      <c r="K118" s="254"/>
      <c r="L118" s="260"/>
      <c r="M118" s="261"/>
      <c r="N118" s="262"/>
      <c r="O118" s="262"/>
      <c r="P118" s="262"/>
      <c r="Q118" s="262"/>
      <c r="R118" s="262"/>
      <c r="S118" s="262"/>
      <c r="T118" s="263"/>
      <c r="AT118" s="264" t="s">
        <v>275</v>
      </c>
      <c r="AU118" s="264" t="s">
        <v>90</v>
      </c>
      <c r="AV118" s="12" t="s">
        <v>90</v>
      </c>
      <c r="AW118" s="12" t="s">
        <v>42</v>
      </c>
      <c r="AX118" s="12" t="s">
        <v>79</v>
      </c>
      <c r="AY118" s="264" t="s">
        <v>183</v>
      </c>
    </row>
    <row r="119" s="12" customFormat="1">
      <c r="B119" s="253"/>
      <c r="C119" s="254"/>
      <c r="D119" s="255" t="s">
        <v>275</v>
      </c>
      <c r="E119" s="256" t="s">
        <v>34</v>
      </c>
      <c r="F119" s="257" t="s">
        <v>2504</v>
      </c>
      <c r="G119" s="254"/>
      <c r="H119" s="258">
        <v>-5.2679999999999998</v>
      </c>
      <c r="I119" s="259"/>
      <c r="J119" s="254"/>
      <c r="K119" s="254"/>
      <c r="L119" s="260"/>
      <c r="M119" s="261"/>
      <c r="N119" s="262"/>
      <c r="O119" s="262"/>
      <c r="P119" s="262"/>
      <c r="Q119" s="262"/>
      <c r="R119" s="262"/>
      <c r="S119" s="262"/>
      <c r="T119" s="263"/>
      <c r="AT119" s="264" t="s">
        <v>275</v>
      </c>
      <c r="AU119" s="264" t="s">
        <v>90</v>
      </c>
      <c r="AV119" s="12" t="s">
        <v>90</v>
      </c>
      <c r="AW119" s="12" t="s">
        <v>42</v>
      </c>
      <c r="AX119" s="12" t="s">
        <v>79</v>
      </c>
      <c r="AY119" s="264" t="s">
        <v>183</v>
      </c>
    </row>
    <row r="120" s="12" customFormat="1">
      <c r="B120" s="253"/>
      <c r="C120" s="254"/>
      <c r="D120" s="255" t="s">
        <v>275</v>
      </c>
      <c r="E120" s="256" t="s">
        <v>34</v>
      </c>
      <c r="F120" s="257" t="s">
        <v>2505</v>
      </c>
      <c r="G120" s="254"/>
      <c r="H120" s="258">
        <v>-7.5</v>
      </c>
      <c r="I120" s="259"/>
      <c r="J120" s="254"/>
      <c r="K120" s="254"/>
      <c r="L120" s="260"/>
      <c r="M120" s="261"/>
      <c r="N120" s="262"/>
      <c r="O120" s="262"/>
      <c r="P120" s="262"/>
      <c r="Q120" s="262"/>
      <c r="R120" s="262"/>
      <c r="S120" s="262"/>
      <c r="T120" s="263"/>
      <c r="AT120" s="264" t="s">
        <v>275</v>
      </c>
      <c r="AU120" s="264" t="s">
        <v>90</v>
      </c>
      <c r="AV120" s="12" t="s">
        <v>90</v>
      </c>
      <c r="AW120" s="12" t="s">
        <v>42</v>
      </c>
      <c r="AX120" s="12" t="s">
        <v>79</v>
      </c>
      <c r="AY120" s="264" t="s">
        <v>183</v>
      </c>
    </row>
    <row r="121" s="1" customFormat="1" ht="38.25" customHeight="1">
      <c r="B121" s="47"/>
      <c r="C121" s="235" t="s">
        <v>224</v>
      </c>
      <c r="D121" s="235" t="s">
        <v>184</v>
      </c>
      <c r="E121" s="236" t="s">
        <v>374</v>
      </c>
      <c r="F121" s="237" t="s">
        <v>375</v>
      </c>
      <c r="G121" s="238" t="s">
        <v>318</v>
      </c>
      <c r="H121" s="239">
        <v>40.463999999999999</v>
      </c>
      <c r="I121" s="240"/>
      <c r="J121" s="241">
        <f>ROUND(I121*H121,2)</f>
        <v>0</v>
      </c>
      <c r="K121" s="237" t="s">
        <v>273</v>
      </c>
      <c r="L121" s="73"/>
      <c r="M121" s="242" t="s">
        <v>34</v>
      </c>
      <c r="N121" s="243" t="s">
        <v>50</v>
      </c>
      <c r="O121" s="48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AR121" s="24" t="s">
        <v>197</v>
      </c>
      <c r="AT121" s="24" t="s">
        <v>184</v>
      </c>
      <c r="AU121" s="24" t="s">
        <v>90</v>
      </c>
      <c r="AY121" s="24" t="s">
        <v>183</v>
      </c>
      <c r="BE121" s="246">
        <f>IF(N121="základní",J121,0)</f>
        <v>0</v>
      </c>
      <c r="BF121" s="246">
        <f>IF(N121="snížená",J121,0)</f>
        <v>0</v>
      </c>
      <c r="BG121" s="246">
        <f>IF(N121="zákl. přenesená",J121,0)</f>
        <v>0</v>
      </c>
      <c r="BH121" s="246">
        <f>IF(N121="sníž. přenesená",J121,0)</f>
        <v>0</v>
      </c>
      <c r="BI121" s="246">
        <f>IF(N121="nulová",J121,0)</f>
        <v>0</v>
      </c>
      <c r="BJ121" s="24" t="s">
        <v>87</v>
      </c>
      <c r="BK121" s="246">
        <f>ROUND(I121*H121,2)</f>
        <v>0</v>
      </c>
      <c r="BL121" s="24" t="s">
        <v>197</v>
      </c>
      <c r="BM121" s="24" t="s">
        <v>2509</v>
      </c>
    </row>
    <row r="122" s="12" customFormat="1">
      <c r="B122" s="253"/>
      <c r="C122" s="254"/>
      <c r="D122" s="255" t="s">
        <v>275</v>
      </c>
      <c r="E122" s="256" t="s">
        <v>34</v>
      </c>
      <c r="F122" s="257" t="s">
        <v>2510</v>
      </c>
      <c r="G122" s="254"/>
      <c r="H122" s="258">
        <v>66</v>
      </c>
      <c r="I122" s="259"/>
      <c r="J122" s="254"/>
      <c r="K122" s="254"/>
      <c r="L122" s="260"/>
      <c r="M122" s="261"/>
      <c r="N122" s="262"/>
      <c r="O122" s="262"/>
      <c r="P122" s="262"/>
      <c r="Q122" s="262"/>
      <c r="R122" s="262"/>
      <c r="S122" s="262"/>
      <c r="T122" s="263"/>
      <c r="AT122" s="264" t="s">
        <v>275</v>
      </c>
      <c r="AU122" s="264" t="s">
        <v>90</v>
      </c>
      <c r="AV122" s="12" t="s">
        <v>90</v>
      </c>
      <c r="AW122" s="12" t="s">
        <v>42</v>
      </c>
      <c r="AX122" s="12" t="s">
        <v>79</v>
      </c>
      <c r="AY122" s="264" t="s">
        <v>183</v>
      </c>
    </row>
    <row r="123" s="12" customFormat="1">
      <c r="B123" s="253"/>
      <c r="C123" s="254"/>
      <c r="D123" s="255" t="s">
        <v>275</v>
      </c>
      <c r="E123" s="256" t="s">
        <v>34</v>
      </c>
      <c r="F123" s="257" t="s">
        <v>2511</v>
      </c>
      <c r="G123" s="254"/>
      <c r="H123" s="258">
        <v>-10.536</v>
      </c>
      <c r="I123" s="259"/>
      <c r="J123" s="254"/>
      <c r="K123" s="254"/>
      <c r="L123" s="260"/>
      <c r="M123" s="261"/>
      <c r="N123" s="262"/>
      <c r="O123" s="262"/>
      <c r="P123" s="262"/>
      <c r="Q123" s="262"/>
      <c r="R123" s="262"/>
      <c r="S123" s="262"/>
      <c r="T123" s="263"/>
      <c r="AT123" s="264" t="s">
        <v>275</v>
      </c>
      <c r="AU123" s="264" t="s">
        <v>90</v>
      </c>
      <c r="AV123" s="12" t="s">
        <v>90</v>
      </c>
      <c r="AW123" s="12" t="s">
        <v>42</v>
      </c>
      <c r="AX123" s="12" t="s">
        <v>79</v>
      </c>
      <c r="AY123" s="264" t="s">
        <v>183</v>
      </c>
    </row>
    <row r="124" s="12" customFormat="1">
      <c r="B124" s="253"/>
      <c r="C124" s="254"/>
      <c r="D124" s="255" t="s">
        <v>275</v>
      </c>
      <c r="E124" s="256" t="s">
        <v>34</v>
      </c>
      <c r="F124" s="257" t="s">
        <v>2512</v>
      </c>
      <c r="G124" s="254"/>
      <c r="H124" s="258">
        <v>-15</v>
      </c>
      <c r="I124" s="259"/>
      <c r="J124" s="254"/>
      <c r="K124" s="254"/>
      <c r="L124" s="260"/>
      <c r="M124" s="261"/>
      <c r="N124" s="262"/>
      <c r="O124" s="262"/>
      <c r="P124" s="262"/>
      <c r="Q124" s="262"/>
      <c r="R124" s="262"/>
      <c r="S124" s="262"/>
      <c r="T124" s="263"/>
      <c r="AT124" s="264" t="s">
        <v>275</v>
      </c>
      <c r="AU124" s="264" t="s">
        <v>90</v>
      </c>
      <c r="AV124" s="12" t="s">
        <v>90</v>
      </c>
      <c r="AW124" s="12" t="s">
        <v>42</v>
      </c>
      <c r="AX124" s="12" t="s">
        <v>79</v>
      </c>
      <c r="AY124" s="264" t="s">
        <v>183</v>
      </c>
    </row>
    <row r="125" s="1" customFormat="1" ht="38.25" customHeight="1">
      <c r="B125" s="47"/>
      <c r="C125" s="235" t="s">
        <v>228</v>
      </c>
      <c r="D125" s="235" t="s">
        <v>184</v>
      </c>
      <c r="E125" s="236" t="s">
        <v>392</v>
      </c>
      <c r="F125" s="237" t="s">
        <v>393</v>
      </c>
      <c r="G125" s="238" t="s">
        <v>318</v>
      </c>
      <c r="H125" s="239">
        <v>40.463999999999999</v>
      </c>
      <c r="I125" s="240"/>
      <c r="J125" s="241">
        <f>ROUND(I125*H125,2)</f>
        <v>0</v>
      </c>
      <c r="K125" s="237" t="s">
        <v>273</v>
      </c>
      <c r="L125" s="73"/>
      <c r="M125" s="242" t="s">
        <v>34</v>
      </c>
      <c r="N125" s="243" t="s">
        <v>50</v>
      </c>
      <c r="O125" s="48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AR125" s="24" t="s">
        <v>197</v>
      </c>
      <c r="AT125" s="24" t="s">
        <v>184</v>
      </c>
      <c r="AU125" s="24" t="s">
        <v>90</v>
      </c>
      <c r="AY125" s="24" t="s">
        <v>183</v>
      </c>
      <c r="BE125" s="246">
        <f>IF(N125="základní",J125,0)</f>
        <v>0</v>
      </c>
      <c r="BF125" s="246">
        <f>IF(N125="snížená",J125,0)</f>
        <v>0</v>
      </c>
      <c r="BG125" s="246">
        <f>IF(N125="zákl. přenesená",J125,0)</f>
        <v>0</v>
      </c>
      <c r="BH125" s="246">
        <f>IF(N125="sníž. přenesená",J125,0)</f>
        <v>0</v>
      </c>
      <c r="BI125" s="246">
        <f>IF(N125="nulová",J125,0)</f>
        <v>0</v>
      </c>
      <c r="BJ125" s="24" t="s">
        <v>87</v>
      </c>
      <c r="BK125" s="246">
        <f>ROUND(I125*H125,2)</f>
        <v>0</v>
      </c>
      <c r="BL125" s="24" t="s">
        <v>197</v>
      </c>
      <c r="BM125" s="24" t="s">
        <v>2513</v>
      </c>
    </row>
    <row r="126" s="12" customFormat="1">
      <c r="B126" s="253"/>
      <c r="C126" s="254"/>
      <c r="D126" s="255" t="s">
        <v>275</v>
      </c>
      <c r="E126" s="256" t="s">
        <v>34</v>
      </c>
      <c r="F126" s="257" t="s">
        <v>2510</v>
      </c>
      <c r="G126" s="254"/>
      <c r="H126" s="258">
        <v>66</v>
      </c>
      <c r="I126" s="259"/>
      <c r="J126" s="254"/>
      <c r="K126" s="254"/>
      <c r="L126" s="260"/>
      <c r="M126" s="261"/>
      <c r="N126" s="262"/>
      <c r="O126" s="262"/>
      <c r="P126" s="262"/>
      <c r="Q126" s="262"/>
      <c r="R126" s="262"/>
      <c r="S126" s="262"/>
      <c r="T126" s="263"/>
      <c r="AT126" s="264" t="s">
        <v>275</v>
      </c>
      <c r="AU126" s="264" t="s">
        <v>90</v>
      </c>
      <c r="AV126" s="12" t="s">
        <v>90</v>
      </c>
      <c r="AW126" s="12" t="s">
        <v>42</v>
      </c>
      <c r="AX126" s="12" t="s">
        <v>79</v>
      </c>
      <c r="AY126" s="264" t="s">
        <v>183</v>
      </c>
    </row>
    <row r="127" s="12" customFormat="1">
      <c r="B127" s="253"/>
      <c r="C127" s="254"/>
      <c r="D127" s="255" t="s">
        <v>275</v>
      </c>
      <c r="E127" s="256" t="s">
        <v>34</v>
      </c>
      <c r="F127" s="257" t="s">
        <v>2511</v>
      </c>
      <c r="G127" s="254"/>
      <c r="H127" s="258">
        <v>-10.536</v>
      </c>
      <c r="I127" s="259"/>
      <c r="J127" s="254"/>
      <c r="K127" s="254"/>
      <c r="L127" s="260"/>
      <c r="M127" s="261"/>
      <c r="N127" s="262"/>
      <c r="O127" s="262"/>
      <c r="P127" s="262"/>
      <c r="Q127" s="262"/>
      <c r="R127" s="262"/>
      <c r="S127" s="262"/>
      <c r="T127" s="263"/>
      <c r="AT127" s="264" t="s">
        <v>275</v>
      </c>
      <c r="AU127" s="264" t="s">
        <v>90</v>
      </c>
      <c r="AV127" s="12" t="s">
        <v>90</v>
      </c>
      <c r="AW127" s="12" t="s">
        <v>42</v>
      </c>
      <c r="AX127" s="12" t="s">
        <v>79</v>
      </c>
      <c r="AY127" s="264" t="s">
        <v>183</v>
      </c>
    </row>
    <row r="128" s="12" customFormat="1">
      <c r="B128" s="253"/>
      <c r="C128" s="254"/>
      <c r="D128" s="255" t="s">
        <v>275</v>
      </c>
      <c r="E128" s="256" t="s">
        <v>34</v>
      </c>
      <c r="F128" s="257" t="s">
        <v>2512</v>
      </c>
      <c r="G128" s="254"/>
      <c r="H128" s="258">
        <v>-15</v>
      </c>
      <c r="I128" s="259"/>
      <c r="J128" s="254"/>
      <c r="K128" s="254"/>
      <c r="L128" s="260"/>
      <c r="M128" s="261"/>
      <c r="N128" s="262"/>
      <c r="O128" s="262"/>
      <c r="P128" s="262"/>
      <c r="Q128" s="262"/>
      <c r="R128" s="262"/>
      <c r="S128" s="262"/>
      <c r="T128" s="263"/>
      <c r="AT128" s="264" t="s">
        <v>275</v>
      </c>
      <c r="AU128" s="264" t="s">
        <v>90</v>
      </c>
      <c r="AV128" s="12" t="s">
        <v>90</v>
      </c>
      <c r="AW128" s="12" t="s">
        <v>42</v>
      </c>
      <c r="AX128" s="12" t="s">
        <v>79</v>
      </c>
      <c r="AY128" s="264" t="s">
        <v>183</v>
      </c>
    </row>
    <row r="129" s="1" customFormat="1" ht="38.25" customHeight="1">
      <c r="B129" s="47"/>
      <c r="C129" s="265" t="s">
        <v>232</v>
      </c>
      <c r="D129" s="265" t="s">
        <v>302</v>
      </c>
      <c r="E129" s="266" t="s">
        <v>2514</v>
      </c>
      <c r="F129" s="267" t="s">
        <v>2515</v>
      </c>
      <c r="G129" s="268" t="s">
        <v>289</v>
      </c>
      <c r="H129" s="269">
        <v>40</v>
      </c>
      <c r="I129" s="270"/>
      <c r="J129" s="271">
        <f>ROUND(I129*H129,2)</f>
        <v>0</v>
      </c>
      <c r="K129" s="267" t="s">
        <v>34</v>
      </c>
      <c r="L129" s="272"/>
      <c r="M129" s="273" t="s">
        <v>34</v>
      </c>
      <c r="N129" s="274" t="s">
        <v>50</v>
      </c>
      <c r="O129" s="48"/>
      <c r="P129" s="244">
        <f>O129*H129</f>
        <v>0</v>
      </c>
      <c r="Q129" s="244">
        <v>0.0010499999999999999</v>
      </c>
      <c r="R129" s="244">
        <f>Q129*H129</f>
        <v>0.041999999999999996</v>
      </c>
      <c r="S129" s="244">
        <v>0</v>
      </c>
      <c r="T129" s="245">
        <f>S129*H129</f>
        <v>0</v>
      </c>
      <c r="AR129" s="24" t="s">
        <v>212</v>
      </c>
      <c r="AT129" s="24" t="s">
        <v>302</v>
      </c>
      <c r="AU129" s="24" t="s">
        <v>90</v>
      </c>
      <c r="AY129" s="24" t="s">
        <v>183</v>
      </c>
      <c r="BE129" s="246">
        <f>IF(N129="základní",J129,0)</f>
        <v>0</v>
      </c>
      <c r="BF129" s="246">
        <f>IF(N129="snížená",J129,0)</f>
        <v>0</v>
      </c>
      <c r="BG129" s="246">
        <f>IF(N129="zákl. přenesená",J129,0)</f>
        <v>0</v>
      </c>
      <c r="BH129" s="246">
        <f>IF(N129="sníž. přenesená",J129,0)</f>
        <v>0</v>
      </c>
      <c r="BI129" s="246">
        <f>IF(N129="nulová",J129,0)</f>
        <v>0</v>
      </c>
      <c r="BJ129" s="24" t="s">
        <v>87</v>
      </c>
      <c r="BK129" s="246">
        <f>ROUND(I129*H129,2)</f>
        <v>0</v>
      </c>
      <c r="BL129" s="24" t="s">
        <v>197</v>
      </c>
      <c r="BM129" s="24" t="s">
        <v>2516</v>
      </c>
    </row>
    <row r="130" s="1" customFormat="1" ht="51" customHeight="1">
      <c r="B130" s="47"/>
      <c r="C130" s="235" t="s">
        <v>236</v>
      </c>
      <c r="D130" s="235" t="s">
        <v>184</v>
      </c>
      <c r="E130" s="236" t="s">
        <v>400</v>
      </c>
      <c r="F130" s="237" t="s">
        <v>401</v>
      </c>
      <c r="G130" s="238" t="s">
        <v>318</v>
      </c>
      <c r="H130" s="239">
        <v>809.27999999999997</v>
      </c>
      <c r="I130" s="240"/>
      <c r="J130" s="241">
        <f>ROUND(I130*H130,2)</f>
        <v>0</v>
      </c>
      <c r="K130" s="237" t="s">
        <v>273</v>
      </c>
      <c r="L130" s="73"/>
      <c r="M130" s="242" t="s">
        <v>34</v>
      </c>
      <c r="N130" s="243" t="s">
        <v>50</v>
      </c>
      <c r="O130" s="48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AR130" s="24" t="s">
        <v>197</v>
      </c>
      <c r="AT130" s="24" t="s">
        <v>184</v>
      </c>
      <c r="AU130" s="24" t="s">
        <v>90</v>
      </c>
      <c r="AY130" s="24" t="s">
        <v>183</v>
      </c>
      <c r="BE130" s="246">
        <f>IF(N130="základní",J130,0)</f>
        <v>0</v>
      </c>
      <c r="BF130" s="246">
        <f>IF(N130="snížená",J130,0)</f>
        <v>0</v>
      </c>
      <c r="BG130" s="246">
        <f>IF(N130="zákl. přenesená",J130,0)</f>
        <v>0</v>
      </c>
      <c r="BH130" s="246">
        <f>IF(N130="sníž. přenesená",J130,0)</f>
        <v>0</v>
      </c>
      <c r="BI130" s="246">
        <f>IF(N130="nulová",J130,0)</f>
        <v>0</v>
      </c>
      <c r="BJ130" s="24" t="s">
        <v>87</v>
      </c>
      <c r="BK130" s="246">
        <f>ROUND(I130*H130,2)</f>
        <v>0</v>
      </c>
      <c r="BL130" s="24" t="s">
        <v>197</v>
      </c>
      <c r="BM130" s="24" t="s">
        <v>2517</v>
      </c>
    </row>
    <row r="131" s="12" customFormat="1">
      <c r="B131" s="253"/>
      <c r="C131" s="254"/>
      <c r="D131" s="255" t="s">
        <v>275</v>
      </c>
      <c r="E131" s="256" t="s">
        <v>34</v>
      </c>
      <c r="F131" s="257" t="s">
        <v>2518</v>
      </c>
      <c r="G131" s="254"/>
      <c r="H131" s="258">
        <v>809.27999999999997</v>
      </c>
      <c r="I131" s="259"/>
      <c r="J131" s="254"/>
      <c r="K131" s="254"/>
      <c r="L131" s="260"/>
      <c r="M131" s="261"/>
      <c r="N131" s="262"/>
      <c r="O131" s="262"/>
      <c r="P131" s="262"/>
      <c r="Q131" s="262"/>
      <c r="R131" s="262"/>
      <c r="S131" s="262"/>
      <c r="T131" s="263"/>
      <c r="AT131" s="264" t="s">
        <v>275</v>
      </c>
      <c r="AU131" s="264" t="s">
        <v>90</v>
      </c>
      <c r="AV131" s="12" t="s">
        <v>90</v>
      </c>
      <c r="AW131" s="12" t="s">
        <v>42</v>
      </c>
      <c r="AX131" s="12" t="s">
        <v>79</v>
      </c>
      <c r="AY131" s="264" t="s">
        <v>183</v>
      </c>
    </row>
    <row r="132" s="1" customFormat="1" ht="16.5" customHeight="1">
      <c r="B132" s="47"/>
      <c r="C132" s="235" t="s">
        <v>10</v>
      </c>
      <c r="D132" s="235" t="s">
        <v>184</v>
      </c>
      <c r="E132" s="236" t="s">
        <v>413</v>
      </c>
      <c r="F132" s="237" t="s">
        <v>414</v>
      </c>
      <c r="G132" s="238" t="s">
        <v>318</v>
      </c>
      <c r="H132" s="239">
        <v>40.463999999999999</v>
      </c>
      <c r="I132" s="240"/>
      <c r="J132" s="241">
        <f>ROUND(I132*H132,2)</f>
        <v>0</v>
      </c>
      <c r="K132" s="237" t="s">
        <v>273</v>
      </c>
      <c r="L132" s="73"/>
      <c r="M132" s="242" t="s">
        <v>34</v>
      </c>
      <c r="N132" s="243" t="s">
        <v>50</v>
      </c>
      <c r="O132" s="48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AR132" s="24" t="s">
        <v>197</v>
      </c>
      <c r="AT132" s="24" t="s">
        <v>184</v>
      </c>
      <c r="AU132" s="24" t="s">
        <v>90</v>
      </c>
      <c r="AY132" s="24" t="s">
        <v>183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24" t="s">
        <v>87</v>
      </c>
      <c r="BK132" s="246">
        <f>ROUND(I132*H132,2)</f>
        <v>0</v>
      </c>
      <c r="BL132" s="24" t="s">
        <v>197</v>
      </c>
      <c r="BM132" s="24" t="s">
        <v>2519</v>
      </c>
    </row>
    <row r="133" s="12" customFormat="1">
      <c r="B133" s="253"/>
      <c r="C133" s="254"/>
      <c r="D133" s="255" t="s">
        <v>275</v>
      </c>
      <c r="E133" s="256" t="s">
        <v>34</v>
      </c>
      <c r="F133" s="257" t="s">
        <v>2510</v>
      </c>
      <c r="G133" s="254"/>
      <c r="H133" s="258">
        <v>66</v>
      </c>
      <c r="I133" s="259"/>
      <c r="J133" s="254"/>
      <c r="K133" s="254"/>
      <c r="L133" s="260"/>
      <c r="M133" s="261"/>
      <c r="N133" s="262"/>
      <c r="O133" s="262"/>
      <c r="P133" s="262"/>
      <c r="Q133" s="262"/>
      <c r="R133" s="262"/>
      <c r="S133" s="262"/>
      <c r="T133" s="263"/>
      <c r="AT133" s="264" t="s">
        <v>275</v>
      </c>
      <c r="AU133" s="264" t="s">
        <v>90</v>
      </c>
      <c r="AV133" s="12" t="s">
        <v>90</v>
      </c>
      <c r="AW133" s="12" t="s">
        <v>42</v>
      </c>
      <c r="AX133" s="12" t="s">
        <v>79</v>
      </c>
      <c r="AY133" s="264" t="s">
        <v>183</v>
      </c>
    </row>
    <row r="134" s="12" customFormat="1">
      <c r="B134" s="253"/>
      <c r="C134" s="254"/>
      <c r="D134" s="255" t="s">
        <v>275</v>
      </c>
      <c r="E134" s="256" t="s">
        <v>34</v>
      </c>
      <c r="F134" s="257" t="s">
        <v>2511</v>
      </c>
      <c r="G134" s="254"/>
      <c r="H134" s="258">
        <v>-10.536</v>
      </c>
      <c r="I134" s="259"/>
      <c r="J134" s="254"/>
      <c r="K134" s="254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275</v>
      </c>
      <c r="AU134" s="264" t="s">
        <v>90</v>
      </c>
      <c r="AV134" s="12" t="s">
        <v>90</v>
      </c>
      <c r="AW134" s="12" t="s">
        <v>42</v>
      </c>
      <c r="AX134" s="12" t="s">
        <v>79</v>
      </c>
      <c r="AY134" s="264" t="s">
        <v>183</v>
      </c>
    </row>
    <row r="135" s="12" customFormat="1">
      <c r="B135" s="253"/>
      <c r="C135" s="254"/>
      <c r="D135" s="255" t="s">
        <v>275</v>
      </c>
      <c r="E135" s="256" t="s">
        <v>34</v>
      </c>
      <c r="F135" s="257" t="s">
        <v>2512</v>
      </c>
      <c r="G135" s="254"/>
      <c r="H135" s="258">
        <v>-15</v>
      </c>
      <c r="I135" s="259"/>
      <c r="J135" s="254"/>
      <c r="K135" s="254"/>
      <c r="L135" s="260"/>
      <c r="M135" s="261"/>
      <c r="N135" s="262"/>
      <c r="O135" s="262"/>
      <c r="P135" s="262"/>
      <c r="Q135" s="262"/>
      <c r="R135" s="262"/>
      <c r="S135" s="262"/>
      <c r="T135" s="263"/>
      <c r="AT135" s="264" t="s">
        <v>275</v>
      </c>
      <c r="AU135" s="264" t="s">
        <v>90</v>
      </c>
      <c r="AV135" s="12" t="s">
        <v>90</v>
      </c>
      <c r="AW135" s="12" t="s">
        <v>42</v>
      </c>
      <c r="AX135" s="12" t="s">
        <v>79</v>
      </c>
      <c r="AY135" s="264" t="s">
        <v>183</v>
      </c>
    </row>
    <row r="136" s="1" customFormat="1" ht="16.5" customHeight="1">
      <c r="B136" s="47"/>
      <c r="C136" s="235" t="s">
        <v>243</v>
      </c>
      <c r="D136" s="235" t="s">
        <v>184</v>
      </c>
      <c r="E136" s="236" t="s">
        <v>418</v>
      </c>
      <c r="F136" s="237" t="s">
        <v>419</v>
      </c>
      <c r="G136" s="238" t="s">
        <v>305</v>
      </c>
      <c r="H136" s="239">
        <v>80.927999999999997</v>
      </c>
      <c r="I136" s="240"/>
      <c r="J136" s="241">
        <f>ROUND(I136*H136,2)</f>
        <v>0</v>
      </c>
      <c r="K136" s="237" t="s">
        <v>273</v>
      </c>
      <c r="L136" s="73"/>
      <c r="M136" s="242" t="s">
        <v>34</v>
      </c>
      <c r="N136" s="243" t="s">
        <v>50</v>
      </c>
      <c r="O136" s="48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AR136" s="24" t="s">
        <v>197</v>
      </c>
      <c r="AT136" s="24" t="s">
        <v>184</v>
      </c>
      <c r="AU136" s="24" t="s">
        <v>90</v>
      </c>
      <c r="AY136" s="24" t="s">
        <v>183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24" t="s">
        <v>87</v>
      </c>
      <c r="BK136" s="246">
        <f>ROUND(I136*H136,2)</f>
        <v>0</v>
      </c>
      <c r="BL136" s="24" t="s">
        <v>197</v>
      </c>
      <c r="BM136" s="24" t="s">
        <v>2520</v>
      </c>
    </row>
    <row r="137" s="12" customFormat="1">
      <c r="B137" s="253"/>
      <c r="C137" s="254"/>
      <c r="D137" s="255" t="s">
        <v>275</v>
      </c>
      <c r="E137" s="256" t="s">
        <v>34</v>
      </c>
      <c r="F137" s="257" t="s">
        <v>2521</v>
      </c>
      <c r="G137" s="254"/>
      <c r="H137" s="258">
        <v>80.927999999999997</v>
      </c>
      <c r="I137" s="259"/>
      <c r="J137" s="254"/>
      <c r="K137" s="254"/>
      <c r="L137" s="260"/>
      <c r="M137" s="261"/>
      <c r="N137" s="262"/>
      <c r="O137" s="262"/>
      <c r="P137" s="262"/>
      <c r="Q137" s="262"/>
      <c r="R137" s="262"/>
      <c r="S137" s="262"/>
      <c r="T137" s="263"/>
      <c r="AT137" s="264" t="s">
        <v>275</v>
      </c>
      <c r="AU137" s="264" t="s">
        <v>90</v>
      </c>
      <c r="AV137" s="12" t="s">
        <v>90</v>
      </c>
      <c r="AW137" s="12" t="s">
        <v>42</v>
      </c>
      <c r="AX137" s="12" t="s">
        <v>79</v>
      </c>
      <c r="AY137" s="264" t="s">
        <v>183</v>
      </c>
    </row>
    <row r="138" s="1" customFormat="1" ht="25.5" customHeight="1">
      <c r="B138" s="47"/>
      <c r="C138" s="235" t="s">
        <v>340</v>
      </c>
      <c r="D138" s="235" t="s">
        <v>184</v>
      </c>
      <c r="E138" s="236" t="s">
        <v>423</v>
      </c>
      <c r="F138" s="237" t="s">
        <v>424</v>
      </c>
      <c r="G138" s="238" t="s">
        <v>318</v>
      </c>
      <c r="H138" s="239">
        <v>12</v>
      </c>
      <c r="I138" s="240"/>
      <c r="J138" s="241">
        <f>ROUND(I138*H138,2)</f>
        <v>0</v>
      </c>
      <c r="K138" s="237" t="s">
        <v>273</v>
      </c>
      <c r="L138" s="73"/>
      <c r="M138" s="242" t="s">
        <v>34</v>
      </c>
      <c r="N138" s="243" t="s">
        <v>50</v>
      </c>
      <c r="O138" s="48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AR138" s="24" t="s">
        <v>197</v>
      </c>
      <c r="AT138" s="24" t="s">
        <v>184</v>
      </c>
      <c r="AU138" s="24" t="s">
        <v>90</v>
      </c>
      <c r="AY138" s="24" t="s">
        <v>183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24" t="s">
        <v>87</v>
      </c>
      <c r="BK138" s="246">
        <f>ROUND(I138*H138,2)</f>
        <v>0</v>
      </c>
      <c r="BL138" s="24" t="s">
        <v>197</v>
      </c>
      <c r="BM138" s="24" t="s">
        <v>2522</v>
      </c>
    </row>
    <row r="139" s="12" customFormat="1">
      <c r="B139" s="253"/>
      <c r="C139" s="254"/>
      <c r="D139" s="255" t="s">
        <v>275</v>
      </c>
      <c r="E139" s="256" t="s">
        <v>34</v>
      </c>
      <c r="F139" s="257" t="s">
        <v>2523</v>
      </c>
      <c r="G139" s="254"/>
      <c r="H139" s="258">
        <v>12</v>
      </c>
      <c r="I139" s="259"/>
      <c r="J139" s="254"/>
      <c r="K139" s="254"/>
      <c r="L139" s="260"/>
      <c r="M139" s="261"/>
      <c r="N139" s="262"/>
      <c r="O139" s="262"/>
      <c r="P139" s="262"/>
      <c r="Q139" s="262"/>
      <c r="R139" s="262"/>
      <c r="S139" s="262"/>
      <c r="T139" s="263"/>
      <c r="AT139" s="264" t="s">
        <v>275</v>
      </c>
      <c r="AU139" s="264" t="s">
        <v>90</v>
      </c>
      <c r="AV139" s="12" t="s">
        <v>90</v>
      </c>
      <c r="AW139" s="12" t="s">
        <v>42</v>
      </c>
      <c r="AX139" s="12" t="s">
        <v>79</v>
      </c>
      <c r="AY139" s="264" t="s">
        <v>183</v>
      </c>
    </row>
    <row r="140" s="1" customFormat="1" ht="38.25" customHeight="1">
      <c r="B140" s="47"/>
      <c r="C140" s="235" t="s">
        <v>348</v>
      </c>
      <c r="D140" s="235" t="s">
        <v>184</v>
      </c>
      <c r="E140" s="236" t="s">
        <v>431</v>
      </c>
      <c r="F140" s="237" t="s">
        <v>432</v>
      </c>
      <c r="G140" s="238" t="s">
        <v>318</v>
      </c>
      <c r="H140" s="239">
        <v>32.963999999999999</v>
      </c>
      <c r="I140" s="240"/>
      <c r="J140" s="241">
        <f>ROUND(I140*H140,2)</f>
        <v>0</v>
      </c>
      <c r="K140" s="237" t="s">
        <v>273</v>
      </c>
      <c r="L140" s="73"/>
      <c r="M140" s="242" t="s">
        <v>34</v>
      </c>
      <c r="N140" s="243" t="s">
        <v>50</v>
      </c>
      <c r="O140" s="48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AR140" s="24" t="s">
        <v>197</v>
      </c>
      <c r="AT140" s="24" t="s">
        <v>184</v>
      </c>
      <c r="AU140" s="24" t="s">
        <v>90</v>
      </c>
      <c r="AY140" s="24" t="s">
        <v>183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24" t="s">
        <v>87</v>
      </c>
      <c r="BK140" s="246">
        <f>ROUND(I140*H140,2)</f>
        <v>0</v>
      </c>
      <c r="BL140" s="24" t="s">
        <v>197</v>
      </c>
      <c r="BM140" s="24" t="s">
        <v>2524</v>
      </c>
    </row>
    <row r="141" s="12" customFormat="1">
      <c r="B141" s="253"/>
      <c r="C141" s="254"/>
      <c r="D141" s="255" t="s">
        <v>275</v>
      </c>
      <c r="E141" s="256" t="s">
        <v>34</v>
      </c>
      <c r="F141" s="257" t="s">
        <v>2525</v>
      </c>
      <c r="G141" s="254"/>
      <c r="H141" s="258">
        <v>-9.0359999999999996</v>
      </c>
      <c r="I141" s="259"/>
      <c r="J141" s="254"/>
      <c r="K141" s="254"/>
      <c r="L141" s="260"/>
      <c r="M141" s="261"/>
      <c r="N141" s="262"/>
      <c r="O141" s="262"/>
      <c r="P141" s="262"/>
      <c r="Q141" s="262"/>
      <c r="R141" s="262"/>
      <c r="S141" s="262"/>
      <c r="T141" s="263"/>
      <c r="AT141" s="264" t="s">
        <v>275</v>
      </c>
      <c r="AU141" s="264" t="s">
        <v>90</v>
      </c>
      <c r="AV141" s="12" t="s">
        <v>90</v>
      </c>
      <c r="AW141" s="12" t="s">
        <v>42</v>
      </c>
      <c r="AX141" s="12" t="s">
        <v>79</v>
      </c>
      <c r="AY141" s="264" t="s">
        <v>183</v>
      </c>
    </row>
    <row r="142" s="12" customFormat="1">
      <c r="B142" s="253"/>
      <c r="C142" s="254"/>
      <c r="D142" s="255" t="s">
        <v>275</v>
      </c>
      <c r="E142" s="256" t="s">
        <v>34</v>
      </c>
      <c r="F142" s="257" t="s">
        <v>2526</v>
      </c>
      <c r="G142" s="254"/>
      <c r="H142" s="258">
        <v>42</v>
      </c>
      <c r="I142" s="259"/>
      <c r="J142" s="254"/>
      <c r="K142" s="254"/>
      <c r="L142" s="260"/>
      <c r="M142" s="261"/>
      <c r="N142" s="262"/>
      <c r="O142" s="262"/>
      <c r="P142" s="262"/>
      <c r="Q142" s="262"/>
      <c r="R142" s="262"/>
      <c r="S142" s="262"/>
      <c r="T142" s="263"/>
      <c r="AT142" s="264" t="s">
        <v>275</v>
      </c>
      <c r="AU142" s="264" t="s">
        <v>90</v>
      </c>
      <c r="AV142" s="12" t="s">
        <v>90</v>
      </c>
      <c r="AW142" s="12" t="s">
        <v>42</v>
      </c>
      <c r="AX142" s="12" t="s">
        <v>79</v>
      </c>
      <c r="AY142" s="264" t="s">
        <v>183</v>
      </c>
    </row>
    <row r="143" s="11" customFormat="1" ht="29.88" customHeight="1">
      <c r="B143" s="219"/>
      <c r="C143" s="220"/>
      <c r="D143" s="221" t="s">
        <v>78</v>
      </c>
      <c r="E143" s="233" t="s">
        <v>90</v>
      </c>
      <c r="F143" s="233" t="s">
        <v>436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v>0</v>
      </c>
      <c r="Q143" s="227"/>
      <c r="R143" s="228">
        <v>0</v>
      </c>
      <c r="S143" s="227"/>
      <c r="T143" s="229">
        <v>0</v>
      </c>
      <c r="AR143" s="230" t="s">
        <v>87</v>
      </c>
      <c r="AT143" s="231" t="s">
        <v>78</v>
      </c>
      <c r="AU143" s="231" t="s">
        <v>87</v>
      </c>
      <c r="AY143" s="230" t="s">
        <v>183</v>
      </c>
      <c r="BK143" s="232">
        <v>0</v>
      </c>
    </row>
    <row r="144" s="11" customFormat="1" ht="19.92" customHeight="1">
      <c r="B144" s="219"/>
      <c r="C144" s="220"/>
      <c r="D144" s="221" t="s">
        <v>78</v>
      </c>
      <c r="E144" s="233" t="s">
        <v>193</v>
      </c>
      <c r="F144" s="233" t="s">
        <v>442</v>
      </c>
      <c r="G144" s="220"/>
      <c r="H144" s="220"/>
      <c r="I144" s="223"/>
      <c r="J144" s="234">
        <f>BK144</f>
        <v>0</v>
      </c>
      <c r="K144" s="220"/>
      <c r="L144" s="225"/>
      <c r="M144" s="226"/>
      <c r="N144" s="227"/>
      <c r="O144" s="227"/>
      <c r="P144" s="228">
        <f>SUM(P145:P146)</f>
        <v>0</v>
      </c>
      <c r="Q144" s="227"/>
      <c r="R144" s="228">
        <f>SUM(R145:R146)</f>
        <v>0</v>
      </c>
      <c r="S144" s="227"/>
      <c r="T144" s="229">
        <f>SUM(T145:T146)</f>
        <v>0</v>
      </c>
      <c r="AR144" s="230" t="s">
        <v>87</v>
      </c>
      <c r="AT144" s="231" t="s">
        <v>78</v>
      </c>
      <c r="AU144" s="231" t="s">
        <v>87</v>
      </c>
      <c r="AY144" s="230" t="s">
        <v>183</v>
      </c>
      <c r="BK144" s="232">
        <f>SUM(BK145:BK146)</f>
        <v>0</v>
      </c>
    </row>
    <row r="145" s="1" customFormat="1" ht="16.5" customHeight="1">
      <c r="B145" s="47"/>
      <c r="C145" s="235" t="s">
        <v>355</v>
      </c>
      <c r="D145" s="235" t="s">
        <v>184</v>
      </c>
      <c r="E145" s="236" t="s">
        <v>444</v>
      </c>
      <c r="F145" s="237" t="s">
        <v>445</v>
      </c>
      <c r="G145" s="238" t="s">
        <v>289</v>
      </c>
      <c r="H145" s="239">
        <v>60</v>
      </c>
      <c r="I145" s="240"/>
      <c r="J145" s="241">
        <f>ROUND(I145*H145,2)</f>
        <v>0</v>
      </c>
      <c r="K145" s="237" t="s">
        <v>273</v>
      </c>
      <c r="L145" s="73"/>
      <c r="M145" s="242" t="s">
        <v>34</v>
      </c>
      <c r="N145" s="243" t="s">
        <v>50</v>
      </c>
      <c r="O145" s="48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AR145" s="24" t="s">
        <v>197</v>
      </c>
      <c r="AT145" s="24" t="s">
        <v>184</v>
      </c>
      <c r="AU145" s="24" t="s">
        <v>90</v>
      </c>
      <c r="AY145" s="24" t="s">
        <v>183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24" t="s">
        <v>87</v>
      </c>
      <c r="BK145" s="246">
        <f>ROUND(I145*H145,2)</f>
        <v>0</v>
      </c>
      <c r="BL145" s="24" t="s">
        <v>197</v>
      </c>
      <c r="BM145" s="24" t="s">
        <v>2527</v>
      </c>
    </row>
    <row r="146" s="12" customFormat="1">
      <c r="B146" s="253"/>
      <c r="C146" s="254"/>
      <c r="D146" s="255" t="s">
        <v>275</v>
      </c>
      <c r="E146" s="256" t="s">
        <v>34</v>
      </c>
      <c r="F146" s="257" t="s">
        <v>562</v>
      </c>
      <c r="G146" s="254"/>
      <c r="H146" s="258">
        <v>60</v>
      </c>
      <c r="I146" s="259"/>
      <c r="J146" s="254"/>
      <c r="K146" s="254"/>
      <c r="L146" s="260"/>
      <c r="M146" s="261"/>
      <c r="N146" s="262"/>
      <c r="O146" s="262"/>
      <c r="P146" s="262"/>
      <c r="Q146" s="262"/>
      <c r="R146" s="262"/>
      <c r="S146" s="262"/>
      <c r="T146" s="263"/>
      <c r="AT146" s="264" t="s">
        <v>275</v>
      </c>
      <c r="AU146" s="264" t="s">
        <v>90</v>
      </c>
      <c r="AV146" s="12" t="s">
        <v>90</v>
      </c>
      <c r="AW146" s="12" t="s">
        <v>42</v>
      </c>
      <c r="AX146" s="12" t="s">
        <v>87</v>
      </c>
      <c r="AY146" s="264" t="s">
        <v>183</v>
      </c>
    </row>
    <row r="147" s="11" customFormat="1" ht="29.88" customHeight="1">
      <c r="B147" s="219"/>
      <c r="C147" s="220"/>
      <c r="D147" s="221" t="s">
        <v>78</v>
      </c>
      <c r="E147" s="233" t="s">
        <v>197</v>
      </c>
      <c r="F147" s="233" t="s">
        <v>448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SUM(P148:P151)</f>
        <v>0</v>
      </c>
      <c r="Q147" s="227"/>
      <c r="R147" s="228">
        <f>SUM(R148:R151)</f>
        <v>11.344620000000001</v>
      </c>
      <c r="S147" s="227"/>
      <c r="T147" s="229">
        <f>SUM(T148:T151)</f>
        <v>0</v>
      </c>
      <c r="AR147" s="230" t="s">
        <v>87</v>
      </c>
      <c r="AT147" s="231" t="s">
        <v>78</v>
      </c>
      <c r="AU147" s="231" t="s">
        <v>87</v>
      </c>
      <c r="AY147" s="230" t="s">
        <v>183</v>
      </c>
      <c r="BK147" s="232">
        <f>SUM(BK148:BK151)</f>
        <v>0</v>
      </c>
    </row>
    <row r="148" s="1" customFormat="1" ht="16.5" customHeight="1">
      <c r="B148" s="47"/>
      <c r="C148" s="235" t="s">
        <v>360</v>
      </c>
      <c r="D148" s="235" t="s">
        <v>184</v>
      </c>
      <c r="E148" s="236" t="s">
        <v>450</v>
      </c>
      <c r="F148" s="237" t="s">
        <v>451</v>
      </c>
      <c r="G148" s="238" t="s">
        <v>289</v>
      </c>
      <c r="H148" s="239">
        <v>60</v>
      </c>
      <c r="I148" s="240"/>
      <c r="J148" s="241">
        <f>ROUND(I148*H148,2)</f>
        <v>0</v>
      </c>
      <c r="K148" s="237" t="s">
        <v>273</v>
      </c>
      <c r="L148" s="73"/>
      <c r="M148" s="242" t="s">
        <v>34</v>
      </c>
      <c r="N148" s="243" t="s">
        <v>50</v>
      </c>
      <c r="O148" s="48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AR148" s="24" t="s">
        <v>197</v>
      </c>
      <c r="AT148" s="24" t="s">
        <v>184</v>
      </c>
      <c r="AU148" s="24" t="s">
        <v>90</v>
      </c>
      <c r="AY148" s="24" t="s">
        <v>183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24" t="s">
        <v>87</v>
      </c>
      <c r="BK148" s="246">
        <f>ROUND(I148*H148,2)</f>
        <v>0</v>
      </c>
      <c r="BL148" s="24" t="s">
        <v>197</v>
      </c>
      <c r="BM148" s="24" t="s">
        <v>2528</v>
      </c>
    </row>
    <row r="149" s="12" customFormat="1">
      <c r="B149" s="253"/>
      <c r="C149" s="254"/>
      <c r="D149" s="255" t="s">
        <v>275</v>
      </c>
      <c r="E149" s="256" t="s">
        <v>34</v>
      </c>
      <c r="F149" s="257" t="s">
        <v>562</v>
      </c>
      <c r="G149" s="254"/>
      <c r="H149" s="258">
        <v>60</v>
      </c>
      <c r="I149" s="259"/>
      <c r="J149" s="254"/>
      <c r="K149" s="254"/>
      <c r="L149" s="260"/>
      <c r="M149" s="261"/>
      <c r="N149" s="262"/>
      <c r="O149" s="262"/>
      <c r="P149" s="262"/>
      <c r="Q149" s="262"/>
      <c r="R149" s="262"/>
      <c r="S149" s="262"/>
      <c r="T149" s="263"/>
      <c r="AT149" s="264" t="s">
        <v>275</v>
      </c>
      <c r="AU149" s="264" t="s">
        <v>90</v>
      </c>
      <c r="AV149" s="12" t="s">
        <v>90</v>
      </c>
      <c r="AW149" s="12" t="s">
        <v>42</v>
      </c>
      <c r="AX149" s="12" t="s">
        <v>87</v>
      </c>
      <c r="AY149" s="264" t="s">
        <v>183</v>
      </c>
    </row>
    <row r="150" s="1" customFormat="1" ht="25.5" customHeight="1">
      <c r="B150" s="47"/>
      <c r="C150" s="235" t="s">
        <v>9</v>
      </c>
      <c r="D150" s="235" t="s">
        <v>184</v>
      </c>
      <c r="E150" s="236" t="s">
        <v>454</v>
      </c>
      <c r="F150" s="237" t="s">
        <v>455</v>
      </c>
      <c r="G150" s="238" t="s">
        <v>318</v>
      </c>
      <c r="H150" s="239">
        <v>6</v>
      </c>
      <c r="I150" s="240"/>
      <c r="J150" s="241">
        <f>ROUND(I150*H150,2)</f>
        <v>0</v>
      </c>
      <c r="K150" s="237" t="s">
        <v>273</v>
      </c>
      <c r="L150" s="73"/>
      <c r="M150" s="242" t="s">
        <v>34</v>
      </c>
      <c r="N150" s="243" t="s">
        <v>50</v>
      </c>
      <c r="O150" s="48"/>
      <c r="P150" s="244">
        <f>O150*H150</f>
        <v>0</v>
      </c>
      <c r="Q150" s="244">
        <v>1.8907700000000001</v>
      </c>
      <c r="R150" s="244">
        <f>Q150*H150</f>
        <v>11.344620000000001</v>
      </c>
      <c r="S150" s="244">
        <v>0</v>
      </c>
      <c r="T150" s="245">
        <f>S150*H150</f>
        <v>0</v>
      </c>
      <c r="AR150" s="24" t="s">
        <v>197</v>
      </c>
      <c r="AT150" s="24" t="s">
        <v>184</v>
      </c>
      <c r="AU150" s="24" t="s">
        <v>90</v>
      </c>
      <c r="AY150" s="24" t="s">
        <v>183</v>
      </c>
      <c r="BE150" s="246">
        <f>IF(N150="základní",J150,0)</f>
        <v>0</v>
      </c>
      <c r="BF150" s="246">
        <f>IF(N150="snížená",J150,0)</f>
        <v>0</v>
      </c>
      <c r="BG150" s="246">
        <f>IF(N150="zákl. přenesená",J150,0)</f>
        <v>0</v>
      </c>
      <c r="BH150" s="246">
        <f>IF(N150="sníž. přenesená",J150,0)</f>
        <v>0</v>
      </c>
      <c r="BI150" s="246">
        <f>IF(N150="nulová",J150,0)</f>
        <v>0</v>
      </c>
      <c r="BJ150" s="24" t="s">
        <v>87</v>
      </c>
      <c r="BK150" s="246">
        <f>ROUND(I150*H150,2)</f>
        <v>0</v>
      </c>
      <c r="BL150" s="24" t="s">
        <v>197</v>
      </c>
      <c r="BM150" s="24" t="s">
        <v>2529</v>
      </c>
    </row>
    <row r="151" s="12" customFormat="1">
      <c r="B151" s="253"/>
      <c r="C151" s="254"/>
      <c r="D151" s="255" t="s">
        <v>275</v>
      </c>
      <c r="E151" s="256" t="s">
        <v>34</v>
      </c>
      <c r="F151" s="257" t="s">
        <v>2530</v>
      </c>
      <c r="G151" s="254"/>
      <c r="H151" s="258">
        <v>6</v>
      </c>
      <c r="I151" s="259"/>
      <c r="J151" s="254"/>
      <c r="K151" s="254"/>
      <c r="L151" s="260"/>
      <c r="M151" s="261"/>
      <c r="N151" s="262"/>
      <c r="O151" s="262"/>
      <c r="P151" s="262"/>
      <c r="Q151" s="262"/>
      <c r="R151" s="262"/>
      <c r="S151" s="262"/>
      <c r="T151" s="263"/>
      <c r="AT151" s="264" t="s">
        <v>275</v>
      </c>
      <c r="AU151" s="264" t="s">
        <v>90</v>
      </c>
      <c r="AV151" s="12" t="s">
        <v>90</v>
      </c>
      <c r="AW151" s="12" t="s">
        <v>42</v>
      </c>
      <c r="AX151" s="12" t="s">
        <v>87</v>
      </c>
      <c r="AY151" s="264" t="s">
        <v>183</v>
      </c>
    </row>
    <row r="152" s="11" customFormat="1" ht="29.88" customHeight="1">
      <c r="B152" s="219"/>
      <c r="C152" s="220"/>
      <c r="D152" s="221" t="s">
        <v>78</v>
      </c>
      <c r="E152" s="233" t="s">
        <v>182</v>
      </c>
      <c r="F152" s="233" t="s">
        <v>458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SUM(P153:P154)</f>
        <v>0</v>
      </c>
      <c r="Q152" s="227"/>
      <c r="R152" s="228">
        <f>SUM(R153:R154)</f>
        <v>0</v>
      </c>
      <c r="S152" s="227"/>
      <c r="T152" s="229">
        <f>SUM(T153:T154)</f>
        <v>0</v>
      </c>
      <c r="AR152" s="230" t="s">
        <v>87</v>
      </c>
      <c r="AT152" s="231" t="s">
        <v>78</v>
      </c>
      <c r="AU152" s="231" t="s">
        <v>87</v>
      </c>
      <c r="AY152" s="230" t="s">
        <v>183</v>
      </c>
      <c r="BK152" s="232">
        <f>SUM(BK153:BK154)</f>
        <v>0</v>
      </c>
    </row>
    <row r="153" s="1" customFormat="1" ht="25.5" customHeight="1">
      <c r="B153" s="47"/>
      <c r="C153" s="235" t="s">
        <v>368</v>
      </c>
      <c r="D153" s="235" t="s">
        <v>184</v>
      </c>
      <c r="E153" s="236" t="s">
        <v>460</v>
      </c>
      <c r="F153" s="237" t="s">
        <v>461</v>
      </c>
      <c r="G153" s="238" t="s">
        <v>272</v>
      </c>
      <c r="H153" s="239">
        <v>60</v>
      </c>
      <c r="I153" s="240"/>
      <c r="J153" s="241">
        <f>ROUND(I153*H153,2)</f>
        <v>0</v>
      </c>
      <c r="K153" s="237" t="s">
        <v>273</v>
      </c>
      <c r="L153" s="73"/>
      <c r="M153" s="242" t="s">
        <v>34</v>
      </c>
      <c r="N153" s="243" t="s">
        <v>50</v>
      </c>
      <c r="O153" s="48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AR153" s="24" t="s">
        <v>197</v>
      </c>
      <c r="AT153" s="24" t="s">
        <v>184</v>
      </c>
      <c r="AU153" s="24" t="s">
        <v>90</v>
      </c>
      <c r="AY153" s="24" t="s">
        <v>183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24" t="s">
        <v>87</v>
      </c>
      <c r="BK153" s="246">
        <f>ROUND(I153*H153,2)</f>
        <v>0</v>
      </c>
      <c r="BL153" s="24" t="s">
        <v>197</v>
      </c>
      <c r="BM153" s="24" t="s">
        <v>2531</v>
      </c>
    </row>
    <row r="154" s="12" customFormat="1">
      <c r="B154" s="253"/>
      <c r="C154" s="254"/>
      <c r="D154" s="255" t="s">
        <v>275</v>
      </c>
      <c r="E154" s="256" t="s">
        <v>34</v>
      </c>
      <c r="F154" s="257" t="s">
        <v>2493</v>
      </c>
      <c r="G154" s="254"/>
      <c r="H154" s="258">
        <v>60</v>
      </c>
      <c r="I154" s="259"/>
      <c r="J154" s="254"/>
      <c r="K154" s="254"/>
      <c r="L154" s="260"/>
      <c r="M154" s="261"/>
      <c r="N154" s="262"/>
      <c r="O154" s="262"/>
      <c r="P154" s="262"/>
      <c r="Q154" s="262"/>
      <c r="R154" s="262"/>
      <c r="S154" s="262"/>
      <c r="T154" s="263"/>
      <c r="AT154" s="264" t="s">
        <v>275</v>
      </c>
      <c r="AU154" s="264" t="s">
        <v>90</v>
      </c>
      <c r="AV154" s="12" t="s">
        <v>90</v>
      </c>
      <c r="AW154" s="12" t="s">
        <v>42</v>
      </c>
      <c r="AX154" s="12" t="s">
        <v>87</v>
      </c>
      <c r="AY154" s="264" t="s">
        <v>183</v>
      </c>
    </row>
    <row r="155" s="11" customFormat="1" ht="29.88" customHeight="1">
      <c r="B155" s="219"/>
      <c r="C155" s="220"/>
      <c r="D155" s="221" t="s">
        <v>78</v>
      </c>
      <c r="E155" s="233" t="s">
        <v>212</v>
      </c>
      <c r="F155" s="233" t="s">
        <v>505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P156+SUM(P157:P181)</f>
        <v>0</v>
      </c>
      <c r="Q155" s="227"/>
      <c r="R155" s="228">
        <f>R156+SUM(R157:R181)</f>
        <v>3.010586</v>
      </c>
      <c r="S155" s="227"/>
      <c r="T155" s="229">
        <f>T156+SUM(T157:T181)</f>
        <v>0</v>
      </c>
      <c r="AR155" s="230" t="s">
        <v>87</v>
      </c>
      <c r="AT155" s="231" t="s">
        <v>78</v>
      </c>
      <c r="AU155" s="231" t="s">
        <v>87</v>
      </c>
      <c r="AY155" s="230" t="s">
        <v>183</v>
      </c>
      <c r="BK155" s="232">
        <f>BK156+SUM(BK157:BK181)</f>
        <v>0</v>
      </c>
    </row>
    <row r="156" s="1" customFormat="1" ht="16.5" customHeight="1">
      <c r="B156" s="47"/>
      <c r="C156" s="265" t="s">
        <v>373</v>
      </c>
      <c r="D156" s="265" t="s">
        <v>302</v>
      </c>
      <c r="E156" s="266" t="s">
        <v>507</v>
      </c>
      <c r="F156" s="267" t="s">
        <v>508</v>
      </c>
      <c r="G156" s="268" t="s">
        <v>289</v>
      </c>
      <c r="H156" s="269">
        <v>60</v>
      </c>
      <c r="I156" s="270"/>
      <c r="J156" s="271">
        <f>ROUND(I156*H156,2)</f>
        <v>0</v>
      </c>
      <c r="K156" s="267" t="s">
        <v>34</v>
      </c>
      <c r="L156" s="272"/>
      <c r="M156" s="273" t="s">
        <v>34</v>
      </c>
      <c r="N156" s="274" t="s">
        <v>50</v>
      </c>
      <c r="O156" s="48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AR156" s="24" t="s">
        <v>509</v>
      </c>
      <c r="AT156" s="24" t="s">
        <v>302</v>
      </c>
      <c r="AU156" s="24" t="s">
        <v>90</v>
      </c>
      <c r="AY156" s="24" t="s">
        <v>183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24" t="s">
        <v>87</v>
      </c>
      <c r="BK156" s="246">
        <f>ROUND(I156*H156,2)</f>
        <v>0</v>
      </c>
      <c r="BL156" s="24" t="s">
        <v>509</v>
      </c>
      <c r="BM156" s="24" t="s">
        <v>2532</v>
      </c>
    </row>
    <row r="157" s="12" customFormat="1">
      <c r="B157" s="253"/>
      <c r="C157" s="254"/>
      <c r="D157" s="255" t="s">
        <v>275</v>
      </c>
      <c r="E157" s="256" t="s">
        <v>34</v>
      </c>
      <c r="F157" s="257" t="s">
        <v>562</v>
      </c>
      <c r="G157" s="254"/>
      <c r="H157" s="258">
        <v>60</v>
      </c>
      <c r="I157" s="259"/>
      <c r="J157" s="254"/>
      <c r="K157" s="254"/>
      <c r="L157" s="260"/>
      <c r="M157" s="261"/>
      <c r="N157" s="262"/>
      <c r="O157" s="262"/>
      <c r="P157" s="262"/>
      <c r="Q157" s="262"/>
      <c r="R157" s="262"/>
      <c r="S157" s="262"/>
      <c r="T157" s="263"/>
      <c r="AT157" s="264" t="s">
        <v>275</v>
      </c>
      <c r="AU157" s="264" t="s">
        <v>90</v>
      </c>
      <c r="AV157" s="12" t="s">
        <v>90</v>
      </c>
      <c r="AW157" s="12" t="s">
        <v>42</v>
      </c>
      <c r="AX157" s="12" t="s">
        <v>87</v>
      </c>
      <c r="AY157" s="264" t="s">
        <v>183</v>
      </c>
    </row>
    <row r="158" s="1" customFormat="1" ht="25.5" customHeight="1">
      <c r="B158" s="47"/>
      <c r="C158" s="235" t="s">
        <v>380</v>
      </c>
      <c r="D158" s="235" t="s">
        <v>184</v>
      </c>
      <c r="E158" s="236" t="s">
        <v>2533</v>
      </c>
      <c r="F158" s="237" t="s">
        <v>2534</v>
      </c>
      <c r="G158" s="238" t="s">
        <v>289</v>
      </c>
      <c r="H158" s="239">
        <v>70.200000000000003</v>
      </c>
      <c r="I158" s="240"/>
      <c r="J158" s="241">
        <f>ROUND(I158*H158,2)</f>
        <v>0</v>
      </c>
      <c r="K158" s="237" t="s">
        <v>273</v>
      </c>
      <c r="L158" s="73"/>
      <c r="M158" s="242" t="s">
        <v>34</v>
      </c>
      <c r="N158" s="243" t="s">
        <v>50</v>
      </c>
      <c r="O158" s="48"/>
      <c r="P158" s="244">
        <f>O158*H158</f>
        <v>0</v>
      </c>
      <c r="Q158" s="244">
        <v>3.0000000000000001E-05</v>
      </c>
      <c r="R158" s="244">
        <f>Q158*H158</f>
        <v>0.0021060000000000002</v>
      </c>
      <c r="S158" s="244">
        <v>0</v>
      </c>
      <c r="T158" s="245">
        <f>S158*H158</f>
        <v>0</v>
      </c>
      <c r="AR158" s="24" t="s">
        <v>197</v>
      </c>
      <c r="AT158" s="24" t="s">
        <v>184</v>
      </c>
      <c r="AU158" s="24" t="s">
        <v>90</v>
      </c>
      <c r="AY158" s="24" t="s">
        <v>183</v>
      </c>
      <c r="BE158" s="246">
        <f>IF(N158="základní",J158,0)</f>
        <v>0</v>
      </c>
      <c r="BF158" s="246">
        <f>IF(N158="snížená",J158,0)</f>
        <v>0</v>
      </c>
      <c r="BG158" s="246">
        <f>IF(N158="zákl. přenesená",J158,0)</f>
        <v>0</v>
      </c>
      <c r="BH158" s="246">
        <f>IF(N158="sníž. přenesená",J158,0)</f>
        <v>0</v>
      </c>
      <c r="BI158" s="246">
        <f>IF(N158="nulová",J158,0)</f>
        <v>0</v>
      </c>
      <c r="BJ158" s="24" t="s">
        <v>87</v>
      </c>
      <c r="BK158" s="246">
        <f>ROUND(I158*H158,2)</f>
        <v>0</v>
      </c>
      <c r="BL158" s="24" t="s">
        <v>197</v>
      </c>
      <c r="BM158" s="24" t="s">
        <v>2535</v>
      </c>
    </row>
    <row r="159" s="12" customFormat="1">
      <c r="B159" s="253"/>
      <c r="C159" s="254"/>
      <c r="D159" s="255" t="s">
        <v>275</v>
      </c>
      <c r="E159" s="256" t="s">
        <v>34</v>
      </c>
      <c r="F159" s="257" t="s">
        <v>2536</v>
      </c>
      <c r="G159" s="254"/>
      <c r="H159" s="258">
        <v>70.200000000000003</v>
      </c>
      <c r="I159" s="259"/>
      <c r="J159" s="254"/>
      <c r="K159" s="254"/>
      <c r="L159" s="260"/>
      <c r="M159" s="261"/>
      <c r="N159" s="262"/>
      <c r="O159" s="262"/>
      <c r="P159" s="262"/>
      <c r="Q159" s="262"/>
      <c r="R159" s="262"/>
      <c r="S159" s="262"/>
      <c r="T159" s="263"/>
      <c r="AT159" s="264" t="s">
        <v>275</v>
      </c>
      <c r="AU159" s="264" t="s">
        <v>90</v>
      </c>
      <c r="AV159" s="12" t="s">
        <v>90</v>
      </c>
      <c r="AW159" s="12" t="s">
        <v>42</v>
      </c>
      <c r="AX159" s="12" t="s">
        <v>87</v>
      </c>
      <c r="AY159" s="264" t="s">
        <v>183</v>
      </c>
    </row>
    <row r="160" s="1" customFormat="1" ht="16.5" customHeight="1">
      <c r="B160" s="47"/>
      <c r="C160" s="265" t="s">
        <v>387</v>
      </c>
      <c r="D160" s="265" t="s">
        <v>302</v>
      </c>
      <c r="E160" s="266" t="s">
        <v>2285</v>
      </c>
      <c r="F160" s="267" t="s">
        <v>2286</v>
      </c>
      <c r="G160" s="268" t="s">
        <v>528</v>
      </c>
      <c r="H160" s="269">
        <v>19</v>
      </c>
      <c r="I160" s="270"/>
      <c r="J160" s="271">
        <f>ROUND(I160*H160,2)</f>
        <v>0</v>
      </c>
      <c r="K160" s="267" t="s">
        <v>529</v>
      </c>
      <c r="L160" s="272"/>
      <c r="M160" s="273" t="s">
        <v>34</v>
      </c>
      <c r="N160" s="274" t="s">
        <v>50</v>
      </c>
      <c r="O160" s="48"/>
      <c r="P160" s="244">
        <f>O160*H160</f>
        <v>0</v>
      </c>
      <c r="Q160" s="244">
        <v>0.023990000000000001</v>
      </c>
      <c r="R160" s="244">
        <f>Q160*H160</f>
        <v>0.45580999999999999</v>
      </c>
      <c r="S160" s="244">
        <v>0</v>
      </c>
      <c r="T160" s="245">
        <f>S160*H160</f>
        <v>0</v>
      </c>
      <c r="AR160" s="24" t="s">
        <v>212</v>
      </c>
      <c r="AT160" s="24" t="s">
        <v>302</v>
      </c>
      <c r="AU160" s="24" t="s">
        <v>90</v>
      </c>
      <c r="AY160" s="24" t="s">
        <v>183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24" t="s">
        <v>87</v>
      </c>
      <c r="BK160" s="246">
        <f>ROUND(I160*H160,2)</f>
        <v>0</v>
      </c>
      <c r="BL160" s="24" t="s">
        <v>197</v>
      </c>
      <c r="BM160" s="24" t="s">
        <v>2537</v>
      </c>
    </row>
    <row r="161" s="12" customFormat="1">
      <c r="B161" s="253"/>
      <c r="C161" s="254"/>
      <c r="D161" s="255" t="s">
        <v>275</v>
      </c>
      <c r="E161" s="256" t="s">
        <v>34</v>
      </c>
      <c r="F161" s="257" t="s">
        <v>355</v>
      </c>
      <c r="G161" s="254"/>
      <c r="H161" s="258">
        <v>19</v>
      </c>
      <c r="I161" s="259"/>
      <c r="J161" s="254"/>
      <c r="K161" s="254"/>
      <c r="L161" s="260"/>
      <c r="M161" s="261"/>
      <c r="N161" s="262"/>
      <c r="O161" s="262"/>
      <c r="P161" s="262"/>
      <c r="Q161" s="262"/>
      <c r="R161" s="262"/>
      <c r="S161" s="262"/>
      <c r="T161" s="263"/>
      <c r="AT161" s="264" t="s">
        <v>275</v>
      </c>
      <c r="AU161" s="264" t="s">
        <v>90</v>
      </c>
      <c r="AV161" s="12" t="s">
        <v>90</v>
      </c>
      <c r="AW161" s="12" t="s">
        <v>42</v>
      </c>
      <c r="AX161" s="12" t="s">
        <v>87</v>
      </c>
      <c r="AY161" s="264" t="s">
        <v>183</v>
      </c>
    </row>
    <row r="162" s="1" customFormat="1" ht="16.5" customHeight="1">
      <c r="B162" s="47"/>
      <c r="C162" s="265" t="s">
        <v>391</v>
      </c>
      <c r="D162" s="265" t="s">
        <v>302</v>
      </c>
      <c r="E162" s="266" t="s">
        <v>2288</v>
      </c>
      <c r="F162" s="267" t="s">
        <v>2289</v>
      </c>
      <c r="G162" s="268" t="s">
        <v>528</v>
      </c>
      <c r="H162" s="269">
        <v>4</v>
      </c>
      <c r="I162" s="270"/>
      <c r="J162" s="271">
        <f>ROUND(I162*H162,2)</f>
        <v>0</v>
      </c>
      <c r="K162" s="267" t="s">
        <v>529</v>
      </c>
      <c r="L162" s="272"/>
      <c r="M162" s="273" t="s">
        <v>34</v>
      </c>
      <c r="N162" s="274" t="s">
        <v>50</v>
      </c>
      <c r="O162" s="48"/>
      <c r="P162" s="244">
        <f>O162*H162</f>
        <v>0</v>
      </c>
      <c r="Q162" s="244">
        <v>0.024</v>
      </c>
      <c r="R162" s="244">
        <f>Q162*H162</f>
        <v>0.096000000000000002</v>
      </c>
      <c r="S162" s="244">
        <v>0</v>
      </c>
      <c r="T162" s="245">
        <f>S162*H162</f>
        <v>0</v>
      </c>
      <c r="AR162" s="24" t="s">
        <v>212</v>
      </c>
      <c r="AT162" s="24" t="s">
        <v>302</v>
      </c>
      <c r="AU162" s="24" t="s">
        <v>90</v>
      </c>
      <c r="AY162" s="24" t="s">
        <v>183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24" t="s">
        <v>87</v>
      </c>
      <c r="BK162" s="246">
        <f>ROUND(I162*H162,2)</f>
        <v>0</v>
      </c>
      <c r="BL162" s="24" t="s">
        <v>197</v>
      </c>
      <c r="BM162" s="24" t="s">
        <v>2538</v>
      </c>
    </row>
    <row r="163" s="12" customFormat="1">
      <c r="B163" s="253"/>
      <c r="C163" s="254"/>
      <c r="D163" s="255" t="s">
        <v>275</v>
      </c>
      <c r="E163" s="256" t="s">
        <v>34</v>
      </c>
      <c r="F163" s="257" t="s">
        <v>197</v>
      </c>
      <c r="G163" s="254"/>
      <c r="H163" s="258">
        <v>4</v>
      </c>
      <c r="I163" s="259"/>
      <c r="J163" s="254"/>
      <c r="K163" s="254"/>
      <c r="L163" s="260"/>
      <c r="M163" s="261"/>
      <c r="N163" s="262"/>
      <c r="O163" s="262"/>
      <c r="P163" s="262"/>
      <c r="Q163" s="262"/>
      <c r="R163" s="262"/>
      <c r="S163" s="262"/>
      <c r="T163" s="263"/>
      <c r="AT163" s="264" t="s">
        <v>275</v>
      </c>
      <c r="AU163" s="264" t="s">
        <v>90</v>
      </c>
      <c r="AV163" s="12" t="s">
        <v>90</v>
      </c>
      <c r="AW163" s="12" t="s">
        <v>42</v>
      </c>
      <c r="AX163" s="12" t="s">
        <v>87</v>
      </c>
      <c r="AY163" s="264" t="s">
        <v>183</v>
      </c>
    </row>
    <row r="164" s="1" customFormat="1" ht="25.5" customHeight="1">
      <c r="B164" s="47"/>
      <c r="C164" s="235" t="s">
        <v>399</v>
      </c>
      <c r="D164" s="235" t="s">
        <v>184</v>
      </c>
      <c r="E164" s="236" t="s">
        <v>2539</v>
      </c>
      <c r="F164" s="237" t="s">
        <v>2540</v>
      </c>
      <c r="G164" s="238" t="s">
        <v>528</v>
      </c>
      <c r="H164" s="239">
        <v>2</v>
      </c>
      <c r="I164" s="240"/>
      <c r="J164" s="241">
        <f>ROUND(I164*H164,2)</f>
        <v>0</v>
      </c>
      <c r="K164" s="237" t="s">
        <v>273</v>
      </c>
      <c r="L164" s="73"/>
      <c r="M164" s="242" t="s">
        <v>34</v>
      </c>
      <c r="N164" s="243" t="s">
        <v>50</v>
      </c>
      <c r="O164" s="48"/>
      <c r="P164" s="244">
        <f>O164*H164</f>
        <v>0</v>
      </c>
      <c r="Q164" s="244">
        <v>0.012120000000000001</v>
      </c>
      <c r="R164" s="244">
        <f>Q164*H164</f>
        <v>0.024240000000000001</v>
      </c>
      <c r="S164" s="244">
        <v>0</v>
      </c>
      <c r="T164" s="245">
        <f>S164*H164</f>
        <v>0</v>
      </c>
      <c r="AR164" s="24" t="s">
        <v>197</v>
      </c>
      <c r="AT164" s="24" t="s">
        <v>184</v>
      </c>
      <c r="AU164" s="24" t="s">
        <v>90</v>
      </c>
      <c r="AY164" s="24" t="s">
        <v>183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24" t="s">
        <v>87</v>
      </c>
      <c r="BK164" s="246">
        <f>ROUND(I164*H164,2)</f>
        <v>0</v>
      </c>
      <c r="BL164" s="24" t="s">
        <v>197</v>
      </c>
      <c r="BM164" s="24" t="s">
        <v>2541</v>
      </c>
    </row>
    <row r="165" s="12" customFormat="1">
      <c r="B165" s="253"/>
      <c r="C165" s="254"/>
      <c r="D165" s="255" t="s">
        <v>275</v>
      </c>
      <c r="E165" s="256" t="s">
        <v>34</v>
      </c>
      <c r="F165" s="257" t="s">
        <v>90</v>
      </c>
      <c r="G165" s="254"/>
      <c r="H165" s="258">
        <v>2</v>
      </c>
      <c r="I165" s="259"/>
      <c r="J165" s="254"/>
      <c r="K165" s="254"/>
      <c r="L165" s="260"/>
      <c r="M165" s="261"/>
      <c r="N165" s="262"/>
      <c r="O165" s="262"/>
      <c r="P165" s="262"/>
      <c r="Q165" s="262"/>
      <c r="R165" s="262"/>
      <c r="S165" s="262"/>
      <c r="T165" s="263"/>
      <c r="AT165" s="264" t="s">
        <v>275</v>
      </c>
      <c r="AU165" s="264" t="s">
        <v>90</v>
      </c>
      <c r="AV165" s="12" t="s">
        <v>90</v>
      </c>
      <c r="AW165" s="12" t="s">
        <v>42</v>
      </c>
      <c r="AX165" s="12" t="s">
        <v>87</v>
      </c>
      <c r="AY165" s="264" t="s">
        <v>183</v>
      </c>
    </row>
    <row r="166" s="1" customFormat="1" ht="16.5" customHeight="1">
      <c r="B166" s="47"/>
      <c r="C166" s="265" t="s">
        <v>404</v>
      </c>
      <c r="D166" s="265" t="s">
        <v>302</v>
      </c>
      <c r="E166" s="266" t="s">
        <v>885</v>
      </c>
      <c r="F166" s="267" t="s">
        <v>886</v>
      </c>
      <c r="G166" s="268" t="s">
        <v>887</v>
      </c>
      <c r="H166" s="269">
        <v>3</v>
      </c>
      <c r="I166" s="270"/>
      <c r="J166" s="271">
        <f>ROUND(I166*H166,2)</f>
        <v>0</v>
      </c>
      <c r="K166" s="267" t="s">
        <v>34</v>
      </c>
      <c r="L166" s="272"/>
      <c r="M166" s="273" t="s">
        <v>34</v>
      </c>
      <c r="N166" s="274" t="s">
        <v>50</v>
      </c>
      <c r="O166" s="48"/>
      <c r="P166" s="244">
        <f>O166*H166</f>
        <v>0</v>
      </c>
      <c r="Q166" s="244">
        <v>0.0032000000000000002</v>
      </c>
      <c r="R166" s="244">
        <f>Q166*H166</f>
        <v>0.0096000000000000009</v>
      </c>
      <c r="S166" s="244">
        <v>0</v>
      </c>
      <c r="T166" s="245">
        <f>S166*H166</f>
        <v>0</v>
      </c>
      <c r="AR166" s="24" t="s">
        <v>212</v>
      </c>
      <c r="AT166" s="24" t="s">
        <v>302</v>
      </c>
      <c r="AU166" s="24" t="s">
        <v>90</v>
      </c>
      <c r="AY166" s="24" t="s">
        <v>183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24" t="s">
        <v>87</v>
      </c>
      <c r="BK166" s="246">
        <f>ROUND(I166*H166,2)</f>
        <v>0</v>
      </c>
      <c r="BL166" s="24" t="s">
        <v>197</v>
      </c>
      <c r="BM166" s="24" t="s">
        <v>2542</v>
      </c>
    </row>
    <row r="167" s="1" customFormat="1">
      <c r="B167" s="47"/>
      <c r="C167" s="75"/>
      <c r="D167" s="255" t="s">
        <v>889</v>
      </c>
      <c r="E167" s="75"/>
      <c r="F167" s="278" t="s">
        <v>890</v>
      </c>
      <c r="G167" s="75"/>
      <c r="H167" s="75"/>
      <c r="I167" s="205"/>
      <c r="J167" s="75"/>
      <c r="K167" s="75"/>
      <c r="L167" s="73"/>
      <c r="M167" s="279"/>
      <c r="N167" s="48"/>
      <c r="O167" s="48"/>
      <c r="P167" s="48"/>
      <c r="Q167" s="48"/>
      <c r="R167" s="48"/>
      <c r="S167" s="48"/>
      <c r="T167" s="96"/>
      <c r="AT167" s="24" t="s">
        <v>889</v>
      </c>
      <c r="AU167" s="24" t="s">
        <v>90</v>
      </c>
    </row>
    <row r="168" s="12" customFormat="1">
      <c r="B168" s="253"/>
      <c r="C168" s="254"/>
      <c r="D168" s="255" t="s">
        <v>275</v>
      </c>
      <c r="E168" s="256" t="s">
        <v>34</v>
      </c>
      <c r="F168" s="257" t="s">
        <v>193</v>
      </c>
      <c r="G168" s="254"/>
      <c r="H168" s="258">
        <v>3</v>
      </c>
      <c r="I168" s="259"/>
      <c r="J168" s="254"/>
      <c r="K168" s="254"/>
      <c r="L168" s="260"/>
      <c r="M168" s="261"/>
      <c r="N168" s="262"/>
      <c r="O168" s="262"/>
      <c r="P168" s="262"/>
      <c r="Q168" s="262"/>
      <c r="R168" s="262"/>
      <c r="S168" s="262"/>
      <c r="T168" s="263"/>
      <c r="AT168" s="264" t="s">
        <v>275</v>
      </c>
      <c r="AU168" s="264" t="s">
        <v>90</v>
      </c>
      <c r="AV168" s="12" t="s">
        <v>90</v>
      </c>
      <c r="AW168" s="12" t="s">
        <v>42</v>
      </c>
      <c r="AX168" s="12" t="s">
        <v>87</v>
      </c>
      <c r="AY168" s="264" t="s">
        <v>183</v>
      </c>
    </row>
    <row r="169" s="1" customFormat="1" ht="25.5" customHeight="1">
      <c r="B169" s="47"/>
      <c r="C169" s="235" t="s">
        <v>408</v>
      </c>
      <c r="D169" s="235" t="s">
        <v>184</v>
      </c>
      <c r="E169" s="236" t="s">
        <v>882</v>
      </c>
      <c r="F169" s="237" t="s">
        <v>883</v>
      </c>
      <c r="G169" s="238" t="s">
        <v>528</v>
      </c>
      <c r="H169" s="239">
        <v>3</v>
      </c>
      <c r="I169" s="240"/>
      <c r="J169" s="241">
        <f>ROUND(I169*H169,2)</f>
        <v>0</v>
      </c>
      <c r="K169" s="237" t="s">
        <v>273</v>
      </c>
      <c r="L169" s="73"/>
      <c r="M169" s="242" t="s">
        <v>34</v>
      </c>
      <c r="N169" s="243" t="s">
        <v>50</v>
      </c>
      <c r="O169" s="48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AR169" s="24" t="s">
        <v>197</v>
      </c>
      <c r="AT169" s="24" t="s">
        <v>184</v>
      </c>
      <c r="AU169" s="24" t="s">
        <v>90</v>
      </c>
      <c r="AY169" s="24" t="s">
        <v>183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24" t="s">
        <v>87</v>
      </c>
      <c r="BK169" s="246">
        <f>ROUND(I169*H169,2)</f>
        <v>0</v>
      </c>
      <c r="BL169" s="24" t="s">
        <v>197</v>
      </c>
      <c r="BM169" s="24" t="s">
        <v>2543</v>
      </c>
    </row>
    <row r="170" s="12" customFormat="1">
      <c r="B170" s="253"/>
      <c r="C170" s="254"/>
      <c r="D170" s="255" t="s">
        <v>275</v>
      </c>
      <c r="E170" s="256" t="s">
        <v>34</v>
      </c>
      <c r="F170" s="257" t="s">
        <v>193</v>
      </c>
      <c r="G170" s="254"/>
      <c r="H170" s="258">
        <v>3</v>
      </c>
      <c r="I170" s="259"/>
      <c r="J170" s="254"/>
      <c r="K170" s="254"/>
      <c r="L170" s="260"/>
      <c r="M170" s="261"/>
      <c r="N170" s="262"/>
      <c r="O170" s="262"/>
      <c r="P170" s="262"/>
      <c r="Q170" s="262"/>
      <c r="R170" s="262"/>
      <c r="S170" s="262"/>
      <c r="T170" s="263"/>
      <c r="AT170" s="264" t="s">
        <v>275</v>
      </c>
      <c r="AU170" s="264" t="s">
        <v>90</v>
      </c>
      <c r="AV170" s="12" t="s">
        <v>90</v>
      </c>
      <c r="AW170" s="12" t="s">
        <v>42</v>
      </c>
      <c r="AX170" s="12" t="s">
        <v>87</v>
      </c>
      <c r="AY170" s="264" t="s">
        <v>183</v>
      </c>
    </row>
    <row r="171" s="1" customFormat="1" ht="38.25" customHeight="1">
      <c r="B171" s="47"/>
      <c r="C171" s="235" t="s">
        <v>301</v>
      </c>
      <c r="D171" s="235" t="s">
        <v>184</v>
      </c>
      <c r="E171" s="236" t="s">
        <v>2544</v>
      </c>
      <c r="F171" s="237" t="s">
        <v>2545</v>
      </c>
      <c r="G171" s="238" t="s">
        <v>528</v>
      </c>
      <c r="H171" s="239">
        <v>3</v>
      </c>
      <c r="I171" s="240"/>
      <c r="J171" s="241">
        <f>ROUND(I171*H171,2)</f>
        <v>0</v>
      </c>
      <c r="K171" s="237" t="s">
        <v>273</v>
      </c>
      <c r="L171" s="73"/>
      <c r="M171" s="242" t="s">
        <v>34</v>
      </c>
      <c r="N171" s="243" t="s">
        <v>50</v>
      </c>
      <c r="O171" s="48"/>
      <c r="P171" s="244">
        <f>O171*H171</f>
        <v>0</v>
      </c>
      <c r="Q171" s="244">
        <v>0.27875</v>
      </c>
      <c r="R171" s="244">
        <f>Q171*H171</f>
        <v>0.83624999999999994</v>
      </c>
      <c r="S171" s="244">
        <v>0</v>
      </c>
      <c r="T171" s="245">
        <f>S171*H171</f>
        <v>0</v>
      </c>
      <c r="AR171" s="24" t="s">
        <v>197</v>
      </c>
      <c r="AT171" s="24" t="s">
        <v>184</v>
      </c>
      <c r="AU171" s="24" t="s">
        <v>90</v>
      </c>
      <c r="AY171" s="24" t="s">
        <v>183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24" t="s">
        <v>87</v>
      </c>
      <c r="BK171" s="246">
        <f>ROUND(I171*H171,2)</f>
        <v>0</v>
      </c>
      <c r="BL171" s="24" t="s">
        <v>197</v>
      </c>
      <c r="BM171" s="24" t="s">
        <v>2546</v>
      </c>
    </row>
    <row r="172" s="12" customFormat="1">
      <c r="B172" s="253"/>
      <c r="C172" s="254"/>
      <c r="D172" s="255" t="s">
        <v>275</v>
      </c>
      <c r="E172" s="256" t="s">
        <v>34</v>
      </c>
      <c r="F172" s="257" t="s">
        <v>193</v>
      </c>
      <c r="G172" s="254"/>
      <c r="H172" s="258">
        <v>3</v>
      </c>
      <c r="I172" s="259"/>
      <c r="J172" s="254"/>
      <c r="K172" s="254"/>
      <c r="L172" s="260"/>
      <c r="M172" s="261"/>
      <c r="N172" s="262"/>
      <c r="O172" s="262"/>
      <c r="P172" s="262"/>
      <c r="Q172" s="262"/>
      <c r="R172" s="262"/>
      <c r="S172" s="262"/>
      <c r="T172" s="263"/>
      <c r="AT172" s="264" t="s">
        <v>275</v>
      </c>
      <c r="AU172" s="264" t="s">
        <v>90</v>
      </c>
      <c r="AV172" s="12" t="s">
        <v>90</v>
      </c>
      <c r="AW172" s="12" t="s">
        <v>42</v>
      </c>
      <c r="AX172" s="12" t="s">
        <v>87</v>
      </c>
      <c r="AY172" s="264" t="s">
        <v>183</v>
      </c>
    </row>
    <row r="173" s="1" customFormat="1" ht="16.5" customHeight="1">
      <c r="B173" s="47"/>
      <c r="C173" s="265" t="s">
        <v>417</v>
      </c>
      <c r="D173" s="265" t="s">
        <v>302</v>
      </c>
      <c r="E173" s="266" t="s">
        <v>2547</v>
      </c>
      <c r="F173" s="267" t="s">
        <v>2548</v>
      </c>
      <c r="G173" s="268" t="s">
        <v>528</v>
      </c>
      <c r="H173" s="269">
        <v>3</v>
      </c>
      <c r="I173" s="270"/>
      <c r="J173" s="271">
        <f>ROUND(I173*H173,2)</f>
        <v>0</v>
      </c>
      <c r="K173" s="267" t="s">
        <v>34</v>
      </c>
      <c r="L173" s="272"/>
      <c r="M173" s="273" t="s">
        <v>34</v>
      </c>
      <c r="N173" s="274" t="s">
        <v>50</v>
      </c>
      <c r="O173" s="48"/>
      <c r="P173" s="244">
        <f>O173*H173</f>
        <v>0</v>
      </c>
      <c r="Q173" s="244">
        <v>0.00044000000000000002</v>
      </c>
      <c r="R173" s="244">
        <f>Q173*H173</f>
        <v>0.00132</v>
      </c>
      <c r="S173" s="244">
        <v>0</v>
      </c>
      <c r="T173" s="245">
        <f>S173*H173</f>
        <v>0</v>
      </c>
      <c r="AR173" s="24" t="s">
        <v>212</v>
      </c>
      <c r="AT173" s="24" t="s">
        <v>302</v>
      </c>
      <c r="AU173" s="24" t="s">
        <v>90</v>
      </c>
      <c r="AY173" s="24" t="s">
        <v>183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24" t="s">
        <v>87</v>
      </c>
      <c r="BK173" s="246">
        <f>ROUND(I173*H173,2)</f>
        <v>0</v>
      </c>
      <c r="BL173" s="24" t="s">
        <v>197</v>
      </c>
      <c r="BM173" s="24" t="s">
        <v>2549</v>
      </c>
    </row>
    <row r="174" s="12" customFormat="1">
      <c r="B174" s="253"/>
      <c r="C174" s="254"/>
      <c r="D174" s="255" t="s">
        <v>275</v>
      </c>
      <c r="E174" s="256" t="s">
        <v>34</v>
      </c>
      <c r="F174" s="257" t="s">
        <v>193</v>
      </c>
      <c r="G174" s="254"/>
      <c r="H174" s="258">
        <v>3</v>
      </c>
      <c r="I174" s="259"/>
      <c r="J174" s="254"/>
      <c r="K174" s="254"/>
      <c r="L174" s="260"/>
      <c r="M174" s="261"/>
      <c r="N174" s="262"/>
      <c r="O174" s="262"/>
      <c r="P174" s="262"/>
      <c r="Q174" s="262"/>
      <c r="R174" s="262"/>
      <c r="S174" s="262"/>
      <c r="T174" s="263"/>
      <c r="AT174" s="264" t="s">
        <v>275</v>
      </c>
      <c r="AU174" s="264" t="s">
        <v>90</v>
      </c>
      <c r="AV174" s="12" t="s">
        <v>90</v>
      </c>
      <c r="AW174" s="12" t="s">
        <v>42</v>
      </c>
      <c r="AX174" s="12" t="s">
        <v>87</v>
      </c>
      <c r="AY174" s="264" t="s">
        <v>183</v>
      </c>
    </row>
    <row r="175" s="1" customFormat="1" ht="25.5" customHeight="1">
      <c r="B175" s="47"/>
      <c r="C175" s="235" t="s">
        <v>422</v>
      </c>
      <c r="D175" s="235" t="s">
        <v>184</v>
      </c>
      <c r="E175" s="236" t="s">
        <v>2550</v>
      </c>
      <c r="F175" s="237" t="s">
        <v>2551</v>
      </c>
      <c r="G175" s="238" t="s">
        <v>528</v>
      </c>
      <c r="H175" s="239">
        <v>3</v>
      </c>
      <c r="I175" s="240"/>
      <c r="J175" s="241">
        <f>ROUND(I175*H175,2)</f>
        <v>0</v>
      </c>
      <c r="K175" s="237" t="s">
        <v>273</v>
      </c>
      <c r="L175" s="73"/>
      <c r="M175" s="242" t="s">
        <v>34</v>
      </c>
      <c r="N175" s="243" t="s">
        <v>50</v>
      </c>
      <c r="O175" s="48"/>
      <c r="P175" s="244">
        <f>O175*H175</f>
        <v>0</v>
      </c>
      <c r="Q175" s="244">
        <v>0.21734000000000001</v>
      </c>
      <c r="R175" s="244">
        <f>Q175*H175</f>
        <v>0.65202000000000004</v>
      </c>
      <c r="S175" s="244">
        <v>0</v>
      </c>
      <c r="T175" s="245">
        <f>S175*H175</f>
        <v>0</v>
      </c>
      <c r="AR175" s="24" t="s">
        <v>197</v>
      </c>
      <c r="AT175" s="24" t="s">
        <v>184</v>
      </c>
      <c r="AU175" s="24" t="s">
        <v>90</v>
      </c>
      <c r="AY175" s="24" t="s">
        <v>183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24" t="s">
        <v>87</v>
      </c>
      <c r="BK175" s="246">
        <f>ROUND(I175*H175,2)</f>
        <v>0</v>
      </c>
      <c r="BL175" s="24" t="s">
        <v>197</v>
      </c>
      <c r="BM175" s="24" t="s">
        <v>2552</v>
      </c>
    </row>
    <row r="176" s="12" customFormat="1">
      <c r="B176" s="253"/>
      <c r="C176" s="254"/>
      <c r="D176" s="255" t="s">
        <v>275</v>
      </c>
      <c r="E176" s="256" t="s">
        <v>34</v>
      </c>
      <c r="F176" s="257" t="s">
        <v>193</v>
      </c>
      <c r="G176" s="254"/>
      <c r="H176" s="258">
        <v>3</v>
      </c>
      <c r="I176" s="259"/>
      <c r="J176" s="254"/>
      <c r="K176" s="254"/>
      <c r="L176" s="260"/>
      <c r="M176" s="261"/>
      <c r="N176" s="262"/>
      <c r="O176" s="262"/>
      <c r="P176" s="262"/>
      <c r="Q176" s="262"/>
      <c r="R176" s="262"/>
      <c r="S176" s="262"/>
      <c r="T176" s="263"/>
      <c r="AT176" s="264" t="s">
        <v>275</v>
      </c>
      <c r="AU176" s="264" t="s">
        <v>90</v>
      </c>
      <c r="AV176" s="12" t="s">
        <v>90</v>
      </c>
      <c r="AW176" s="12" t="s">
        <v>42</v>
      </c>
      <c r="AX176" s="12" t="s">
        <v>87</v>
      </c>
      <c r="AY176" s="264" t="s">
        <v>183</v>
      </c>
    </row>
    <row r="177" s="1" customFormat="1" ht="25.5" customHeight="1">
      <c r="B177" s="47"/>
      <c r="C177" s="235" t="s">
        <v>430</v>
      </c>
      <c r="D177" s="235" t="s">
        <v>184</v>
      </c>
      <c r="E177" s="236" t="s">
        <v>637</v>
      </c>
      <c r="F177" s="237" t="s">
        <v>638</v>
      </c>
      <c r="G177" s="238" t="s">
        <v>528</v>
      </c>
      <c r="H177" s="239">
        <v>3</v>
      </c>
      <c r="I177" s="240"/>
      <c r="J177" s="241">
        <f>ROUND(I177*H177,2)</f>
        <v>0</v>
      </c>
      <c r="K177" s="237" t="s">
        <v>273</v>
      </c>
      <c r="L177" s="73"/>
      <c r="M177" s="242" t="s">
        <v>34</v>
      </c>
      <c r="N177" s="243" t="s">
        <v>50</v>
      </c>
      <c r="O177" s="48"/>
      <c r="P177" s="244">
        <f>O177*H177</f>
        <v>0</v>
      </c>
      <c r="Q177" s="244">
        <v>0.31108000000000002</v>
      </c>
      <c r="R177" s="244">
        <f>Q177*H177</f>
        <v>0.93324000000000007</v>
      </c>
      <c r="S177" s="244">
        <v>0</v>
      </c>
      <c r="T177" s="245">
        <f>S177*H177</f>
        <v>0</v>
      </c>
      <c r="AR177" s="24" t="s">
        <v>197</v>
      </c>
      <c r="AT177" s="24" t="s">
        <v>184</v>
      </c>
      <c r="AU177" s="24" t="s">
        <v>90</v>
      </c>
      <c r="AY177" s="24" t="s">
        <v>183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24" t="s">
        <v>87</v>
      </c>
      <c r="BK177" s="246">
        <f>ROUND(I177*H177,2)</f>
        <v>0</v>
      </c>
      <c r="BL177" s="24" t="s">
        <v>197</v>
      </c>
      <c r="BM177" s="24" t="s">
        <v>2553</v>
      </c>
    </row>
    <row r="178" s="12" customFormat="1">
      <c r="B178" s="253"/>
      <c r="C178" s="254"/>
      <c r="D178" s="255" t="s">
        <v>275</v>
      </c>
      <c r="E178" s="256" t="s">
        <v>34</v>
      </c>
      <c r="F178" s="257" t="s">
        <v>193</v>
      </c>
      <c r="G178" s="254"/>
      <c r="H178" s="258">
        <v>3</v>
      </c>
      <c r="I178" s="259"/>
      <c r="J178" s="254"/>
      <c r="K178" s="254"/>
      <c r="L178" s="260"/>
      <c r="M178" s="261"/>
      <c r="N178" s="262"/>
      <c r="O178" s="262"/>
      <c r="P178" s="262"/>
      <c r="Q178" s="262"/>
      <c r="R178" s="262"/>
      <c r="S178" s="262"/>
      <c r="T178" s="263"/>
      <c r="AT178" s="264" t="s">
        <v>275</v>
      </c>
      <c r="AU178" s="264" t="s">
        <v>90</v>
      </c>
      <c r="AV178" s="12" t="s">
        <v>90</v>
      </c>
      <c r="AW178" s="12" t="s">
        <v>42</v>
      </c>
      <c r="AX178" s="12" t="s">
        <v>87</v>
      </c>
      <c r="AY178" s="264" t="s">
        <v>183</v>
      </c>
    </row>
    <row r="179" s="1" customFormat="1" ht="25.5" customHeight="1">
      <c r="B179" s="47"/>
      <c r="C179" s="235" t="s">
        <v>437</v>
      </c>
      <c r="D179" s="235" t="s">
        <v>184</v>
      </c>
      <c r="E179" s="236" t="s">
        <v>641</v>
      </c>
      <c r="F179" s="237" t="s">
        <v>642</v>
      </c>
      <c r="G179" s="238" t="s">
        <v>318</v>
      </c>
      <c r="H179" s="239">
        <v>6.7199999999999998</v>
      </c>
      <c r="I179" s="240"/>
      <c r="J179" s="241">
        <f>ROUND(I179*H179,2)</f>
        <v>0</v>
      </c>
      <c r="K179" s="237" t="s">
        <v>273</v>
      </c>
      <c r="L179" s="73"/>
      <c r="M179" s="242" t="s">
        <v>34</v>
      </c>
      <c r="N179" s="243" t="s">
        <v>50</v>
      </c>
      <c r="O179" s="48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AR179" s="24" t="s">
        <v>197</v>
      </c>
      <c r="AT179" s="24" t="s">
        <v>184</v>
      </c>
      <c r="AU179" s="24" t="s">
        <v>90</v>
      </c>
      <c r="AY179" s="24" t="s">
        <v>183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24" t="s">
        <v>87</v>
      </c>
      <c r="BK179" s="246">
        <f>ROUND(I179*H179,2)</f>
        <v>0</v>
      </c>
      <c r="BL179" s="24" t="s">
        <v>197</v>
      </c>
      <c r="BM179" s="24" t="s">
        <v>2554</v>
      </c>
    </row>
    <row r="180" s="12" customFormat="1">
      <c r="B180" s="253"/>
      <c r="C180" s="254"/>
      <c r="D180" s="255" t="s">
        <v>275</v>
      </c>
      <c r="E180" s="256" t="s">
        <v>34</v>
      </c>
      <c r="F180" s="257" t="s">
        <v>2555</v>
      </c>
      <c r="G180" s="254"/>
      <c r="H180" s="258">
        <v>6.7199999999999998</v>
      </c>
      <c r="I180" s="259"/>
      <c r="J180" s="254"/>
      <c r="K180" s="254"/>
      <c r="L180" s="260"/>
      <c r="M180" s="261"/>
      <c r="N180" s="262"/>
      <c r="O180" s="262"/>
      <c r="P180" s="262"/>
      <c r="Q180" s="262"/>
      <c r="R180" s="262"/>
      <c r="S180" s="262"/>
      <c r="T180" s="263"/>
      <c r="AT180" s="264" t="s">
        <v>275</v>
      </c>
      <c r="AU180" s="264" t="s">
        <v>90</v>
      </c>
      <c r="AV180" s="12" t="s">
        <v>90</v>
      </c>
      <c r="AW180" s="12" t="s">
        <v>42</v>
      </c>
      <c r="AX180" s="12" t="s">
        <v>87</v>
      </c>
      <c r="AY180" s="264" t="s">
        <v>183</v>
      </c>
    </row>
    <row r="181" s="11" customFormat="1" ht="22.32" customHeight="1">
      <c r="B181" s="219"/>
      <c r="C181" s="220"/>
      <c r="D181" s="221" t="s">
        <v>78</v>
      </c>
      <c r="E181" s="233" t="s">
        <v>664</v>
      </c>
      <c r="F181" s="233" t="s">
        <v>665</v>
      </c>
      <c r="G181" s="220"/>
      <c r="H181" s="220"/>
      <c r="I181" s="223"/>
      <c r="J181" s="234">
        <f>BK181</f>
        <v>0</v>
      </c>
      <c r="K181" s="220"/>
      <c r="L181" s="225"/>
      <c r="M181" s="226"/>
      <c r="N181" s="227"/>
      <c r="O181" s="227"/>
      <c r="P181" s="228">
        <f>SUM(P182:P197)</f>
        <v>0</v>
      </c>
      <c r="Q181" s="227"/>
      <c r="R181" s="228">
        <f>SUM(R182:R197)</f>
        <v>0</v>
      </c>
      <c r="S181" s="227"/>
      <c r="T181" s="229">
        <f>SUM(T182:T197)</f>
        <v>0</v>
      </c>
      <c r="AR181" s="230" t="s">
        <v>87</v>
      </c>
      <c r="AT181" s="231" t="s">
        <v>78</v>
      </c>
      <c r="AU181" s="231" t="s">
        <v>90</v>
      </c>
      <c r="AY181" s="230" t="s">
        <v>183</v>
      </c>
      <c r="BK181" s="232">
        <f>SUM(BK182:BK197)</f>
        <v>0</v>
      </c>
    </row>
    <row r="182" s="1" customFormat="1" ht="25.5" customHeight="1">
      <c r="B182" s="47"/>
      <c r="C182" s="235" t="s">
        <v>443</v>
      </c>
      <c r="D182" s="235" t="s">
        <v>184</v>
      </c>
      <c r="E182" s="236" t="s">
        <v>671</v>
      </c>
      <c r="F182" s="237" t="s">
        <v>672</v>
      </c>
      <c r="G182" s="238" t="s">
        <v>305</v>
      </c>
      <c r="H182" s="239">
        <v>43.68</v>
      </c>
      <c r="I182" s="240"/>
      <c r="J182" s="241">
        <f>ROUND(I182*H182,2)</f>
        <v>0</v>
      </c>
      <c r="K182" s="237" t="s">
        <v>273</v>
      </c>
      <c r="L182" s="73"/>
      <c r="M182" s="242" t="s">
        <v>34</v>
      </c>
      <c r="N182" s="243" t="s">
        <v>50</v>
      </c>
      <c r="O182" s="48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AR182" s="24" t="s">
        <v>197</v>
      </c>
      <c r="AT182" s="24" t="s">
        <v>184</v>
      </c>
      <c r="AU182" s="24" t="s">
        <v>193</v>
      </c>
      <c r="AY182" s="24" t="s">
        <v>183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24" t="s">
        <v>87</v>
      </c>
      <c r="BK182" s="246">
        <f>ROUND(I182*H182,2)</f>
        <v>0</v>
      </c>
      <c r="BL182" s="24" t="s">
        <v>197</v>
      </c>
      <c r="BM182" s="24" t="s">
        <v>2556</v>
      </c>
    </row>
    <row r="183" s="12" customFormat="1">
      <c r="B183" s="253"/>
      <c r="C183" s="254"/>
      <c r="D183" s="255" t="s">
        <v>275</v>
      </c>
      <c r="E183" s="256" t="s">
        <v>34</v>
      </c>
      <c r="F183" s="257" t="s">
        <v>2557</v>
      </c>
      <c r="G183" s="254"/>
      <c r="H183" s="258">
        <v>7.6799999999999997</v>
      </c>
      <c r="I183" s="259"/>
      <c r="J183" s="254"/>
      <c r="K183" s="254"/>
      <c r="L183" s="260"/>
      <c r="M183" s="261"/>
      <c r="N183" s="262"/>
      <c r="O183" s="262"/>
      <c r="P183" s="262"/>
      <c r="Q183" s="262"/>
      <c r="R183" s="262"/>
      <c r="S183" s="262"/>
      <c r="T183" s="263"/>
      <c r="AT183" s="264" t="s">
        <v>275</v>
      </c>
      <c r="AU183" s="264" t="s">
        <v>193</v>
      </c>
      <c r="AV183" s="12" t="s">
        <v>90</v>
      </c>
      <c r="AW183" s="12" t="s">
        <v>42</v>
      </c>
      <c r="AX183" s="12" t="s">
        <v>79</v>
      </c>
      <c r="AY183" s="264" t="s">
        <v>183</v>
      </c>
    </row>
    <row r="184" s="12" customFormat="1">
      <c r="B184" s="253"/>
      <c r="C184" s="254"/>
      <c r="D184" s="255" t="s">
        <v>275</v>
      </c>
      <c r="E184" s="256" t="s">
        <v>34</v>
      </c>
      <c r="F184" s="257" t="s">
        <v>2558</v>
      </c>
      <c r="G184" s="254"/>
      <c r="H184" s="258">
        <v>6</v>
      </c>
      <c r="I184" s="259"/>
      <c r="J184" s="254"/>
      <c r="K184" s="254"/>
      <c r="L184" s="260"/>
      <c r="M184" s="261"/>
      <c r="N184" s="262"/>
      <c r="O184" s="262"/>
      <c r="P184" s="262"/>
      <c r="Q184" s="262"/>
      <c r="R184" s="262"/>
      <c r="S184" s="262"/>
      <c r="T184" s="263"/>
      <c r="AT184" s="264" t="s">
        <v>275</v>
      </c>
      <c r="AU184" s="264" t="s">
        <v>193</v>
      </c>
      <c r="AV184" s="12" t="s">
        <v>90</v>
      </c>
      <c r="AW184" s="12" t="s">
        <v>42</v>
      </c>
      <c r="AX184" s="12" t="s">
        <v>79</v>
      </c>
      <c r="AY184" s="264" t="s">
        <v>183</v>
      </c>
    </row>
    <row r="185" s="12" customFormat="1">
      <c r="B185" s="253"/>
      <c r="C185" s="254"/>
      <c r="D185" s="255" t="s">
        <v>275</v>
      </c>
      <c r="E185" s="256" t="s">
        <v>34</v>
      </c>
      <c r="F185" s="257" t="s">
        <v>2559</v>
      </c>
      <c r="G185" s="254"/>
      <c r="H185" s="258">
        <v>30</v>
      </c>
      <c r="I185" s="259"/>
      <c r="J185" s="254"/>
      <c r="K185" s="254"/>
      <c r="L185" s="260"/>
      <c r="M185" s="261"/>
      <c r="N185" s="262"/>
      <c r="O185" s="262"/>
      <c r="P185" s="262"/>
      <c r="Q185" s="262"/>
      <c r="R185" s="262"/>
      <c r="S185" s="262"/>
      <c r="T185" s="263"/>
      <c r="AT185" s="264" t="s">
        <v>275</v>
      </c>
      <c r="AU185" s="264" t="s">
        <v>193</v>
      </c>
      <c r="AV185" s="12" t="s">
        <v>90</v>
      </c>
      <c r="AW185" s="12" t="s">
        <v>42</v>
      </c>
      <c r="AX185" s="12" t="s">
        <v>79</v>
      </c>
      <c r="AY185" s="264" t="s">
        <v>183</v>
      </c>
    </row>
    <row r="186" s="1" customFormat="1" ht="25.5" customHeight="1">
      <c r="B186" s="47"/>
      <c r="C186" s="235" t="s">
        <v>449</v>
      </c>
      <c r="D186" s="235" t="s">
        <v>184</v>
      </c>
      <c r="E186" s="236" t="s">
        <v>677</v>
      </c>
      <c r="F186" s="237" t="s">
        <v>678</v>
      </c>
      <c r="G186" s="238" t="s">
        <v>305</v>
      </c>
      <c r="H186" s="239">
        <v>829.91999999999996</v>
      </c>
      <c r="I186" s="240"/>
      <c r="J186" s="241">
        <f>ROUND(I186*H186,2)</f>
        <v>0</v>
      </c>
      <c r="K186" s="237" t="s">
        <v>273</v>
      </c>
      <c r="L186" s="73"/>
      <c r="M186" s="242" t="s">
        <v>34</v>
      </c>
      <c r="N186" s="243" t="s">
        <v>50</v>
      </c>
      <c r="O186" s="48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AR186" s="24" t="s">
        <v>197</v>
      </c>
      <c r="AT186" s="24" t="s">
        <v>184</v>
      </c>
      <c r="AU186" s="24" t="s">
        <v>193</v>
      </c>
      <c r="AY186" s="24" t="s">
        <v>183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24" t="s">
        <v>87</v>
      </c>
      <c r="BK186" s="246">
        <f>ROUND(I186*H186,2)</f>
        <v>0</v>
      </c>
      <c r="BL186" s="24" t="s">
        <v>197</v>
      </c>
      <c r="BM186" s="24" t="s">
        <v>2560</v>
      </c>
    </row>
    <row r="187" s="12" customFormat="1">
      <c r="B187" s="253"/>
      <c r="C187" s="254"/>
      <c r="D187" s="255" t="s">
        <v>275</v>
      </c>
      <c r="E187" s="256" t="s">
        <v>34</v>
      </c>
      <c r="F187" s="257" t="s">
        <v>2561</v>
      </c>
      <c r="G187" s="254"/>
      <c r="H187" s="258">
        <v>829.91999999999996</v>
      </c>
      <c r="I187" s="259"/>
      <c r="J187" s="254"/>
      <c r="K187" s="254"/>
      <c r="L187" s="260"/>
      <c r="M187" s="261"/>
      <c r="N187" s="262"/>
      <c r="O187" s="262"/>
      <c r="P187" s="262"/>
      <c r="Q187" s="262"/>
      <c r="R187" s="262"/>
      <c r="S187" s="262"/>
      <c r="T187" s="263"/>
      <c r="AT187" s="264" t="s">
        <v>275</v>
      </c>
      <c r="AU187" s="264" t="s">
        <v>193</v>
      </c>
      <c r="AV187" s="12" t="s">
        <v>90</v>
      </c>
      <c r="AW187" s="12" t="s">
        <v>42</v>
      </c>
      <c r="AX187" s="12" t="s">
        <v>79</v>
      </c>
      <c r="AY187" s="264" t="s">
        <v>183</v>
      </c>
    </row>
    <row r="188" s="1" customFormat="1" ht="16.5" customHeight="1">
      <c r="B188" s="47"/>
      <c r="C188" s="235" t="s">
        <v>453</v>
      </c>
      <c r="D188" s="235" t="s">
        <v>184</v>
      </c>
      <c r="E188" s="236" t="s">
        <v>682</v>
      </c>
      <c r="F188" s="237" t="s">
        <v>683</v>
      </c>
      <c r="G188" s="238" t="s">
        <v>305</v>
      </c>
      <c r="H188" s="239">
        <v>43.68</v>
      </c>
      <c r="I188" s="240"/>
      <c r="J188" s="241">
        <f>ROUND(I188*H188,2)</f>
        <v>0</v>
      </c>
      <c r="K188" s="237" t="s">
        <v>273</v>
      </c>
      <c r="L188" s="73"/>
      <c r="M188" s="242" t="s">
        <v>34</v>
      </c>
      <c r="N188" s="243" t="s">
        <v>50</v>
      </c>
      <c r="O188" s="48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AR188" s="24" t="s">
        <v>197</v>
      </c>
      <c r="AT188" s="24" t="s">
        <v>184</v>
      </c>
      <c r="AU188" s="24" t="s">
        <v>193</v>
      </c>
      <c r="AY188" s="24" t="s">
        <v>183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24" t="s">
        <v>87</v>
      </c>
      <c r="BK188" s="246">
        <f>ROUND(I188*H188,2)</f>
        <v>0</v>
      </c>
      <c r="BL188" s="24" t="s">
        <v>197</v>
      </c>
      <c r="BM188" s="24" t="s">
        <v>2562</v>
      </c>
    </row>
    <row r="189" s="12" customFormat="1">
      <c r="B189" s="253"/>
      <c r="C189" s="254"/>
      <c r="D189" s="255" t="s">
        <v>275</v>
      </c>
      <c r="E189" s="256" t="s">
        <v>34</v>
      </c>
      <c r="F189" s="257" t="s">
        <v>2557</v>
      </c>
      <c r="G189" s="254"/>
      <c r="H189" s="258">
        <v>7.6799999999999997</v>
      </c>
      <c r="I189" s="259"/>
      <c r="J189" s="254"/>
      <c r="K189" s="254"/>
      <c r="L189" s="260"/>
      <c r="M189" s="261"/>
      <c r="N189" s="262"/>
      <c r="O189" s="262"/>
      <c r="P189" s="262"/>
      <c r="Q189" s="262"/>
      <c r="R189" s="262"/>
      <c r="S189" s="262"/>
      <c r="T189" s="263"/>
      <c r="AT189" s="264" t="s">
        <v>275</v>
      </c>
      <c r="AU189" s="264" t="s">
        <v>193</v>
      </c>
      <c r="AV189" s="12" t="s">
        <v>90</v>
      </c>
      <c r="AW189" s="12" t="s">
        <v>42</v>
      </c>
      <c r="AX189" s="12" t="s">
        <v>79</v>
      </c>
      <c r="AY189" s="264" t="s">
        <v>183</v>
      </c>
    </row>
    <row r="190" s="12" customFormat="1">
      <c r="B190" s="253"/>
      <c r="C190" s="254"/>
      <c r="D190" s="255" t="s">
        <v>275</v>
      </c>
      <c r="E190" s="256" t="s">
        <v>34</v>
      </c>
      <c r="F190" s="257" t="s">
        <v>2558</v>
      </c>
      <c r="G190" s="254"/>
      <c r="H190" s="258">
        <v>6</v>
      </c>
      <c r="I190" s="259"/>
      <c r="J190" s="254"/>
      <c r="K190" s="254"/>
      <c r="L190" s="260"/>
      <c r="M190" s="261"/>
      <c r="N190" s="262"/>
      <c r="O190" s="262"/>
      <c r="P190" s="262"/>
      <c r="Q190" s="262"/>
      <c r="R190" s="262"/>
      <c r="S190" s="262"/>
      <c r="T190" s="263"/>
      <c r="AT190" s="264" t="s">
        <v>275</v>
      </c>
      <c r="AU190" s="264" t="s">
        <v>193</v>
      </c>
      <c r="AV190" s="12" t="s">
        <v>90</v>
      </c>
      <c r="AW190" s="12" t="s">
        <v>42</v>
      </c>
      <c r="AX190" s="12" t="s">
        <v>79</v>
      </c>
      <c r="AY190" s="264" t="s">
        <v>183</v>
      </c>
    </row>
    <row r="191" s="12" customFormat="1">
      <c r="B191" s="253"/>
      <c r="C191" s="254"/>
      <c r="D191" s="255" t="s">
        <v>275</v>
      </c>
      <c r="E191" s="256" t="s">
        <v>34</v>
      </c>
      <c r="F191" s="257" t="s">
        <v>2559</v>
      </c>
      <c r="G191" s="254"/>
      <c r="H191" s="258">
        <v>30</v>
      </c>
      <c r="I191" s="259"/>
      <c r="J191" s="254"/>
      <c r="K191" s="254"/>
      <c r="L191" s="260"/>
      <c r="M191" s="261"/>
      <c r="N191" s="262"/>
      <c r="O191" s="262"/>
      <c r="P191" s="262"/>
      <c r="Q191" s="262"/>
      <c r="R191" s="262"/>
      <c r="S191" s="262"/>
      <c r="T191" s="263"/>
      <c r="AT191" s="264" t="s">
        <v>275</v>
      </c>
      <c r="AU191" s="264" t="s">
        <v>193</v>
      </c>
      <c r="AV191" s="12" t="s">
        <v>90</v>
      </c>
      <c r="AW191" s="12" t="s">
        <v>42</v>
      </c>
      <c r="AX191" s="12" t="s">
        <v>79</v>
      </c>
      <c r="AY191" s="264" t="s">
        <v>183</v>
      </c>
    </row>
    <row r="192" s="1" customFormat="1" ht="16.5" customHeight="1">
      <c r="B192" s="47"/>
      <c r="C192" s="235" t="s">
        <v>459</v>
      </c>
      <c r="D192" s="235" t="s">
        <v>184</v>
      </c>
      <c r="E192" s="236" t="s">
        <v>690</v>
      </c>
      <c r="F192" s="237" t="s">
        <v>691</v>
      </c>
      <c r="G192" s="238" t="s">
        <v>305</v>
      </c>
      <c r="H192" s="239">
        <v>30</v>
      </c>
      <c r="I192" s="240"/>
      <c r="J192" s="241">
        <f>ROUND(I192*H192,2)</f>
        <v>0</v>
      </c>
      <c r="K192" s="237" t="s">
        <v>273</v>
      </c>
      <c r="L192" s="73"/>
      <c r="M192" s="242" t="s">
        <v>34</v>
      </c>
      <c r="N192" s="243" t="s">
        <v>50</v>
      </c>
      <c r="O192" s="48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AR192" s="24" t="s">
        <v>197</v>
      </c>
      <c r="AT192" s="24" t="s">
        <v>184</v>
      </c>
      <c r="AU192" s="24" t="s">
        <v>193</v>
      </c>
      <c r="AY192" s="24" t="s">
        <v>183</v>
      </c>
      <c r="BE192" s="246">
        <f>IF(N192="základní",J192,0)</f>
        <v>0</v>
      </c>
      <c r="BF192" s="246">
        <f>IF(N192="snížená",J192,0)</f>
        <v>0</v>
      </c>
      <c r="BG192" s="246">
        <f>IF(N192="zákl. přenesená",J192,0)</f>
        <v>0</v>
      </c>
      <c r="BH192" s="246">
        <f>IF(N192="sníž. přenesená",J192,0)</f>
        <v>0</v>
      </c>
      <c r="BI192" s="246">
        <f>IF(N192="nulová",J192,0)</f>
        <v>0</v>
      </c>
      <c r="BJ192" s="24" t="s">
        <v>87</v>
      </c>
      <c r="BK192" s="246">
        <f>ROUND(I192*H192,2)</f>
        <v>0</v>
      </c>
      <c r="BL192" s="24" t="s">
        <v>197</v>
      </c>
      <c r="BM192" s="24" t="s">
        <v>2563</v>
      </c>
    </row>
    <row r="193" s="12" customFormat="1">
      <c r="B193" s="253"/>
      <c r="C193" s="254"/>
      <c r="D193" s="255" t="s">
        <v>275</v>
      </c>
      <c r="E193" s="256" t="s">
        <v>34</v>
      </c>
      <c r="F193" s="257" t="s">
        <v>2559</v>
      </c>
      <c r="G193" s="254"/>
      <c r="H193" s="258">
        <v>30</v>
      </c>
      <c r="I193" s="259"/>
      <c r="J193" s="254"/>
      <c r="K193" s="254"/>
      <c r="L193" s="260"/>
      <c r="M193" s="261"/>
      <c r="N193" s="262"/>
      <c r="O193" s="262"/>
      <c r="P193" s="262"/>
      <c r="Q193" s="262"/>
      <c r="R193" s="262"/>
      <c r="S193" s="262"/>
      <c r="T193" s="263"/>
      <c r="AT193" s="264" t="s">
        <v>275</v>
      </c>
      <c r="AU193" s="264" t="s">
        <v>193</v>
      </c>
      <c r="AV193" s="12" t="s">
        <v>90</v>
      </c>
      <c r="AW193" s="12" t="s">
        <v>42</v>
      </c>
      <c r="AX193" s="12" t="s">
        <v>87</v>
      </c>
      <c r="AY193" s="264" t="s">
        <v>183</v>
      </c>
    </row>
    <row r="194" s="1" customFormat="1" ht="25.5" customHeight="1">
      <c r="B194" s="47"/>
      <c r="C194" s="235" t="s">
        <v>464</v>
      </c>
      <c r="D194" s="235" t="s">
        <v>184</v>
      </c>
      <c r="E194" s="236" t="s">
        <v>694</v>
      </c>
      <c r="F194" s="237" t="s">
        <v>695</v>
      </c>
      <c r="G194" s="238" t="s">
        <v>305</v>
      </c>
      <c r="H194" s="239">
        <v>30</v>
      </c>
      <c r="I194" s="240"/>
      <c r="J194" s="241">
        <f>ROUND(I194*H194,2)</f>
        <v>0</v>
      </c>
      <c r="K194" s="237" t="s">
        <v>273</v>
      </c>
      <c r="L194" s="73"/>
      <c r="M194" s="242" t="s">
        <v>34</v>
      </c>
      <c r="N194" s="243" t="s">
        <v>50</v>
      </c>
      <c r="O194" s="48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AR194" s="24" t="s">
        <v>197</v>
      </c>
      <c r="AT194" s="24" t="s">
        <v>184</v>
      </c>
      <c r="AU194" s="24" t="s">
        <v>193</v>
      </c>
      <c r="AY194" s="24" t="s">
        <v>183</v>
      </c>
      <c r="BE194" s="246">
        <f>IF(N194="základní",J194,0)</f>
        <v>0</v>
      </c>
      <c r="BF194" s="246">
        <f>IF(N194="snížená",J194,0)</f>
        <v>0</v>
      </c>
      <c r="BG194" s="246">
        <f>IF(N194="zákl. přenesená",J194,0)</f>
        <v>0</v>
      </c>
      <c r="BH194" s="246">
        <f>IF(N194="sníž. přenesená",J194,0)</f>
        <v>0</v>
      </c>
      <c r="BI194" s="246">
        <f>IF(N194="nulová",J194,0)</f>
        <v>0</v>
      </c>
      <c r="BJ194" s="24" t="s">
        <v>87</v>
      </c>
      <c r="BK194" s="246">
        <f>ROUND(I194*H194,2)</f>
        <v>0</v>
      </c>
      <c r="BL194" s="24" t="s">
        <v>197</v>
      </c>
      <c r="BM194" s="24" t="s">
        <v>2564</v>
      </c>
    </row>
    <row r="195" s="12" customFormat="1">
      <c r="B195" s="253"/>
      <c r="C195" s="254"/>
      <c r="D195" s="255" t="s">
        <v>275</v>
      </c>
      <c r="E195" s="256" t="s">
        <v>34</v>
      </c>
      <c r="F195" s="257" t="s">
        <v>2559</v>
      </c>
      <c r="G195" s="254"/>
      <c r="H195" s="258">
        <v>30</v>
      </c>
      <c r="I195" s="259"/>
      <c r="J195" s="254"/>
      <c r="K195" s="254"/>
      <c r="L195" s="260"/>
      <c r="M195" s="261"/>
      <c r="N195" s="262"/>
      <c r="O195" s="262"/>
      <c r="P195" s="262"/>
      <c r="Q195" s="262"/>
      <c r="R195" s="262"/>
      <c r="S195" s="262"/>
      <c r="T195" s="263"/>
      <c r="AT195" s="264" t="s">
        <v>275</v>
      </c>
      <c r="AU195" s="264" t="s">
        <v>193</v>
      </c>
      <c r="AV195" s="12" t="s">
        <v>90</v>
      </c>
      <c r="AW195" s="12" t="s">
        <v>42</v>
      </c>
      <c r="AX195" s="12" t="s">
        <v>79</v>
      </c>
      <c r="AY195" s="264" t="s">
        <v>183</v>
      </c>
    </row>
    <row r="196" s="1" customFormat="1" ht="38.25" customHeight="1">
      <c r="B196" s="47"/>
      <c r="C196" s="235" t="s">
        <v>315</v>
      </c>
      <c r="D196" s="235" t="s">
        <v>184</v>
      </c>
      <c r="E196" s="236" t="s">
        <v>703</v>
      </c>
      <c r="F196" s="237" t="s">
        <v>704</v>
      </c>
      <c r="G196" s="238" t="s">
        <v>305</v>
      </c>
      <c r="H196" s="239">
        <v>3</v>
      </c>
      <c r="I196" s="240"/>
      <c r="J196" s="241">
        <f>ROUND(I196*H196,2)</f>
        <v>0</v>
      </c>
      <c r="K196" s="237" t="s">
        <v>273</v>
      </c>
      <c r="L196" s="73"/>
      <c r="M196" s="242" t="s">
        <v>34</v>
      </c>
      <c r="N196" s="243" t="s">
        <v>50</v>
      </c>
      <c r="O196" s="48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AR196" s="24" t="s">
        <v>197</v>
      </c>
      <c r="AT196" s="24" t="s">
        <v>184</v>
      </c>
      <c r="AU196" s="24" t="s">
        <v>193</v>
      </c>
      <c r="AY196" s="24" t="s">
        <v>183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24" t="s">
        <v>87</v>
      </c>
      <c r="BK196" s="246">
        <f>ROUND(I196*H196,2)</f>
        <v>0</v>
      </c>
      <c r="BL196" s="24" t="s">
        <v>197</v>
      </c>
      <c r="BM196" s="24" t="s">
        <v>2565</v>
      </c>
    </row>
    <row r="197" s="12" customFormat="1">
      <c r="B197" s="253"/>
      <c r="C197" s="254"/>
      <c r="D197" s="255" t="s">
        <v>275</v>
      </c>
      <c r="E197" s="256" t="s">
        <v>34</v>
      </c>
      <c r="F197" s="257" t="s">
        <v>193</v>
      </c>
      <c r="G197" s="254"/>
      <c r="H197" s="258">
        <v>3</v>
      </c>
      <c r="I197" s="259"/>
      <c r="J197" s="254"/>
      <c r="K197" s="254"/>
      <c r="L197" s="260"/>
      <c r="M197" s="261"/>
      <c r="N197" s="262"/>
      <c r="O197" s="262"/>
      <c r="P197" s="262"/>
      <c r="Q197" s="262"/>
      <c r="R197" s="262"/>
      <c r="S197" s="262"/>
      <c r="T197" s="263"/>
      <c r="AT197" s="264" t="s">
        <v>275</v>
      </c>
      <c r="AU197" s="264" t="s">
        <v>193</v>
      </c>
      <c r="AV197" s="12" t="s">
        <v>90</v>
      </c>
      <c r="AW197" s="12" t="s">
        <v>42</v>
      </c>
      <c r="AX197" s="12" t="s">
        <v>87</v>
      </c>
      <c r="AY197" s="264" t="s">
        <v>183</v>
      </c>
    </row>
    <row r="198" s="11" customFormat="1" ht="29.88" customHeight="1">
      <c r="B198" s="219"/>
      <c r="C198" s="220"/>
      <c r="D198" s="221" t="s">
        <v>78</v>
      </c>
      <c r="E198" s="233" t="s">
        <v>927</v>
      </c>
      <c r="F198" s="233" t="s">
        <v>928</v>
      </c>
      <c r="G198" s="220"/>
      <c r="H198" s="220"/>
      <c r="I198" s="223"/>
      <c r="J198" s="234">
        <f>BK198</f>
        <v>0</v>
      </c>
      <c r="K198" s="220"/>
      <c r="L198" s="225"/>
      <c r="M198" s="226"/>
      <c r="N198" s="227"/>
      <c r="O198" s="227"/>
      <c r="P198" s="228">
        <f>SUM(P199:P205)</f>
        <v>0</v>
      </c>
      <c r="Q198" s="227"/>
      <c r="R198" s="228">
        <f>SUM(R199:R205)</f>
        <v>0.0056447999999999993</v>
      </c>
      <c r="S198" s="227"/>
      <c r="T198" s="229">
        <f>SUM(T199:T205)</f>
        <v>16.59648</v>
      </c>
      <c r="AR198" s="230" t="s">
        <v>87</v>
      </c>
      <c r="AT198" s="231" t="s">
        <v>78</v>
      </c>
      <c r="AU198" s="231" t="s">
        <v>87</v>
      </c>
      <c r="AY198" s="230" t="s">
        <v>183</v>
      </c>
      <c r="BK198" s="232">
        <f>SUM(BK199:BK205)</f>
        <v>0</v>
      </c>
    </row>
    <row r="199" s="1" customFormat="1" ht="25.5" customHeight="1">
      <c r="B199" s="47"/>
      <c r="C199" s="235" t="s">
        <v>473</v>
      </c>
      <c r="D199" s="235" t="s">
        <v>184</v>
      </c>
      <c r="E199" s="236" t="s">
        <v>2566</v>
      </c>
      <c r="F199" s="237" t="s">
        <v>2567</v>
      </c>
      <c r="G199" s="238" t="s">
        <v>318</v>
      </c>
      <c r="H199" s="239">
        <v>3.8399999999999999</v>
      </c>
      <c r="I199" s="240"/>
      <c r="J199" s="241">
        <f>ROUND(I199*H199,2)</f>
        <v>0</v>
      </c>
      <c r="K199" s="237" t="s">
        <v>34</v>
      </c>
      <c r="L199" s="73"/>
      <c r="M199" s="242" t="s">
        <v>34</v>
      </c>
      <c r="N199" s="243" t="s">
        <v>50</v>
      </c>
      <c r="O199" s="48"/>
      <c r="P199" s="244">
        <f>O199*H199</f>
        <v>0</v>
      </c>
      <c r="Q199" s="244">
        <v>0.00147</v>
      </c>
      <c r="R199" s="244">
        <f>Q199*H199</f>
        <v>0.0056447999999999993</v>
      </c>
      <c r="S199" s="244">
        <v>2.4470000000000001</v>
      </c>
      <c r="T199" s="245">
        <f>S199*H199</f>
        <v>9.3964800000000004</v>
      </c>
      <c r="AR199" s="24" t="s">
        <v>197</v>
      </c>
      <c r="AT199" s="24" t="s">
        <v>184</v>
      </c>
      <c r="AU199" s="24" t="s">
        <v>90</v>
      </c>
      <c r="AY199" s="24" t="s">
        <v>183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24" t="s">
        <v>87</v>
      </c>
      <c r="BK199" s="246">
        <f>ROUND(I199*H199,2)</f>
        <v>0</v>
      </c>
      <c r="BL199" s="24" t="s">
        <v>197</v>
      </c>
      <c r="BM199" s="24" t="s">
        <v>2568</v>
      </c>
    </row>
    <row r="200" s="12" customFormat="1">
      <c r="B200" s="253"/>
      <c r="C200" s="254"/>
      <c r="D200" s="255" t="s">
        <v>275</v>
      </c>
      <c r="E200" s="256" t="s">
        <v>34</v>
      </c>
      <c r="F200" s="257" t="s">
        <v>2569</v>
      </c>
      <c r="G200" s="254"/>
      <c r="H200" s="258">
        <v>3.8399999999999999</v>
      </c>
      <c r="I200" s="259"/>
      <c r="J200" s="254"/>
      <c r="K200" s="254"/>
      <c r="L200" s="260"/>
      <c r="M200" s="261"/>
      <c r="N200" s="262"/>
      <c r="O200" s="262"/>
      <c r="P200" s="262"/>
      <c r="Q200" s="262"/>
      <c r="R200" s="262"/>
      <c r="S200" s="262"/>
      <c r="T200" s="263"/>
      <c r="AT200" s="264" t="s">
        <v>275</v>
      </c>
      <c r="AU200" s="264" t="s">
        <v>90</v>
      </c>
      <c r="AV200" s="12" t="s">
        <v>90</v>
      </c>
      <c r="AW200" s="12" t="s">
        <v>42</v>
      </c>
      <c r="AX200" s="12" t="s">
        <v>87</v>
      </c>
      <c r="AY200" s="264" t="s">
        <v>183</v>
      </c>
    </row>
    <row r="201" s="1" customFormat="1" ht="16.5" customHeight="1">
      <c r="B201" s="47"/>
      <c r="C201" s="235" t="s">
        <v>477</v>
      </c>
      <c r="D201" s="235" t="s">
        <v>184</v>
      </c>
      <c r="E201" s="236" t="s">
        <v>2570</v>
      </c>
      <c r="F201" s="237" t="s">
        <v>2571</v>
      </c>
      <c r="G201" s="238" t="s">
        <v>318</v>
      </c>
      <c r="H201" s="239">
        <v>3</v>
      </c>
      <c r="I201" s="240"/>
      <c r="J201" s="241">
        <f>ROUND(I201*H201,2)</f>
        <v>0</v>
      </c>
      <c r="K201" s="237" t="s">
        <v>273</v>
      </c>
      <c r="L201" s="73"/>
      <c r="M201" s="242" t="s">
        <v>34</v>
      </c>
      <c r="N201" s="243" t="s">
        <v>50</v>
      </c>
      <c r="O201" s="48"/>
      <c r="P201" s="244">
        <f>O201*H201</f>
        <v>0</v>
      </c>
      <c r="Q201" s="244">
        <v>0</v>
      </c>
      <c r="R201" s="244">
        <f>Q201*H201</f>
        <v>0</v>
      </c>
      <c r="S201" s="244">
        <v>2.3999999999999999</v>
      </c>
      <c r="T201" s="245">
        <f>S201*H201</f>
        <v>7.1999999999999993</v>
      </c>
      <c r="AR201" s="24" t="s">
        <v>197</v>
      </c>
      <c r="AT201" s="24" t="s">
        <v>184</v>
      </c>
      <c r="AU201" s="24" t="s">
        <v>90</v>
      </c>
      <c r="AY201" s="24" t="s">
        <v>183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24" t="s">
        <v>87</v>
      </c>
      <c r="BK201" s="246">
        <f>ROUND(I201*H201,2)</f>
        <v>0</v>
      </c>
      <c r="BL201" s="24" t="s">
        <v>197</v>
      </c>
      <c r="BM201" s="24" t="s">
        <v>2572</v>
      </c>
    </row>
    <row r="202" s="12" customFormat="1">
      <c r="B202" s="253"/>
      <c r="C202" s="254"/>
      <c r="D202" s="255" t="s">
        <v>275</v>
      </c>
      <c r="E202" s="256" t="s">
        <v>34</v>
      </c>
      <c r="F202" s="257" t="s">
        <v>2573</v>
      </c>
      <c r="G202" s="254"/>
      <c r="H202" s="258">
        <v>3</v>
      </c>
      <c r="I202" s="259"/>
      <c r="J202" s="254"/>
      <c r="K202" s="254"/>
      <c r="L202" s="260"/>
      <c r="M202" s="261"/>
      <c r="N202" s="262"/>
      <c r="O202" s="262"/>
      <c r="P202" s="262"/>
      <c r="Q202" s="262"/>
      <c r="R202" s="262"/>
      <c r="S202" s="262"/>
      <c r="T202" s="263"/>
      <c r="AT202" s="264" t="s">
        <v>275</v>
      </c>
      <c r="AU202" s="264" t="s">
        <v>90</v>
      </c>
      <c r="AV202" s="12" t="s">
        <v>90</v>
      </c>
      <c r="AW202" s="12" t="s">
        <v>42</v>
      </c>
      <c r="AX202" s="12" t="s">
        <v>87</v>
      </c>
      <c r="AY202" s="264" t="s">
        <v>183</v>
      </c>
    </row>
    <row r="203" s="1" customFormat="1" ht="25.5" customHeight="1">
      <c r="B203" s="47"/>
      <c r="C203" s="235" t="s">
        <v>482</v>
      </c>
      <c r="D203" s="235" t="s">
        <v>184</v>
      </c>
      <c r="E203" s="236" t="s">
        <v>2574</v>
      </c>
      <c r="F203" s="237" t="s">
        <v>2575</v>
      </c>
      <c r="G203" s="238" t="s">
        <v>305</v>
      </c>
      <c r="H203" s="239">
        <v>13.68</v>
      </c>
      <c r="I203" s="240"/>
      <c r="J203" s="241">
        <f>ROUND(I203*H203,2)</f>
        <v>0</v>
      </c>
      <c r="K203" s="237" t="s">
        <v>273</v>
      </c>
      <c r="L203" s="73"/>
      <c r="M203" s="242" t="s">
        <v>34</v>
      </c>
      <c r="N203" s="243" t="s">
        <v>50</v>
      </c>
      <c r="O203" s="48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AR203" s="24" t="s">
        <v>197</v>
      </c>
      <c r="AT203" s="24" t="s">
        <v>184</v>
      </c>
      <c r="AU203" s="24" t="s">
        <v>90</v>
      </c>
      <c r="AY203" s="24" t="s">
        <v>183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24" t="s">
        <v>87</v>
      </c>
      <c r="BK203" s="246">
        <f>ROUND(I203*H203,2)</f>
        <v>0</v>
      </c>
      <c r="BL203" s="24" t="s">
        <v>197</v>
      </c>
      <c r="BM203" s="24" t="s">
        <v>2576</v>
      </c>
    </row>
    <row r="204" s="12" customFormat="1">
      <c r="B204" s="253"/>
      <c r="C204" s="254"/>
      <c r="D204" s="255" t="s">
        <v>275</v>
      </c>
      <c r="E204" s="256" t="s">
        <v>34</v>
      </c>
      <c r="F204" s="257" t="s">
        <v>2557</v>
      </c>
      <c r="G204" s="254"/>
      <c r="H204" s="258">
        <v>7.6799999999999997</v>
      </c>
      <c r="I204" s="259"/>
      <c r="J204" s="254"/>
      <c r="K204" s="254"/>
      <c r="L204" s="260"/>
      <c r="M204" s="261"/>
      <c r="N204" s="262"/>
      <c r="O204" s="262"/>
      <c r="P204" s="262"/>
      <c r="Q204" s="262"/>
      <c r="R204" s="262"/>
      <c r="S204" s="262"/>
      <c r="T204" s="263"/>
      <c r="AT204" s="264" t="s">
        <v>275</v>
      </c>
      <c r="AU204" s="264" t="s">
        <v>90</v>
      </c>
      <c r="AV204" s="12" t="s">
        <v>90</v>
      </c>
      <c r="AW204" s="12" t="s">
        <v>42</v>
      </c>
      <c r="AX204" s="12" t="s">
        <v>79</v>
      </c>
      <c r="AY204" s="264" t="s">
        <v>183</v>
      </c>
    </row>
    <row r="205" s="12" customFormat="1">
      <c r="B205" s="253"/>
      <c r="C205" s="254"/>
      <c r="D205" s="255" t="s">
        <v>275</v>
      </c>
      <c r="E205" s="256" t="s">
        <v>34</v>
      </c>
      <c r="F205" s="257" t="s">
        <v>2558</v>
      </c>
      <c r="G205" s="254"/>
      <c r="H205" s="258">
        <v>6</v>
      </c>
      <c r="I205" s="259"/>
      <c r="J205" s="254"/>
      <c r="K205" s="254"/>
      <c r="L205" s="260"/>
      <c r="M205" s="261"/>
      <c r="N205" s="262"/>
      <c r="O205" s="262"/>
      <c r="P205" s="262"/>
      <c r="Q205" s="262"/>
      <c r="R205" s="262"/>
      <c r="S205" s="262"/>
      <c r="T205" s="263"/>
      <c r="AT205" s="264" t="s">
        <v>275</v>
      </c>
      <c r="AU205" s="264" t="s">
        <v>90</v>
      </c>
      <c r="AV205" s="12" t="s">
        <v>90</v>
      </c>
      <c r="AW205" s="12" t="s">
        <v>42</v>
      </c>
      <c r="AX205" s="12" t="s">
        <v>79</v>
      </c>
      <c r="AY205" s="264" t="s">
        <v>183</v>
      </c>
    </row>
    <row r="206" s="11" customFormat="1" ht="37.44" customHeight="1">
      <c r="B206" s="219"/>
      <c r="C206" s="220"/>
      <c r="D206" s="221" t="s">
        <v>78</v>
      </c>
      <c r="E206" s="222" t="s">
        <v>706</v>
      </c>
      <c r="F206" s="222" t="s">
        <v>707</v>
      </c>
      <c r="G206" s="220"/>
      <c r="H206" s="220"/>
      <c r="I206" s="223"/>
      <c r="J206" s="224">
        <f>BK206</f>
        <v>0</v>
      </c>
      <c r="K206" s="220"/>
      <c r="L206" s="225"/>
      <c r="M206" s="226"/>
      <c r="N206" s="227"/>
      <c r="O206" s="227"/>
      <c r="P206" s="228">
        <f>P207</f>
        <v>0</v>
      </c>
      <c r="Q206" s="227"/>
      <c r="R206" s="228">
        <f>R207</f>
        <v>0</v>
      </c>
      <c r="S206" s="227"/>
      <c r="T206" s="229">
        <f>T207</f>
        <v>0</v>
      </c>
      <c r="AR206" s="230" t="s">
        <v>90</v>
      </c>
      <c r="AT206" s="231" t="s">
        <v>78</v>
      </c>
      <c r="AU206" s="231" t="s">
        <v>79</v>
      </c>
      <c r="AY206" s="230" t="s">
        <v>183</v>
      </c>
      <c r="BK206" s="232">
        <f>BK207</f>
        <v>0</v>
      </c>
    </row>
    <row r="207" s="11" customFormat="1" ht="19.92" customHeight="1">
      <c r="B207" s="219"/>
      <c r="C207" s="220"/>
      <c r="D207" s="221" t="s">
        <v>78</v>
      </c>
      <c r="E207" s="233" t="s">
        <v>708</v>
      </c>
      <c r="F207" s="233" t="s">
        <v>709</v>
      </c>
      <c r="G207" s="220"/>
      <c r="H207" s="220"/>
      <c r="I207" s="223"/>
      <c r="J207" s="234">
        <f>BK207</f>
        <v>0</v>
      </c>
      <c r="K207" s="220"/>
      <c r="L207" s="225"/>
      <c r="M207" s="226"/>
      <c r="N207" s="227"/>
      <c r="O207" s="227"/>
      <c r="P207" s="228">
        <f>SUM(P208:P209)</f>
        <v>0</v>
      </c>
      <c r="Q207" s="227"/>
      <c r="R207" s="228">
        <f>SUM(R208:R209)</f>
        <v>0</v>
      </c>
      <c r="S207" s="227"/>
      <c r="T207" s="229">
        <f>SUM(T208:T209)</f>
        <v>0</v>
      </c>
      <c r="AR207" s="230" t="s">
        <v>90</v>
      </c>
      <c r="AT207" s="231" t="s">
        <v>78</v>
      </c>
      <c r="AU207" s="231" t="s">
        <v>87</v>
      </c>
      <c r="AY207" s="230" t="s">
        <v>183</v>
      </c>
      <c r="BK207" s="232">
        <f>SUM(BK208:BK209)</f>
        <v>0</v>
      </c>
    </row>
    <row r="208" s="1" customFormat="1" ht="16.5" customHeight="1">
      <c r="B208" s="47"/>
      <c r="C208" s="235" t="s">
        <v>486</v>
      </c>
      <c r="D208" s="235" t="s">
        <v>184</v>
      </c>
      <c r="E208" s="236" t="s">
        <v>2577</v>
      </c>
      <c r="F208" s="237" t="s">
        <v>712</v>
      </c>
      <c r="G208" s="238" t="s">
        <v>289</v>
      </c>
      <c r="H208" s="239">
        <v>60</v>
      </c>
      <c r="I208" s="240"/>
      <c r="J208" s="241">
        <f>ROUND(I208*H208,2)</f>
        <v>0</v>
      </c>
      <c r="K208" s="237" t="s">
        <v>34</v>
      </c>
      <c r="L208" s="73"/>
      <c r="M208" s="242" t="s">
        <v>34</v>
      </c>
      <c r="N208" s="243" t="s">
        <v>50</v>
      </c>
      <c r="O208" s="48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AR208" s="24" t="s">
        <v>243</v>
      </c>
      <c r="AT208" s="24" t="s">
        <v>184</v>
      </c>
      <c r="AU208" s="24" t="s">
        <v>90</v>
      </c>
      <c r="AY208" s="24" t="s">
        <v>183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24" t="s">
        <v>87</v>
      </c>
      <c r="BK208" s="246">
        <f>ROUND(I208*H208,2)</f>
        <v>0</v>
      </c>
      <c r="BL208" s="24" t="s">
        <v>243</v>
      </c>
      <c r="BM208" s="24" t="s">
        <v>2578</v>
      </c>
    </row>
    <row r="209" s="12" customFormat="1">
      <c r="B209" s="253"/>
      <c r="C209" s="254"/>
      <c r="D209" s="255" t="s">
        <v>275</v>
      </c>
      <c r="E209" s="256" t="s">
        <v>34</v>
      </c>
      <c r="F209" s="257" t="s">
        <v>562</v>
      </c>
      <c r="G209" s="254"/>
      <c r="H209" s="258">
        <v>60</v>
      </c>
      <c r="I209" s="259"/>
      <c r="J209" s="254"/>
      <c r="K209" s="254"/>
      <c r="L209" s="260"/>
      <c r="M209" s="261"/>
      <c r="N209" s="262"/>
      <c r="O209" s="262"/>
      <c r="P209" s="262"/>
      <c r="Q209" s="262"/>
      <c r="R209" s="262"/>
      <c r="S209" s="262"/>
      <c r="T209" s="263"/>
      <c r="AT209" s="264" t="s">
        <v>275</v>
      </c>
      <c r="AU209" s="264" t="s">
        <v>90</v>
      </c>
      <c r="AV209" s="12" t="s">
        <v>90</v>
      </c>
      <c r="AW209" s="12" t="s">
        <v>42</v>
      </c>
      <c r="AX209" s="12" t="s">
        <v>87</v>
      </c>
      <c r="AY209" s="264" t="s">
        <v>183</v>
      </c>
    </row>
    <row r="210" s="11" customFormat="1" ht="37.44" customHeight="1">
      <c r="B210" s="219"/>
      <c r="C210" s="220"/>
      <c r="D210" s="221" t="s">
        <v>78</v>
      </c>
      <c r="E210" s="222" t="s">
        <v>302</v>
      </c>
      <c r="F210" s="222" t="s">
        <v>714</v>
      </c>
      <c r="G210" s="220"/>
      <c r="H210" s="220"/>
      <c r="I210" s="223"/>
      <c r="J210" s="224">
        <f>BK210</f>
        <v>0</v>
      </c>
      <c r="K210" s="220"/>
      <c r="L210" s="225"/>
      <c r="M210" s="226"/>
      <c r="N210" s="227"/>
      <c r="O210" s="227"/>
      <c r="P210" s="228">
        <f>P211</f>
        <v>0</v>
      </c>
      <c r="Q210" s="227"/>
      <c r="R210" s="228">
        <f>R211</f>
        <v>0</v>
      </c>
      <c r="S210" s="227"/>
      <c r="T210" s="229">
        <f>T211</f>
        <v>0</v>
      </c>
      <c r="AR210" s="230" t="s">
        <v>193</v>
      </c>
      <c r="AT210" s="231" t="s">
        <v>78</v>
      </c>
      <c r="AU210" s="231" t="s">
        <v>79</v>
      </c>
      <c r="AY210" s="230" t="s">
        <v>183</v>
      </c>
      <c r="BK210" s="232">
        <f>BK211</f>
        <v>0</v>
      </c>
    </row>
    <row r="211" s="11" customFormat="1" ht="19.92" customHeight="1">
      <c r="B211" s="219"/>
      <c r="C211" s="220"/>
      <c r="D211" s="221" t="s">
        <v>78</v>
      </c>
      <c r="E211" s="233" t="s">
        <v>721</v>
      </c>
      <c r="F211" s="233" t="s">
        <v>722</v>
      </c>
      <c r="G211" s="220"/>
      <c r="H211" s="220"/>
      <c r="I211" s="223"/>
      <c r="J211" s="234">
        <f>BK211</f>
        <v>0</v>
      </c>
      <c r="K211" s="220"/>
      <c r="L211" s="225"/>
      <c r="M211" s="226"/>
      <c r="N211" s="227"/>
      <c r="O211" s="227"/>
      <c r="P211" s="228">
        <f>SUM(P212:P215)</f>
        <v>0</v>
      </c>
      <c r="Q211" s="227"/>
      <c r="R211" s="228">
        <f>SUM(R212:R215)</f>
        <v>0</v>
      </c>
      <c r="S211" s="227"/>
      <c r="T211" s="229">
        <f>SUM(T212:T215)</f>
        <v>0</v>
      </c>
      <c r="AR211" s="230" t="s">
        <v>193</v>
      </c>
      <c r="AT211" s="231" t="s">
        <v>78</v>
      </c>
      <c r="AU211" s="231" t="s">
        <v>87</v>
      </c>
      <c r="AY211" s="230" t="s">
        <v>183</v>
      </c>
      <c r="BK211" s="232">
        <f>SUM(BK212:BK215)</f>
        <v>0</v>
      </c>
    </row>
    <row r="212" s="1" customFormat="1" ht="25.5" customHeight="1">
      <c r="B212" s="47"/>
      <c r="C212" s="235" t="s">
        <v>490</v>
      </c>
      <c r="D212" s="235" t="s">
        <v>184</v>
      </c>
      <c r="E212" s="236" t="s">
        <v>724</v>
      </c>
      <c r="F212" s="237" t="s">
        <v>725</v>
      </c>
      <c r="G212" s="238" t="s">
        <v>318</v>
      </c>
      <c r="H212" s="239">
        <v>40.463999999999999</v>
      </c>
      <c r="I212" s="240"/>
      <c r="J212" s="241">
        <f>ROUND(I212*H212,2)</f>
        <v>0</v>
      </c>
      <c r="K212" s="237" t="s">
        <v>273</v>
      </c>
      <c r="L212" s="73"/>
      <c r="M212" s="242" t="s">
        <v>34</v>
      </c>
      <c r="N212" s="243" t="s">
        <v>50</v>
      </c>
      <c r="O212" s="48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AR212" s="24" t="s">
        <v>579</v>
      </c>
      <c r="AT212" s="24" t="s">
        <v>184</v>
      </c>
      <c r="AU212" s="24" t="s">
        <v>90</v>
      </c>
      <c r="AY212" s="24" t="s">
        <v>183</v>
      </c>
      <c r="BE212" s="246">
        <f>IF(N212="základní",J212,0)</f>
        <v>0</v>
      </c>
      <c r="BF212" s="246">
        <f>IF(N212="snížená",J212,0)</f>
        <v>0</v>
      </c>
      <c r="BG212" s="246">
        <f>IF(N212="zákl. přenesená",J212,0)</f>
        <v>0</v>
      </c>
      <c r="BH212" s="246">
        <f>IF(N212="sníž. přenesená",J212,0)</f>
        <v>0</v>
      </c>
      <c r="BI212" s="246">
        <f>IF(N212="nulová",J212,0)</f>
        <v>0</v>
      </c>
      <c r="BJ212" s="24" t="s">
        <v>87</v>
      </c>
      <c r="BK212" s="246">
        <f>ROUND(I212*H212,2)</f>
        <v>0</v>
      </c>
      <c r="BL212" s="24" t="s">
        <v>579</v>
      </c>
      <c r="BM212" s="24" t="s">
        <v>2579</v>
      </c>
    </row>
    <row r="213" s="12" customFormat="1">
      <c r="B213" s="253"/>
      <c r="C213" s="254"/>
      <c r="D213" s="255" t="s">
        <v>275</v>
      </c>
      <c r="E213" s="256" t="s">
        <v>34</v>
      </c>
      <c r="F213" s="257" t="s">
        <v>2510</v>
      </c>
      <c r="G213" s="254"/>
      <c r="H213" s="258">
        <v>66</v>
      </c>
      <c r="I213" s="259"/>
      <c r="J213" s="254"/>
      <c r="K213" s="254"/>
      <c r="L213" s="260"/>
      <c r="M213" s="261"/>
      <c r="N213" s="262"/>
      <c r="O213" s="262"/>
      <c r="P213" s="262"/>
      <c r="Q213" s="262"/>
      <c r="R213" s="262"/>
      <c r="S213" s="262"/>
      <c r="T213" s="263"/>
      <c r="AT213" s="264" t="s">
        <v>275</v>
      </c>
      <c r="AU213" s="264" t="s">
        <v>90</v>
      </c>
      <c r="AV213" s="12" t="s">
        <v>90</v>
      </c>
      <c r="AW213" s="12" t="s">
        <v>42</v>
      </c>
      <c r="AX213" s="12" t="s">
        <v>79</v>
      </c>
      <c r="AY213" s="264" t="s">
        <v>183</v>
      </c>
    </row>
    <row r="214" s="12" customFormat="1">
      <c r="B214" s="253"/>
      <c r="C214" s="254"/>
      <c r="D214" s="255" t="s">
        <v>275</v>
      </c>
      <c r="E214" s="256" t="s">
        <v>34</v>
      </c>
      <c r="F214" s="257" t="s">
        <v>2511</v>
      </c>
      <c r="G214" s="254"/>
      <c r="H214" s="258">
        <v>-10.536</v>
      </c>
      <c r="I214" s="259"/>
      <c r="J214" s="254"/>
      <c r="K214" s="254"/>
      <c r="L214" s="260"/>
      <c r="M214" s="261"/>
      <c r="N214" s="262"/>
      <c r="O214" s="262"/>
      <c r="P214" s="262"/>
      <c r="Q214" s="262"/>
      <c r="R214" s="262"/>
      <c r="S214" s="262"/>
      <c r="T214" s="263"/>
      <c r="AT214" s="264" t="s">
        <v>275</v>
      </c>
      <c r="AU214" s="264" t="s">
        <v>90</v>
      </c>
      <c r="AV214" s="12" t="s">
        <v>90</v>
      </c>
      <c r="AW214" s="12" t="s">
        <v>42</v>
      </c>
      <c r="AX214" s="12" t="s">
        <v>79</v>
      </c>
      <c r="AY214" s="264" t="s">
        <v>183</v>
      </c>
    </row>
    <row r="215" s="12" customFormat="1">
      <c r="B215" s="253"/>
      <c r="C215" s="254"/>
      <c r="D215" s="255" t="s">
        <v>275</v>
      </c>
      <c r="E215" s="256" t="s">
        <v>34</v>
      </c>
      <c r="F215" s="257" t="s">
        <v>2512</v>
      </c>
      <c r="G215" s="254"/>
      <c r="H215" s="258">
        <v>-15</v>
      </c>
      <c r="I215" s="259"/>
      <c r="J215" s="254"/>
      <c r="K215" s="254"/>
      <c r="L215" s="260"/>
      <c r="M215" s="275"/>
      <c r="N215" s="276"/>
      <c r="O215" s="276"/>
      <c r="P215" s="276"/>
      <c r="Q215" s="276"/>
      <c r="R215" s="276"/>
      <c r="S215" s="276"/>
      <c r="T215" s="277"/>
      <c r="AT215" s="264" t="s">
        <v>275</v>
      </c>
      <c r="AU215" s="264" t="s">
        <v>90</v>
      </c>
      <c r="AV215" s="12" t="s">
        <v>90</v>
      </c>
      <c r="AW215" s="12" t="s">
        <v>42</v>
      </c>
      <c r="AX215" s="12" t="s">
        <v>79</v>
      </c>
      <c r="AY215" s="264" t="s">
        <v>183</v>
      </c>
    </row>
    <row r="216" s="1" customFormat="1" ht="6.96" customHeight="1">
      <c r="B216" s="68"/>
      <c r="C216" s="69"/>
      <c r="D216" s="69"/>
      <c r="E216" s="69"/>
      <c r="F216" s="69"/>
      <c r="G216" s="69"/>
      <c r="H216" s="69"/>
      <c r="I216" s="180"/>
      <c r="J216" s="69"/>
      <c r="K216" s="69"/>
      <c r="L216" s="73"/>
    </row>
  </sheetData>
  <sheetProtection sheet="1" autoFilter="0" formatColumns="0" formatRows="0" objects="1" scenarios="1" spinCount="100000" saltValue="HEhDj0qgzKnRM6REM7z8bVZxXHZWHHIiqrRFW1ZOTWacCfC3DKTJs+rbtvnMFQI3jbndsSLhTd6vrYS+p/bKiQ==" hashValue="8QYQk8FrBwpo6YrHWJDzUom7MnJUJN1+jhlVAllvi8xaHa3SX4xPwJE/ZQ+/D0guTY9KVtA4/iKacVvCxywT8g==" algorithmName="SHA-512" password="CC35"/>
  <autoFilter ref="C88:K215"/>
  <mergeCells count="10">
    <mergeCell ref="E7:H7"/>
    <mergeCell ref="E9:H9"/>
    <mergeCell ref="E24:H24"/>
    <mergeCell ref="E45:H45"/>
    <mergeCell ref="E47:H47"/>
    <mergeCell ref="J51:J52"/>
    <mergeCell ref="E79:H79"/>
    <mergeCell ref="E81:H81"/>
    <mergeCell ref="G1:H1"/>
    <mergeCell ref="L2:V2"/>
  </mergeCells>
  <hyperlinks>
    <hyperlink ref="F1:G1" location="C2" display="1) Krycí list soupisu"/>
    <hyperlink ref="G1:H1" location="C54" display="2) Rekapitulace"/>
    <hyperlink ref="J1" location="C88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136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 s="1" customFormat="1">
      <c r="B8" s="47"/>
      <c r="C8" s="48"/>
      <c r="D8" s="40" t="s">
        <v>153</v>
      </c>
      <c r="E8" s="48"/>
      <c r="F8" s="48"/>
      <c r="G8" s="48"/>
      <c r="H8" s="48"/>
      <c r="I8" s="157"/>
      <c r="J8" s="48"/>
      <c r="K8" s="52"/>
    </row>
    <row r="9" s="1" customFormat="1" ht="36.96" customHeight="1">
      <c r="B9" s="47"/>
      <c r="C9" s="48"/>
      <c r="D9" s="48"/>
      <c r="E9" s="158" t="s">
        <v>2580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8"/>
      <c r="E10" s="48"/>
      <c r="F10" s="48"/>
      <c r="G10" s="48"/>
      <c r="H10" s="48"/>
      <c r="I10" s="157"/>
      <c r="J10" s="48"/>
      <c r="K10" s="52"/>
    </row>
    <row r="11" s="1" customFormat="1" ht="14.4" customHeight="1">
      <c r="B11" s="47"/>
      <c r="C11" s="48"/>
      <c r="D11" s="40" t="s">
        <v>20</v>
      </c>
      <c r="E11" s="48"/>
      <c r="F11" s="35" t="s">
        <v>114</v>
      </c>
      <c r="G11" s="48"/>
      <c r="H11" s="48"/>
      <c r="I11" s="159" t="s">
        <v>22</v>
      </c>
      <c r="J11" s="35" t="s">
        <v>23</v>
      </c>
      <c r="K11" s="52"/>
    </row>
    <row r="12" s="1" customFormat="1" ht="14.4" customHeight="1">
      <c r="B12" s="47"/>
      <c r="C12" s="48"/>
      <c r="D12" s="40" t="s">
        <v>24</v>
      </c>
      <c r="E12" s="48"/>
      <c r="F12" s="35" t="s">
        <v>25</v>
      </c>
      <c r="G12" s="48"/>
      <c r="H12" s="48"/>
      <c r="I12" s="159" t="s">
        <v>26</v>
      </c>
      <c r="J12" s="160" t="str">
        <f>'Rekapitulace stavby'!AN8</f>
        <v>30. 10. 2018</v>
      </c>
      <c r="K12" s="52"/>
    </row>
    <row r="13" s="1" customFormat="1" ht="21.84" customHeight="1">
      <c r="B13" s="47"/>
      <c r="C13" s="48"/>
      <c r="D13" s="34" t="s">
        <v>28</v>
      </c>
      <c r="E13" s="48"/>
      <c r="F13" s="42" t="s">
        <v>250</v>
      </c>
      <c r="G13" s="48"/>
      <c r="H13" s="48"/>
      <c r="I13" s="161" t="s">
        <v>30</v>
      </c>
      <c r="J13" s="42" t="s">
        <v>251</v>
      </c>
      <c r="K13" s="52"/>
    </row>
    <row r="14" s="1" customFormat="1" ht="14.4" customHeight="1">
      <c r="B14" s="47"/>
      <c r="C14" s="48"/>
      <c r="D14" s="40" t="s">
        <v>32</v>
      </c>
      <c r="E14" s="48"/>
      <c r="F14" s="48"/>
      <c r="G14" s="48"/>
      <c r="H14" s="48"/>
      <c r="I14" s="159" t="s">
        <v>33</v>
      </c>
      <c r="J14" s="35" t="s">
        <v>34</v>
      </c>
      <c r="K14" s="52"/>
    </row>
    <row r="15" s="1" customFormat="1" ht="18" customHeight="1">
      <c r="B15" s="47"/>
      <c r="C15" s="48"/>
      <c r="D15" s="48"/>
      <c r="E15" s="35" t="s">
        <v>35</v>
      </c>
      <c r="F15" s="48"/>
      <c r="G15" s="48"/>
      <c r="H15" s="48"/>
      <c r="I15" s="159" t="s">
        <v>36</v>
      </c>
      <c r="J15" s="35" t="s">
        <v>34</v>
      </c>
      <c r="K15" s="52"/>
    </row>
    <row r="16" s="1" customFormat="1" ht="6.96" customHeight="1">
      <c r="B16" s="47"/>
      <c r="C16" s="48"/>
      <c r="D16" s="48"/>
      <c r="E16" s="48"/>
      <c r="F16" s="48"/>
      <c r="G16" s="48"/>
      <c r="H16" s="48"/>
      <c r="I16" s="157"/>
      <c r="J16" s="48"/>
      <c r="K16" s="52"/>
    </row>
    <row r="17" s="1" customFormat="1" ht="14.4" customHeight="1">
      <c r="B17" s="47"/>
      <c r="C17" s="48"/>
      <c r="D17" s="40" t="s">
        <v>37</v>
      </c>
      <c r="E17" s="48"/>
      <c r="F17" s="48"/>
      <c r="G17" s="48"/>
      <c r="H17" s="48"/>
      <c r="I17" s="159" t="s">
        <v>33</v>
      </c>
      <c r="J17" s="35" t="str">
        <f>IF('Rekapitulace stavby'!AN13="Vyplň údaj","",IF('Rekapitulace stavby'!AN13="","",'Rekapitulace stavby'!AN13))</f>
        <v/>
      </c>
      <c r="K17" s="52"/>
    </row>
    <row r="18" s="1" customFormat="1" ht="18" customHeight="1">
      <c r="B18" s="47"/>
      <c r="C18" s="48"/>
      <c r="D18" s="48"/>
      <c r="E18" s="35" t="str">
        <f>IF('Rekapitulace stavby'!E14="Vyplň údaj","",IF('Rekapitulace stavby'!E14="","",'Rekapitulace stavby'!E14))</f>
        <v/>
      </c>
      <c r="F18" s="48"/>
      <c r="G18" s="48"/>
      <c r="H18" s="48"/>
      <c r="I18" s="159" t="s">
        <v>36</v>
      </c>
      <c r="J18" s="35" t="str">
        <f>IF('Rekapitulace stavby'!AN14="Vyplň údaj","",IF('Rekapitulace stavby'!AN14="","",'Rekapitulace stavby'!AN14))</f>
        <v/>
      </c>
      <c r="K18" s="52"/>
    </row>
    <row r="19" s="1" customFormat="1" ht="6.96" customHeight="1">
      <c r="B19" s="47"/>
      <c r="C19" s="48"/>
      <c r="D19" s="48"/>
      <c r="E19" s="48"/>
      <c r="F19" s="48"/>
      <c r="G19" s="48"/>
      <c r="H19" s="48"/>
      <c r="I19" s="157"/>
      <c r="J19" s="48"/>
      <c r="K19" s="52"/>
    </row>
    <row r="20" s="1" customFormat="1" ht="14.4" customHeight="1">
      <c r="B20" s="47"/>
      <c r="C20" s="48"/>
      <c r="D20" s="40" t="s">
        <v>39</v>
      </c>
      <c r="E20" s="48"/>
      <c r="F20" s="48"/>
      <c r="G20" s="48"/>
      <c r="H20" s="48"/>
      <c r="I20" s="159" t="s">
        <v>33</v>
      </c>
      <c r="J20" s="35" t="s">
        <v>40</v>
      </c>
      <c r="K20" s="52"/>
    </row>
    <row r="21" s="1" customFormat="1" ht="18" customHeight="1">
      <c r="B21" s="47"/>
      <c r="C21" s="48"/>
      <c r="D21" s="48"/>
      <c r="E21" s="35" t="s">
        <v>41</v>
      </c>
      <c r="F21" s="48"/>
      <c r="G21" s="48"/>
      <c r="H21" s="48"/>
      <c r="I21" s="159" t="s">
        <v>36</v>
      </c>
      <c r="J21" s="35" t="s">
        <v>34</v>
      </c>
      <c r="K21" s="52"/>
    </row>
    <row r="22" s="1" customFormat="1" ht="6.96" customHeight="1">
      <c r="B22" s="47"/>
      <c r="C22" s="48"/>
      <c r="D22" s="48"/>
      <c r="E22" s="48"/>
      <c r="F22" s="48"/>
      <c r="G22" s="48"/>
      <c r="H22" s="48"/>
      <c r="I22" s="157"/>
      <c r="J22" s="48"/>
      <c r="K22" s="52"/>
    </row>
    <row r="23" s="1" customFormat="1" ht="14.4" customHeight="1">
      <c r="B23" s="47"/>
      <c r="C23" s="48"/>
      <c r="D23" s="40" t="s">
        <v>43</v>
      </c>
      <c r="E23" s="48"/>
      <c r="F23" s="48"/>
      <c r="G23" s="48"/>
      <c r="H23" s="48"/>
      <c r="I23" s="157"/>
      <c r="J23" s="48"/>
      <c r="K23" s="52"/>
    </row>
    <row r="24" s="7" customFormat="1" ht="16.5" customHeight="1">
      <c r="B24" s="162"/>
      <c r="C24" s="163"/>
      <c r="D24" s="163"/>
      <c r="E24" s="45" t="s">
        <v>34</v>
      </c>
      <c r="F24" s="45"/>
      <c r="G24" s="45"/>
      <c r="H24" s="45"/>
      <c r="I24" s="164"/>
      <c r="J24" s="163"/>
      <c r="K24" s="165"/>
    </row>
    <row r="25" s="1" customFormat="1" ht="6.96" customHeight="1">
      <c r="B25" s="47"/>
      <c r="C25" s="48"/>
      <c r="D25" s="48"/>
      <c r="E25" s="48"/>
      <c r="F25" s="48"/>
      <c r="G25" s="48"/>
      <c r="H25" s="48"/>
      <c r="I25" s="157"/>
      <c r="J25" s="48"/>
      <c r="K25" s="52"/>
    </row>
    <row r="26" s="1" customFormat="1" ht="6.96" customHeight="1">
      <c r="B26" s="47"/>
      <c r="C26" s="48"/>
      <c r="D26" s="107"/>
      <c r="E26" s="107"/>
      <c r="F26" s="107"/>
      <c r="G26" s="107"/>
      <c r="H26" s="107"/>
      <c r="I26" s="166"/>
      <c r="J26" s="107"/>
      <c r="K26" s="167"/>
    </row>
    <row r="27" s="1" customFormat="1" ht="25.44" customHeight="1">
      <c r="B27" s="47"/>
      <c r="C27" s="48"/>
      <c r="D27" s="168" t="s">
        <v>45</v>
      </c>
      <c r="E27" s="48"/>
      <c r="F27" s="48"/>
      <c r="G27" s="48"/>
      <c r="H27" s="48"/>
      <c r="I27" s="157"/>
      <c r="J27" s="169">
        <f>ROUND(J80,2)</f>
        <v>0</v>
      </c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14.4" customHeight="1">
      <c r="B29" s="47"/>
      <c r="C29" s="48"/>
      <c r="D29" s="48"/>
      <c r="E29" s="48"/>
      <c r="F29" s="53" t="s">
        <v>47</v>
      </c>
      <c r="G29" s="48"/>
      <c r="H29" s="48"/>
      <c r="I29" s="170" t="s">
        <v>46</v>
      </c>
      <c r="J29" s="53" t="s">
        <v>48</v>
      </c>
      <c r="K29" s="52"/>
    </row>
    <row r="30" s="1" customFormat="1" ht="14.4" customHeight="1">
      <c r="B30" s="47"/>
      <c r="C30" s="48"/>
      <c r="D30" s="56" t="s">
        <v>49</v>
      </c>
      <c r="E30" s="56" t="s">
        <v>50</v>
      </c>
      <c r="F30" s="171">
        <f>ROUND(SUM(BE80:BE94), 2)</f>
        <v>0</v>
      </c>
      <c r="G30" s="48"/>
      <c r="H30" s="48"/>
      <c r="I30" s="172">
        <v>0.20999999999999999</v>
      </c>
      <c r="J30" s="171">
        <f>ROUND(ROUND((SUM(BE80:BE94)), 2)*I30, 2)</f>
        <v>0</v>
      </c>
      <c r="K30" s="52"/>
    </row>
    <row r="31" s="1" customFormat="1" ht="14.4" customHeight="1">
      <c r="B31" s="47"/>
      <c r="C31" s="48"/>
      <c r="D31" s="48"/>
      <c r="E31" s="56" t="s">
        <v>51</v>
      </c>
      <c r="F31" s="171">
        <f>ROUND(SUM(BF80:BF94), 2)</f>
        <v>0</v>
      </c>
      <c r="G31" s="48"/>
      <c r="H31" s="48"/>
      <c r="I31" s="172">
        <v>0.14999999999999999</v>
      </c>
      <c r="J31" s="171">
        <f>ROUND(ROUND((SUM(BF80:BF94)), 2)*I31, 2)</f>
        <v>0</v>
      </c>
      <c r="K31" s="52"/>
    </row>
    <row r="32" hidden="1" s="1" customFormat="1" ht="14.4" customHeight="1">
      <c r="B32" s="47"/>
      <c r="C32" s="48"/>
      <c r="D32" s="48"/>
      <c r="E32" s="56" t="s">
        <v>52</v>
      </c>
      <c r="F32" s="171">
        <f>ROUND(SUM(BG80:BG94), 2)</f>
        <v>0</v>
      </c>
      <c r="G32" s="48"/>
      <c r="H32" s="48"/>
      <c r="I32" s="172">
        <v>0.20999999999999999</v>
      </c>
      <c r="J32" s="171">
        <v>0</v>
      </c>
      <c r="K32" s="52"/>
    </row>
    <row r="33" hidden="1" s="1" customFormat="1" ht="14.4" customHeight="1">
      <c r="B33" s="47"/>
      <c r="C33" s="48"/>
      <c r="D33" s="48"/>
      <c r="E33" s="56" t="s">
        <v>53</v>
      </c>
      <c r="F33" s="171">
        <f>ROUND(SUM(BH80:BH94), 2)</f>
        <v>0</v>
      </c>
      <c r="G33" s="48"/>
      <c r="H33" s="48"/>
      <c r="I33" s="172">
        <v>0.14999999999999999</v>
      </c>
      <c r="J33" s="171">
        <v>0</v>
      </c>
      <c r="K33" s="52"/>
    </row>
    <row r="34" hidden="1" s="1" customFormat="1" ht="14.4" customHeight="1">
      <c r="B34" s="47"/>
      <c r="C34" s="48"/>
      <c r="D34" s="48"/>
      <c r="E34" s="56" t="s">
        <v>54</v>
      </c>
      <c r="F34" s="171">
        <f>ROUND(SUM(BI80:BI94), 2)</f>
        <v>0</v>
      </c>
      <c r="G34" s="48"/>
      <c r="H34" s="48"/>
      <c r="I34" s="172">
        <v>0</v>
      </c>
      <c r="J34" s="171">
        <v>0</v>
      </c>
      <c r="K34" s="52"/>
    </row>
    <row r="35" s="1" customFormat="1" ht="6.96" customHeight="1">
      <c r="B35" s="47"/>
      <c r="C35" s="48"/>
      <c r="D35" s="48"/>
      <c r="E35" s="48"/>
      <c r="F35" s="48"/>
      <c r="G35" s="48"/>
      <c r="H35" s="48"/>
      <c r="I35" s="157"/>
      <c r="J35" s="48"/>
      <c r="K35" s="52"/>
    </row>
    <row r="36" s="1" customFormat="1" ht="25.44" customHeight="1">
      <c r="B36" s="47"/>
      <c r="C36" s="173"/>
      <c r="D36" s="174" t="s">
        <v>55</v>
      </c>
      <c r="E36" s="99"/>
      <c r="F36" s="99"/>
      <c r="G36" s="175" t="s">
        <v>56</v>
      </c>
      <c r="H36" s="176" t="s">
        <v>57</v>
      </c>
      <c r="I36" s="177"/>
      <c r="J36" s="178">
        <f>SUM(J27:J34)</f>
        <v>0</v>
      </c>
      <c r="K36" s="179"/>
    </row>
    <row r="37" s="1" customFormat="1" ht="14.4" customHeight="1">
      <c r="B37" s="68"/>
      <c r="C37" s="69"/>
      <c r="D37" s="69"/>
      <c r="E37" s="69"/>
      <c r="F37" s="69"/>
      <c r="G37" s="69"/>
      <c r="H37" s="69"/>
      <c r="I37" s="180"/>
      <c r="J37" s="69"/>
      <c r="K37" s="70"/>
    </row>
    <row r="41" s="1" customFormat="1" ht="6.96" customHeight="1">
      <c r="B41" s="181"/>
      <c r="C41" s="182"/>
      <c r="D41" s="182"/>
      <c r="E41" s="182"/>
      <c r="F41" s="182"/>
      <c r="G41" s="182"/>
      <c r="H41" s="182"/>
      <c r="I41" s="183"/>
      <c r="J41" s="182"/>
      <c r="K41" s="184"/>
    </row>
    <row r="42" s="1" customFormat="1" ht="36.96" customHeight="1">
      <c r="B42" s="47"/>
      <c r="C42" s="30" t="s">
        <v>159</v>
      </c>
      <c r="D42" s="48"/>
      <c r="E42" s="48"/>
      <c r="F42" s="48"/>
      <c r="G42" s="48"/>
      <c r="H42" s="48"/>
      <c r="I42" s="157"/>
      <c r="J42" s="48"/>
      <c r="K42" s="52"/>
    </row>
    <row r="43" s="1" customFormat="1" ht="6.96" customHeight="1">
      <c r="B43" s="47"/>
      <c r="C43" s="48"/>
      <c r="D43" s="48"/>
      <c r="E43" s="48"/>
      <c r="F43" s="48"/>
      <c r="G43" s="48"/>
      <c r="H43" s="48"/>
      <c r="I43" s="157"/>
      <c r="J43" s="48"/>
      <c r="K43" s="52"/>
    </row>
    <row r="44" s="1" customFormat="1" ht="14.4" customHeight="1">
      <c r="B44" s="47"/>
      <c r="C44" s="40" t="s">
        <v>18</v>
      </c>
      <c r="D44" s="48"/>
      <c r="E44" s="48"/>
      <c r="F44" s="48"/>
      <c r="G44" s="48"/>
      <c r="H44" s="48"/>
      <c r="I44" s="157"/>
      <c r="J44" s="48"/>
      <c r="K44" s="52"/>
    </row>
    <row r="45" s="1" customFormat="1" ht="16.5" customHeight="1">
      <c r="B45" s="47"/>
      <c r="C45" s="48"/>
      <c r="D45" s="48"/>
      <c r="E45" s="156" t="str">
        <f>E7</f>
        <v>Výstavba ČOV a kanalizace v obci Kožlí</v>
      </c>
      <c r="F45" s="40"/>
      <c r="G45" s="40"/>
      <c r="H45" s="40"/>
      <c r="I45" s="157"/>
      <c r="J45" s="48"/>
      <c r="K45" s="52"/>
    </row>
    <row r="46" s="1" customFormat="1" ht="14.4" customHeight="1">
      <c r="B46" s="47"/>
      <c r="C46" s="40" t="s">
        <v>153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7.25" customHeight="1">
      <c r="B47" s="47"/>
      <c r="C47" s="48"/>
      <c r="D47" s="48"/>
      <c r="E47" s="158" t="str">
        <f>E9</f>
        <v>2018_12_04 - PS 01.1 ČOV TECHNOLOGICKÁ ČÁST STROJNÍ</v>
      </c>
      <c r="F47" s="48"/>
      <c r="G47" s="48"/>
      <c r="H47" s="48"/>
      <c r="I47" s="157"/>
      <c r="J47" s="48"/>
      <c r="K47" s="52"/>
    </row>
    <row r="48" s="1" customFormat="1" ht="6.96" customHeight="1">
      <c r="B48" s="47"/>
      <c r="C48" s="48"/>
      <c r="D48" s="48"/>
      <c r="E48" s="48"/>
      <c r="F48" s="48"/>
      <c r="G48" s="48"/>
      <c r="H48" s="48"/>
      <c r="I48" s="157"/>
      <c r="J48" s="48"/>
      <c r="K48" s="52"/>
    </row>
    <row r="49" s="1" customFormat="1" ht="18" customHeight="1">
      <c r="B49" s="47"/>
      <c r="C49" s="40" t="s">
        <v>24</v>
      </c>
      <c r="D49" s="48"/>
      <c r="E49" s="48"/>
      <c r="F49" s="35" t="str">
        <f>F12</f>
        <v>Kožlí u Orlíka</v>
      </c>
      <c r="G49" s="48"/>
      <c r="H49" s="48"/>
      <c r="I49" s="159" t="s">
        <v>26</v>
      </c>
      <c r="J49" s="160" t="str">
        <f>IF(J12="","",J12)</f>
        <v>30. 10. 2018</v>
      </c>
      <c r="K49" s="52"/>
    </row>
    <row r="50" s="1" customFormat="1" ht="6.96" customHeight="1">
      <c r="B50" s="47"/>
      <c r="C50" s="48"/>
      <c r="D50" s="48"/>
      <c r="E50" s="48"/>
      <c r="F50" s="48"/>
      <c r="G50" s="48"/>
      <c r="H50" s="48"/>
      <c r="I50" s="157"/>
      <c r="J50" s="48"/>
      <c r="K50" s="52"/>
    </row>
    <row r="51" s="1" customFormat="1">
      <c r="B51" s="47"/>
      <c r="C51" s="40" t="s">
        <v>32</v>
      </c>
      <c r="D51" s="48"/>
      <c r="E51" s="48"/>
      <c r="F51" s="35" t="str">
        <f>E15</f>
        <v>Obec Kožlí</v>
      </c>
      <c r="G51" s="48"/>
      <c r="H51" s="48"/>
      <c r="I51" s="159" t="s">
        <v>39</v>
      </c>
      <c r="J51" s="45" t="str">
        <f>E21</f>
        <v>Vodohospodážský rozvoj a výstavbna a.s.</v>
      </c>
      <c r="K51" s="52"/>
    </row>
    <row r="52" s="1" customFormat="1" ht="14.4" customHeight="1">
      <c r="B52" s="47"/>
      <c r="C52" s="40" t="s">
        <v>37</v>
      </c>
      <c r="D52" s="48"/>
      <c r="E52" s="48"/>
      <c r="F52" s="35" t="str">
        <f>IF(E18="","",E18)</f>
        <v/>
      </c>
      <c r="G52" s="48"/>
      <c r="H52" s="48"/>
      <c r="I52" s="157"/>
      <c r="J52" s="185"/>
      <c r="K52" s="52"/>
    </row>
    <row r="53" s="1" customFormat="1" ht="10.32" customHeight="1">
      <c r="B53" s="47"/>
      <c r="C53" s="48"/>
      <c r="D53" s="48"/>
      <c r="E53" s="48"/>
      <c r="F53" s="48"/>
      <c r="G53" s="48"/>
      <c r="H53" s="48"/>
      <c r="I53" s="157"/>
      <c r="J53" s="48"/>
      <c r="K53" s="52"/>
    </row>
    <row r="54" s="1" customFormat="1" ht="29.28" customHeight="1">
      <c r="B54" s="47"/>
      <c r="C54" s="186" t="s">
        <v>160</v>
      </c>
      <c r="D54" s="173"/>
      <c r="E54" s="173"/>
      <c r="F54" s="173"/>
      <c r="G54" s="173"/>
      <c r="H54" s="173"/>
      <c r="I54" s="187"/>
      <c r="J54" s="188" t="s">
        <v>161</v>
      </c>
      <c r="K54" s="189"/>
    </row>
    <row r="55" s="1" customFormat="1" ht="10.32" customHeight="1">
      <c r="B55" s="47"/>
      <c r="C55" s="48"/>
      <c r="D55" s="48"/>
      <c r="E55" s="48"/>
      <c r="F55" s="48"/>
      <c r="G55" s="48"/>
      <c r="H55" s="48"/>
      <c r="I55" s="157"/>
      <c r="J55" s="48"/>
      <c r="K55" s="52"/>
    </row>
    <row r="56" s="1" customFormat="1" ht="29.28" customHeight="1">
      <c r="B56" s="47"/>
      <c r="C56" s="190" t="s">
        <v>162</v>
      </c>
      <c r="D56" s="48"/>
      <c r="E56" s="48"/>
      <c r="F56" s="48"/>
      <c r="G56" s="48"/>
      <c r="H56" s="48"/>
      <c r="I56" s="157"/>
      <c r="J56" s="169">
        <f>J80</f>
        <v>0</v>
      </c>
      <c r="K56" s="52"/>
      <c r="AU56" s="24" t="s">
        <v>163</v>
      </c>
    </row>
    <row r="57" s="8" customFormat="1" ht="24.96" customHeight="1">
      <c r="B57" s="191"/>
      <c r="C57" s="192"/>
      <c r="D57" s="193" t="s">
        <v>252</v>
      </c>
      <c r="E57" s="194"/>
      <c r="F57" s="194"/>
      <c r="G57" s="194"/>
      <c r="H57" s="194"/>
      <c r="I57" s="195"/>
      <c r="J57" s="196">
        <f>J81</f>
        <v>0</v>
      </c>
      <c r="K57" s="197"/>
    </row>
    <row r="58" s="9" customFormat="1" ht="19.92" customHeight="1">
      <c r="B58" s="198"/>
      <c r="C58" s="199"/>
      <c r="D58" s="200" t="s">
        <v>259</v>
      </c>
      <c r="E58" s="201"/>
      <c r="F58" s="201"/>
      <c r="G58" s="201"/>
      <c r="H58" s="201"/>
      <c r="I58" s="202"/>
      <c r="J58" s="203">
        <f>J82</f>
        <v>0</v>
      </c>
      <c r="K58" s="204"/>
    </row>
    <row r="59" s="8" customFormat="1" ht="24.96" customHeight="1">
      <c r="B59" s="191"/>
      <c r="C59" s="192"/>
      <c r="D59" s="193" t="s">
        <v>264</v>
      </c>
      <c r="E59" s="194"/>
      <c r="F59" s="194"/>
      <c r="G59" s="194"/>
      <c r="H59" s="194"/>
      <c r="I59" s="195"/>
      <c r="J59" s="196">
        <f>J84</f>
        <v>0</v>
      </c>
      <c r="K59" s="197"/>
    </row>
    <row r="60" s="9" customFormat="1" ht="19.92" customHeight="1">
      <c r="B60" s="198"/>
      <c r="C60" s="199"/>
      <c r="D60" s="200" t="s">
        <v>1363</v>
      </c>
      <c r="E60" s="201"/>
      <c r="F60" s="201"/>
      <c r="G60" s="201"/>
      <c r="H60" s="201"/>
      <c r="I60" s="202"/>
      <c r="J60" s="203">
        <f>J85</f>
        <v>0</v>
      </c>
      <c r="K60" s="204"/>
    </row>
    <row r="61" s="1" customFormat="1" ht="21.84" customHeight="1">
      <c r="B61" s="47"/>
      <c r="C61" s="48"/>
      <c r="D61" s="48"/>
      <c r="E61" s="48"/>
      <c r="F61" s="48"/>
      <c r="G61" s="48"/>
      <c r="H61" s="48"/>
      <c r="I61" s="157"/>
      <c r="J61" s="48"/>
      <c r="K61" s="52"/>
    </row>
    <row r="62" s="1" customFormat="1" ht="6.96" customHeight="1">
      <c r="B62" s="68"/>
      <c r="C62" s="69"/>
      <c r="D62" s="69"/>
      <c r="E62" s="69"/>
      <c r="F62" s="69"/>
      <c r="G62" s="69"/>
      <c r="H62" s="69"/>
      <c r="I62" s="180"/>
      <c r="J62" s="69"/>
      <c r="K62" s="70"/>
    </row>
    <row r="66" s="1" customFormat="1" ht="6.96" customHeight="1">
      <c r="B66" s="71"/>
      <c r="C66" s="72"/>
      <c r="D66" s="72"/>
      <c r="E66" s="72"/>
      <c r="F66" s="72"/>
      <c r="G66" s="72"/>
      <c r="H66" s="72"/>
      <c r="I66" s="183"/>
      <c r="J66" s="72"/>
      <c r="K66" s="72"/>
      <c r="L66" s="73"/>
    </row>
    <row r="67" s="1" customFormat="1" ht="36.96" customHeight="1">
      <c r="B67" s="47"/>
      <c r="C67" s="74" t="s">
        <v>166</v>
      </c>
      <c r="D67" s="75"/>
      <c r="E67" s="75"/>
      <c r="F67" s="75"/>
      <c r="G67" s="75"/>
      <c r="H67" s="75"/>
      <c r="I67" s="205"/>
      <c r="J67" s="75"/>
      <c r="K67" s="75"/>
      <c r="L67" s="73"/>
    </row>
    <row r="68" s="1" customFormat="1" ht="6.96" customHeight="1">
      <c r="B68" s="47"/>
      <c r="C68" s="75"/>
      <c r="D68" s="75"/>
      <c r="E68" s="75"/>
      <c r="F68" s="75"/>
      <c r="G68" s="75"/>
      <c r="H68" s="75"/>
      <c r="I68" s="205"/>
      <c r="J68" s="75"/>
      <c r="K68" s="75"/>
      <c r="L68" s="73"/>
    </row>
    <row r="69" s="1" customFormat="1" ht="14.4" customHeight="1">
      <c r="B69" s="47"/>
      <c r="C69" s="77" t="s">
        <v>18</v>
      </c>
      <c r="D69" s="75"/>
      <c r="E69" s="75"/>
      <c r="F69" s="75"/>
      <c r="G69" s="75"/>
      <c r="H69" s="75"/>
      <c r="I69" s="205"/>
      <c r="J69" s="75"/>
      <c r="K69" s="75"/>
      <c r="L69" s="73"/>
    </row>
    <row r="70" s="1" customFormat="1" ht="16.5" customHeight="1">
      <c r="B70" s="47"/>
      <c r="C70" s="75"/>
      <c r="D70" s="75"/>
      <c r="E70" s="206" t="str">
        <f>E7</f>
        <v>Výstavba ČOV a kanalizace v obci Kožlí</v>
      </c>
      <c r="F70" s="77"/>
      <c r="G70" s="77"/>
      <c r="H70" s="77"/>
      <c r="I70" s="205"/>
      <c r="J70" s="75"/>
      <c r="K70" s="75"/>
      <c r="L70" s="73"/>
    </row>
    <row r="71" s="1" customFormat="1" ht="14.4" customHeight="1">
      <c r="B71" s="47"/>
      <c r="C71" s="77" t="s">
        <v>153</v>
      </c>
      <c r="D71" s="75"/>
      <c r="E71" s="75"/>
      <c r="F71" s="75"/>
      <c r="G71" s="75"/>
      <c r="H71" s="75"/>
      <c r="I71" s="205"/>
      <c r="J71" s="75"/>
      <c r="K71" s="75"/>
      <c r="L71" s="73"/>
    </row>
    <row r="72" s="1" customFormat="1" ht="17.25" customHeight="1">
      <c r="B72" s="47"/>
      <c r="C72" s="75"/>
      <c r="D72" s="75"/>
      <c r="E72" s="83" t="str">
        <f>E9</f>
        <v>2018_12_04 - PS 01.1 ČOV TECHNOLOGICKÁ ČÁST STROJNÍ</v>
      </c>
      <c r="F72" s="75"/>
      <c r="G72" s="75"/>
      <c r="H72" s="75"/>
      <c r="I72" s="205"/>
      <c r="J72" s="75"/>
      <c r="K72" s="75"/>
      <c r="L72" s="73"/>
    </row>
    <row r="73" s="1" customFormat="1" ht="6.96" customHeight="1">
      <c r="B73" s="47"/>
      <c r="C73" s="75"/>
      <c r="D73" s="75"/>
      <c r="E73" s="75"/>
      <c r="F73" s="75"/>
      <c r="G73" s="75"/>
      <c r="H73" s="75"/>
      <c r="I73" s="205"/>
      <c r="J73" s="75"/>
      <c r="K73" s="75"/>
      <c r="L73" s="73"/>
    </row>
    <row r="74" s="1" customFormat="1" ht="18" customHeight="1">
      <c r="B74" s="47"/>
      <c r="C74" s="77" t="s">
        <v>24</v>
      </c>
      <c r="D74" s="75"/>
      <c r="E74" s="75"/>
      <c r="F74" s="207" t="str">
        <f>F12</f>
        <v>Kožlí u Orlíka</v>
      </c>
      <c r="G74" s="75"/>
      <c r="H74" s="75"/>
      <c r="I74" s="208" t="s">
        <v>26</v>
      </c>
      <c r="J74" s="86" t="str">
        <f>IF(J12="","",J12)</f>
        <v>30. 10. 2018</v>
      </c>
      <c r="K74" s="75"/>
      <c r="L74" s="73"/>
    </row>
    <row r="75" s="1" customFormat="1" ht="6.96" customHeight="1">
      <c r="B75" s="47"/>
      <c r="C75" s="75"/>
      <c r="D75" s="75"/>
      <c r="E75" s="75"/>
      <c r="F75" s="75"/>
      <c r="G75" s="75"/>
      <c r="H75" s="75"/>
      <c r="I75" s="205"/>
      <c r="J75" s="75"/>
      <c r="K75" s="75"/>
      <c r="L75" s="73"/>
    </row>
    <row r="76" s="1" customFormat="1">
      <c r="B76" s="47"/>
      <c r="C76" s="77" t="s">
        <v>32</v>
      </c>
      <c r="D76" s="75"/>
      <c r="E76" s="75"/>
      <c r="F76" s="207" t="str">
        <f>E15</f>
        <v>Obec Kožlí</v>
      </c>
      <c r="G76" s="75"/>
      <c r="H76" s="75"/>
      <c r="I76" s="208" t="s">
        <v>39</v>
      </c>
      <c r="J76" s="207" t="str">
        <f>E21</f>
        <v>Vodohospodážský rozvoj a výstavbna a.s.</v>
      </c>
      <c r="K76" s="75"/>
      <c r="L76" s="73"/>
    </row>
    <row r="77" s="1" customFormat="1" ht="14.4" customHeight="1">
      <c r="B77" s="47"/>
      <c r="C77" s="77" t="s">
        <v>37</v>
      </c>
      <c r="D77" s="75"/>
      <c r="E77" s="75"/>
      <c r="F77" s="207" t="str">
        <f>IF(E18="","",E18)</f>
        <v/>
      </c>
      <c r="G77" s="75"/>
      <c r="H77" s="75"/>
      <c r="I77" s="205"/>
      <c r="J77" s="75"/>
      <c r="K77" s="75"/>
      <c r="L77" s="73"/>
    </row>
    <row r="78" s="1" customFormat="1" ht="10.32" customHeight="1">
      <c r="B78" s="47"/>
      <c r="C78" s="75"/>
      <c r="D78" s="75"/>
      <c r="E78" s="75"/>
      <c r="F78" s="75"/>
      <c r="G78" s="75"/>
      <c r="H78" s="75"/>
      <c r="I78" s="205"/>
      <c r="J78" s="75"/>
      <c r="K78" s="75"/>
      <c r="L78" s="73"/>
    </row>
    <row r="79" s="10" customFormat="1" ht="29.28" customHeight="1">
      <c r="B79" s="209"/>
      <c r="C79" s="210" t="s">
        <v>167</v>
      </c>
      <c r="D79" s="211" t="s">
        <v>64</v>
      </c>
      <c r="E79" s="211" t="s">
        <v>60</v>
      </c>
      <c r="F79" s="211" t="s">
        <v>168</v>
      </c>
      <c r="G79" s="211" t="s">
        <v>169</v>
      </c>
      <c r="H79" s="211" t="s">
        <v>170</v>
      </c>
      <c r="I79" s="212" t="s">
        <v>171</v>
      </c>
      <c r="J79" s="211" t="s">
        <v>161</v>
      </c>
      <c r="K79" s="213" t="s">
        <v>172</v>
      </c>
      <c r="L79" s="214"/>
      <c r="M79" s="103" t="s">
        <v>173</v>
      </c>
      <c r="N79" s="104" t="s">
        <v>49</v>
      </c>
      <c r="O79" s="104" t="s">
        <v>174</v>
      </c>
      <c r="P79" s="104" t="s">
        <v>175</v>
      </c>
      <c r="Q79" s="104" t="s">
        <v>176</v>
      </c>
      <c r="R79" s="104" t="s">
        <v>177</v>
      </c>
      <c r="S79" s="104" t="s">
        <v>178</v>
      </c>
      <c r="T79" s="105" t="s">
        <v>179</v>
      </c>
    </row>
    <row r="80" s="1" customFormat="1" ht="29.28" customHeight="1">
      <c r="B80" s="47"/>
      <c r="C80" s="109" t="s">
        <v>162</v>
      </c>
      <c r="D80" s="75"/>
      <c r="E80" s="75"/>
      <c r="F80" s="75"/>
      <c r="G80" s="75"/>
      <c r="H80" s="75"/>
      <c r="I80" s="205"/>
      <c r="J80" s="215">
        <f>BK80</f>
        <v>0</v>
      </c>
      <c r="K80" s="75"/>
      <c r="L80" s="73"/>
      <c r="M80" s="106"/>
      <c r="N80" s="107"/>
      <c r="O80" s="107"/>
      <c r="P80" s="216">
        <f>P81+P84</f>
        <v>0</v>
      </c>
      <c r="Q80" s="107"/>
      <c r="R80" s="216">
        <f>R81+R84</f>
        <v>0.65280000000000005</v>
      </c>
      <c r="S80" s="107"/>
      <c r="T80" s="217">
        <f>T81+T84</f>
        <v>0</v>
      </c>
      <c r="AT80" s="24" t="s">
        <v>78</v>
      </c>
      <c r="AU80" s="24" t="s">
        <v>163</v>
      </c>
      <c r="BK80" s="218">
        <f>BK81+BK84</f>
        <v>0</v>
      </c>
    </row>
    <row r="81" s="11" customFormat="1" ht="37.44" customHeight="1">
      <c r="B81" s="219"/>
      <c r="C81" s="220"/>
      <c r="D81" s="221" t="s">
        <v>78</v>
      </c>
      <c r="E81" s="222" t="s">
        <v>267</v>
      </c>
      <c r="F81" s="222" t="s">
        <v>268</v>
      </c>
      <c r="G81" s="220"/>
      <c r="H81" s="220"/>
      <c r="I81" s="223"/>
      <c r="J81" s="224">
        <f>BK81</f>
        <v>0</v>
      </c>
      <c r="K81" s="220"/>
      <c r="L81" s="225"/>
      <c r="M81" s="226"/>
      <c r="N81" s="227"/>
      <c r="O81" s="227"/>
      <c r="P81" s="228">
        <f>P82</f>
        <v>0</v>
      </c>
      <c r="Q81" s="227"/>
      <c r="R81" s="228">
        <f>R82</f>
        <v>0.38273999999999997</v>
      </c>
      <c r="S81" s="227"/>
      <c r="T81" s="229">
        <f>T82</f>
        <v>0</v>
      </c>
      <c r="AR81" s="230" t="s">
        <v>87</v>
      </c>
      <c r="AT81" s="231" t="s">
        <v>78</v>
      </c>
      <c r="AU81" s="231" t="s">
        <v>79</v>
      </c>
      <c r="AY81" s="230" t="s">
        <v>183</v>
      </c>
      <c r="BK81" s="232">
        <f>BK82</f>
        <v>0</v>
      </c>
    </row>
    <row r="82" s="11" customFormat="1" ht="19.92" customHeight="1">
      <c r="B82" s="219"/>
      <c r="C82" s="220"/>
      <c r="D82" s="221" t="s">
        <v>78</v>
      </c>
      <c r="E82" s="233" t="s">
        <v>212</v>
      </c>
      <c r="F82" s="233" t="s">
        <v>505</v>
      </c>
      <c r="G82" s="220"/>
      <c r="H82" s="220"/>
      <c r="I82" s="223"/>
      <c r="J82" s="234">
        <f>BK82</f>
        <v>0</v>
      </c>
      <c r="K82" s="220"/>
      <c r="L82" s="225"/>
      <c r="M82" s="226"/>
      <c r="N82" s="227"/>
      <c r="O82" s="227"/>
      <c r="P82" s="228">
        <f>P83</f>
        <v>0</v>
      </c>
      <c r="Q82" s="227"/>
      <c r="R82" s="228">
        <f>R83</f>
        <v>0.38273999999999997</v>
      </c>
      <c r="S82" s="227"/>
      <c r="T82" s="229">
        <f>T83</f>
        <v>0</v>
      </c>
      <c r="AR82" s="230" t="s">
        <v>87</v>
      </c>
      <c r="AT82" s="231" t="s">
        <v>78</v>
      </c>
      <c r="AU82" s="231" t="s">
        <v>87</v>
      </c>
      <c r="AY82" s="230" t="s">
        <v>183</v>
      </c>
      <c r="BK82" s="232">
        <f>BK83</f>
        <v>0</v>
      </c>
    </row>
    <row r="83" s="1" customFormat="1" ht="16.5" customHeight="1">
      <c r="B83" s="47"/>
      <c r="C83" s="235" t="s">
        <v>87</v>
      </c>
      <c r="D83" s="235" t="s">
        <v>184</v>
      </c>
      <c r="E83" s="236" t="s">
        <v>2581</v>
      </c>
      <c r="F83" s="237" t="s">
        <v>2582</v>
      </c>
      <c r="G83" s="238" t="s">
        <v>528</v>
      </c>
      <c r="H83" s="239">
        <v>3</v>
      </c>
      <c r="I83" s="240"/>
      <c r="J83" s="241">
        <f>ROUND(I83*H83,2)</f>
        <v>0</v>
      </c>
      <c r="K83" s="237" t="s">
        <v>273</v>
      </c>
      <c r="L83" s="73"/>
      <c r="M83" s="242" t="s">
        <v>34</v>
      </c>
      <c r="N83" s="243" t="s">
        <v>50</v>
      </c>
      <c r="O83" s="48"/>
      <c r="P83" s="244">
        <f>O83*H83</f>
        <v>0</v>
      </c>
      <c r="Q83" s="244">
        <v>0.12758</v>
      </c>
      <c r="R83" s="244">
        <f>Q83*H83</f>
        <v>0.38273999999999997</v>
      </c>
      <c r="S83" s="244">
        <v>0</v>
      </c>
      <c r="T83" s="245">
        <f>S83*H83</f>
        <v>0</v>
      </c>
      <c r="AR83" s="24" t="s">
        <v>87</v>
      </c>
      <c r="AT83" s="24" t="s">
        <v>184</v>
      </c>
      <c r="AU83" s="24" t="s">
        <v>90</v>
      </c>
      <c r="AY83" s="24" t="s">
        <v>183</v>
      </c>
      <c r="BE83" s="246">
        <f>IF(N83="základní",J83,0)</f>
        <v>0</v>
      </c>
      <c r="BF83" s="246">
        <f>IF(N83="snížená",J83,0)</f>
        <v>0</v>
      </c>
      <c r="BG83" s="246">
        <f>IF(N83="zákl. přenesená",J83,0)</f>
        <v>0</v>
      </c>
      <c r="BH83" s="246">
        <f>IF(N83="sníž. přenesená",J83,0)</f>
        <v>0</v>
      </c>
      <c r="BI83" s="246">
        <f>IF(N83="nulová",J83,0)</f>
        <v>0</v>
      </c>
      <c r="BJ83" s="24" t="s">
        <v>87</v>
      </c>
      <c r="BK83" s="246">
        <f>ROUND(I83*H83,2)</f>
        <v>0</v>
      </c>
      <c r="BL83" s="24" t="s">
        <v>87</v>
      </c>
      <c r="BM83" s="24" t="s">
        <v>2583</v>
      </c>
    </row>
    <row r="84" s="11" customFormat="1" ht="37.44" customHeight="1">
      <c r="B84" s="219"/>
      <c r="C84" s="220"/>
      <c r="D84" s="221" t="s">
        <v>78</v>
      </c>
      <c r="E84" s="222" t="s">
        <v>302</v>
      </c>
      <c r="F84" s="222" t="s">
        <v>714</v>
      </c>
      <c r="G84" s="220"/>
      <c r="H84" s="220"/>
      <c r="I84" s="223"/>
      <c r="J84" s="224">
        <f>BK84</f>
        <v>0</v>
      </c>
      <c r="K84" s="220"/>
      <c r="L84" s="225"/>
      <c r="M84" s="226"/>
      <c r="N84" s="227"/>
      <c r="O84" s="227"/>
      <c r="P84" s="228">
        <f>P85</f>
        <v>0</v>
      </c>
      <c r="Q84" s="227"/>
      <c r="R84" s="228">
        <f>R85</f>
        <v>0.27006000000000002</v>
      </c>
      <c r="S84" s="227"/>
      <c r="T84" s="229">
        <f>T85</f>
        <v>0</v>
      </c>
      <c r="AR84" s="230" t="s">
        <v>193</v>
      </c>
      <c r="AT84" s="231" t="s">
        <v>78</v>
      </c>
      <c r="AU84" s="231" t="s">
        <v>79</v>
      </c>
      <c r="AY84" s="230" t="s">
        <v>183</v>
      </c>
      <c r="BK84" s="232">
        <f>BK85</f>
        <v>0</v>
      </c>
    </row>
    <row r="85" s="11" customFormat="1" ht="19.92" customHeight="1">
      <c r="B85" s="219"/>
      <c r="C85" s="220"/>
      <c r="D85" s="221" t="s">
        <v>78</v>
      </c>
      <c r="E85" s="233" t="s">
        <v>2032</v>
      </c>
      <c r="F85" s="233" t="s">
        <v>2033</v>
      </c>
      <c r="G85" s="220"/>
      <c r="H85" s="220"/>
      <c r="I85" s="223"/>
      <c r="J85" s="234">
        <f>BK85</f>
        <v>0</v>
      </c>
      <c r="K85" s="220"/>
      <c r="L85" s="225"/>
      <c r="M85" s="226"/>
      <c r="N85" s="227"/>
      <c r="O85" s="227"/>
      <c r="P85" s="228">
        <f>SUM(P86:P94)</f>
        <v>0</v>
      </c>
      <c r="Q85" s="227"/>
      <c r="R85" s="228">
        <f>SUM(R86:R94)</f>
        <v>0.27006000000000002</v>
      </c>
      <c r="S85" s="227"/>
      <c r="T85" s="229">
        <f>SUM(T86:T94)</f>
        <v>0</v>
      </c>
      <c r="AR85" s="230" t="s">
        <v>193</v>
      </c>
      <c r="AT85" s="231" t="s">
        <v>78</v>
      </c>
      <c r="AU85" s="231" t="s">
        <v>87</v>
      </c>
      <c r="AY85" s="230" t="s">
        <v>183</v>
      </c>
      <c r="BK85" s="232">
        <f>SUM(BK86:BK94)</f>
        <v>0</v>
      </c>
    </row>
    <row r="86" s="1" customFormat="1" ht="38.25" customHeight="1">
      <c r="B86" s="47"/>
      <c r="C86" s="235" t="s">
        <v>90</v>
      </c>
      <c r="D86" s="235" t="s">
        <v>184</v>
      </c>
      <c r="E86" s="236" t="s">
        <v>2584</v>
      </c>
      <c r="F86" s="237" t="s">
        <v>2585</v>
      </c>
      <c r="G86" s="238" t="s">
        <v>528</v>
      </c>
      <c r="H86" s="239">
        <v>1</v>
      </c>
      <c r="I86" s="240"/>
      <c r="J86" s="241">
        <f>ROUND(I86*H86,2)</f>
        <v>0</v>
      </c>
      <c r="K86" s="237" t="s">
        <v>273</v>
      </c>
      <c r="L86" s="73"/>
      <c r="M86" s="242" t="s">
        <v>34</v>
      </c>
      <c r="N86" s="243" t="s">
        <v>50</v>
      </c>
      <c r="O86" s="48"/>
      <c r="P86" s="244">
        <f>O86*H86</f>
        <v>0</v>
      </c>
      <c r="Q86" s="244">
        <v>0.01264</v>
      </c>
      <c r="R86" s="244">
        <f>Q86*H86</f>
        <v>0.01264</v>
      </c>
      <c r="S86" s="244">
        <v>0</v>
      </c>
      <c r="T86" s="245">
        <f>S86*H86</f>
        <v>0</v>
      </c>
      <c r="AR86" s="24" t="s">
        <v>87</v>
      </c>
      <c r="AT86" s="24" t="s">
        <v>184</v>
      </c>
      <c r="AU86" s="24" t="s">
        <v>90</v>
      </c>
      <c r="AY86" s="24" t="s">
        <v>183</v>
      </c>
      <c r="BE86" s="246">
        <f>IF(N86="základní",J86,0)</f>
        <v>0</v>
      </c>
      <c r="BF86" s="246">
        <f>IF(N86="snížená",J86,0)</f>
        <v>0</v>
      </c>
      <c r="BG86" s="246">
        <f>IF(N86="zákl. přenesená",J86,0)</f>
        <v>0</v>
      </c>
      <c r="BH86" s="246">
        <f>IF(N86="sníž. přenesená",J86,0)</f>
        <v>0</v>
      </c>
      <c r="BI86" s="246">
        <f>IF(N86="nulová",J86,0)</f>
        <v>0</v>
      </c>
      <c r="BJ86" s="24" t="s">
        <v>87</v>
      </c>
      <c r="BK86" s="246">
        <f>ROUND(I86*H86,2)</f>
        <v>0</v>
      </c>
      <c r="BL86" s="24" t="s">
        <v>87</v>
      </c>
      <c r="BM86" s="24" t="s">
        <v>2586</v>
      </c>
    </row>
    <row r="87" s="1" customFormat="1" ht="38.25" customHeight="1">
      <c r="B87" s="47"/>
      <c r="C87" s="235" t="s">
        <v>193</v>
      </c>
      <c r="D87" s="235" t="s">
        <v>184</v>
      </c>
      <c r="E87" s="236" t="s">
        <v>2587</v>
      </c>
      <c r="F87" s="237" t="s">
        <v>2588</v>
      </c>
      <c r="G87" s="238" t="s">
        <v>2589</v>
      </c>
      <c r="H87" s="239">
        <v>2</v>
      </c>
      <c r="I87" s="240"/>
      <c r="J87" s="241">
        <f>ROUND(I87*H87,2)</f>
        <v>0</v>
      </c>
      <c r="K87" s="237" t="s">
        <v>34</v>
      </c>
      <c r="L87" s="73"/>
      <c r="M87" s="242" t="s">
        <v>34</v>
      </c>
      <c r="N87" s="243" t="s">
        <v>50</v>
      </c>
      <c r="O87" s="48"/>
      <c r="P87" s="244">
        <f>O87*H87</f>
        <v>0</v>
      </c>
      <c r="Q87" s="244">
        <v>0.040620000000000003</v>
      </c>
      <c r="R87" s="244">
        <f>Q87*H87</f>
        <v>0.081240000000000007</v>
      </c>
      <c r="S87" s="244">
        <v>0</v>
      </c>
      <c r="T87" s="245">
        <f>S87*H87</f>
        <v>0</v>
      </c>
      <c r="AR87" s="24" t="s">
        <v>579</v>
      </c>
      <c r="AT87" s="24" t="s">
        <v>184</v>
      </c>
      <c r="AU87" s="24" t="s">
        <v>90</v>
      </c>
      <c r="AY87" s="24" t="s">
        <v>183</v>
      </c>
      <c r="BE87" s="246">
        <f>IF(N87="základní",J87,0)</f>
        <v>0</v>
      </c>
      <c r="BF87" s="246">
        <f>IF(N87="snížená",J87,0)</f>
        <v>0</v>
      </c>
      <c r="BG87" s="246">
        <f>IF(N87="zákl. přenesená",J87,0)</f>
        <v>0</v>
      </c>
      <c r="BH87" s="246">
        <f>IF(N87="sníž. přenesená",J87,0)</f>
        <v>0</v>
      </c>
      <c r="BI87" s="246">
        <f>IF(N87="nulová",J87,0)</f>
        <v>0</v>
      </c>
      <c r="BJ87" s="24" t="s">
        <v>87</v>
      </c>
      <c r="BK87" s="246">
        <f>ROUND(I87*H87,2)</f>
        <v>0</v>
      </c>
      <c r="BL87" s="24" t="s">
        <v>579</v>
      </c>
      <c r="BM87" s="24" t="s">
        <v>2590</v>
      </c>
    </row>
    <row r="88" s="12" customFormat="1">
      <c r="B88" s="253"/>
      <c r="C88" s="254"/>
      <c r="D88" s="255" t="s">
        <v>275</v>
      </c>
      <c r="E88" s="256" t="s">
        <v>34</v>
      </c>
      <c r="F88" s="257" t="s">
        <v>90</v>
      </c>
      <c r="G88" s="254"/>
      <c r="H88" s="258">
        <v>2</v>
      </c>
      <c r="I88" s="259"/>
      <c r="J88" s="254"/>
      <c r="K88" s="254"/>
      <c r="L88" s="260"/>
      <c r="M88" s="261"/>
      <c r="N88" s="262"/>
      <c r="O88" s="262"/>
      <c r="P88" s="262"/>
      <c r="Q88" s="262"/>
      <c r="R88" s="262"/>
      <c r="S88" s="262"/>
      <c r="T88" s="263"/>
      <c r="AT88" s="264" t="s">
        <v>275</v>
      </c>
      <c r="AU88" s="264" t="s">
        <v>90</v>
      </c>
      <c r="AV88" s="12" t="s">
        <v>90</v>
      </c>
      <c r="AW88" s="12" t="s">
        <v>42</v>
      </c>
      <c r="AX88" s="12" t="s">
        <v>87</v>
      </c>
      <c r="AY88" s="264" t="s">
        <v>183</v>
      </c>
    </row>
    <row r="89" s="1" customFormat="1" ht="16.5" customHeight="1">
      <c r="B89" s="47"/>
      <c r="C89" s="265" t="s">
        <v>182</v>
      </c>
      <c r="D89" s="265" t="s">
        <v>302</v>
      </c>
      <c r="E89" s="266" t="s">
        <v>2035</v>
      </c>
      <c r="F89" s="267" t="s">
        <v>2036</v>
      </c>
      <c r="G89" s="268" t="s">
        <v>528</v>
      </c>
      <c r="H89" s="269">
        <v>3</v>
      </c>
      <c r="I89" s="270"/>
      <c r="J89" s="271">
        <f>ROUND(I89*H89,2)</f>
        <v>0</v>
      </c>
      <c r="K89" s="267" t="s">
        <v>273</v>
      </c>
      <c r="L89" s="272"/>
      <c r="M89" s="273" t="s">
        <v>34</v>
      </c>
      <c r="N89" s="274" t="s">
        <v>50</v>
      </c>
      <c r="O89" s="48"/>
      <c r="P89" s="244">
        <f>O89*H89</f>
        <v>0</v>
      </c>
      <c r="Q89" s="244">
        <v>0.021999999999999999</v>
      </c>
      <c r="R89" s="244">
        <f>Q89*H89</f>
        <v>0.066000000000000003</v>
      </c>
      <c r="S89" s="244">
        <v>0</v>
      </c>
      <c r="T89" s="245">
        <f>S89*H89</f>
        <v>0</v>
      </c>
      <c r="AR89" s="24" t="s">
        <v>90</v>
      </c>
      <c r="AT89" s="24" t="s">
        <v>302</v>
      </c>
      <c r="AU89" s="24" t="s">
        <v>90</v>
      </c>
      <c r="AY89" s="24" t="s">
        <v>183</v>
      </c>
      <c r="BE89" s="246">
        <f>IF(N89="základní",J89,0)</f>
        <v>0</v>
      </c>
      <c r="BF89" s="246">
        <f>IF(N89="snížená",J89,0)</f>
        <v>0</v>
      </c>
      <c r="BG89" s="246">
        <f>IF(N89="zákl. přenesená",J89,0)</f>
        <v>0</v>
      </c>
      <c r="BH89" s="246">
        <f>IF(N89="sníž. přenesená",J89,0)</f>
        <v>0</v>
      </c>
      <c r="BI89" s="246">
        <f>IF(N89="nulová",J89,0)</f>
        <v>0</v>
      </c>
      <c r="BJ89" s="24" t="s">
        <v>87</v>
      </c>
      <c r="BK89" s="246">
        <f>ROUND(I89*H89,2)</f>
        <v>0</v>
      </c>
      <c r="BL89" s="24" t="s">
        <v>87</v>
      </c>
      <c r="BM89" s="24" t="s">
        <v>2591</v>
      </c>
    </row>
    <row r="90" s="1" customFormat="1" ht="25.5" customHeight="1">
      <c r="B90" s="47"/>
      <c r="C90" s="265" t="s">
        <v>204</v>
      </c>
      <c r="D90" s="265" t="s">
        <v>302</v>
      </c>
      <c r="E90" s="266" t="s">
        <v>2592</v>
      </c>
      <c r="F90" s="267" t="s">
        <v>2593</v>
      </c>
      <c r="G90" s="268" t="s">
        <v>528</v>
      </c>
      <c r="H90" s="269">
        <v>1</v>
      </c>
      <c r="I90" s="270"/>
      <c r="J90" s="271">
        <f>ROUND(I90*H90,2)</f>
        <v>0</v>
      </c>
      <c r="K90" s="267" t="s">
        <v>34</v>
      </c>
      <c r="L90" s="272"/>
      <c r="M90" s="273" t="s">
        <v>34</v>
      </c>
      <c r="N90" s="274" t="s">
        <v>50</v>
      </c>
      <c r="O90" s="48"/>
      <c r="P90" s="244">
        <f>O90*H90</f>
        <v>0</v>
      </c>
      <c r="Q90" s="244">
        <v>0.0070000000000000001</v>
      </c>
      <c r="R90" s="244">
        <f>Q90*H90</f>
        <v>0.0070000000000000001</v>
      </c>
      <c r="S90" s="244">
        <v>0</v>
      </c>
      <c r="T90" s="245">
        <f>S90*H90</f>
        <v>0</v>
      </c>
      <c r="AR90" s="24" t="s">
        <v>90</v>
      </c>
      <c r="AT90" s="24" t="s">
        <v>302</v>
      </c>
      <c r="AU90" s="24" t="s">
        <v>90</v>
      </c>
      <c r="AY90" s="24" t="s">
        <v>183</v>
      </c>
      <c r="BE90" s="246">
        <f>IF(N90="základní",J90,0)</f>
        <v>0</v>
      </c>
      <c r="BF90" s="246">
        <f>IF(N90="snížená",J90,0)</f>
        <v>0</v>
      </c>
      <c r="BG90" s="246">
        <f>IF(N90="zákl. přenesená",J90,0)</f>
        <v>0</v>
      </c>
      <c r="BH90" s="246">
        <f>IF(N90="sníž. přenesená",J90,0)</f>
        <v>0</v>
      </c>
      <c r="BI90" s="246">
        <f>IF(N90="nulová",J90,0)</f>
        <v>0</v>
      </c>
      <c r="BJ90" s="24" t="s">
        <v>87</v>
      </c>
      <c r="BK90" s="246">
        <f>ROUND(I90*H90,2)</f>
        <v>0</v>
      </c>
      <c r="BL90" s="24" t="s">
        <v>87</v>
      </c>
      <c r="BM90" s="24" t="s">
        <v>2594</v>
      </c>
    </row>
    <row r="91" s="1" customFormat="1" ht="16.5" customHeight="1">
      <c r="B91" s="47"/>
      <c r="C91" s="265" t="s">
        <v>216</v>
      </c>
      <c r="D91" s="265" t="s">
        <v>302</v>
      </c>
      <c r="E91" s="266" t="s">
        <v>2595</v>
      </c>
      <c r="F91" s="267" t="s">
        <v>2596</v>
      </c>
      <c r="G91" s="268" t="s">
        <v>887</v>
      </c>
      <c r="H91" s="269">
        <v>1</v>
      </c>
      <c r="I91" s="270"/>
      <c r="J91" s="271">
        <f>ROUND(I91*H91,2)</f>
        <v>0</v>
      </c>
      <c r="K91" s="267" t="s">
        <v>34</v>
      </c>
      <c r="L91" s="272"/>
      <c r="M91" s="273" t="s">
        <v>34</v>
      </c>
      <c r="N91" s="274" t="s">
        <v>50</v>
      </c>
      <c r="O91" s="48"/>
      <c r="P91" s="244">
        <f>O91*H91</f>
        <v>0</v>
      </c>
      <c r="Q91" s="244">
        <v>0</v>
      </c>
      <c r="R91" s="244">
        <f>Q91*H91</f>
        <v>0</v>
      </c>
      <c r="S91" s="244">
        <v>0</v>
      </c>
      <c r="T91" s="245">
        <f>S91*H91</f>
        <v>0</v>
      </c>
      <c r="AR91" s="24" t="s">
        <v>90</v>
      </c>
      <c r="AT91" s="24" t="s">
        <v>302</v>
      </c>
      <c r="AU91" s="24" t="s">
        <v>90</v>
      </c>
      <c r="AY91" s="24" t="s">
        <v>183</v>
      </c>
      <c r="BE91" s="246">
        <f>IF(N91="základní",J91,0)</f>
        <v>0</v>
      </c>
      <c r="BF91" s="246">
        <f>IF(N91="snížená",J91,0)</f>
        <v>0</v>
      </c>
      <c r="BG91" s="246">
        <f>IF(N91="zákl. přenesená",J91,0)</f>
        <v>0</v>
      </c>
      <c r="BH91" s="246">
        <f>IF(N91="sníž. přenesená",J91,0)</f>
        <v>0</v>
      </c>
      <c r="BI91" s="246">
        <f>IF(N91="nulová",J91,0)</f>
        <v>0</v>
      </c>
      <c r="BJ91" s="24" t="s">
        <v>87</v>
      </c>
      <c r="BK91" s="246">
        <f>ROUND(I91*H91,2)</f>
        <v>0</v>
      </c>
      <c r="BL91" s="24" t="s">
        <v>87</v>
      </c>
      <c r="BM91" s="24" t="s">
        <v>2597</v>
      </c>
    </row>
    <row r="92" s="1" customFormat="1" ht="38.25" customHeight="1">
      <c r="B92" s="47"/>
      <c r="C92" s="235" t="s">
        <v>208</v>
      </c>
      <c r="D92" s="235" t="s">
        <v>184</v>
      </c>
      <c r="E92" s="236" t="s">
        <v>2598</v>
      </c>
      <c r="F92" s="237" t="s">
        <v>2599</v>
      </c>
      <c r="G92" s="238" t="s">
        <v>2589</v>
      </c>
      <c r="H92" s="239">
        <v>1</v>
      </c>
      <c r="I92" s="240"/>
      <c r="J92" s="241">
        <f>ROUND(I92*H92,2)</f>
        <v>0</v>
      </c>
      <c r="K92" s="237" t="s">
        <v>34</v>
      </c>
      <c r="L92" s="73"/>
      <c r="M92" s="242" t="s">
        <v>34</v>
      </c>
      <c r="N92" s="243" t="s">
        <v>50</v>
      </c>
      <c r="O92" s="48"/>
      <c r="P92" s="244">
        <f>O92*H92</f>
        <v>0</v>
      </c>
      <c r="Q92" s="244">
        <v>0.040620000000000003</v>
      </c>
      <c r="R92" s="244">
        <f>Q92*H92</f>
        <v>0.040620000000000003</v>
      </c>
      <c r="S92" s="244">
        <v>0</v>
      </c>
      <c r="T92" s="245">
        <f>S92*H92</f>
        <v>0</v>
      </c>
      <c r="AR92" s="24" t="s">
        <v>579</v>
      </c>
      <c r="AT92" s="24" t="s">
        <v>184</v>
      </c>
      <c r="AU92" s="24" t="s">
        <v>90</v>
      </c>
      <c r="AY92" s="24" t="s">
        <v>183</v>
      </c>
      <c r="BE92" s="246">
        <f>IF(N92="základní",J92,0)</f>
        <v>0</v>
      </c>
      <c r="BF92" s="246">
        <f>IF(N92="snížená",J92,0)</f>
        <v>0</v>
      </c>
      <c r="BG92" s="246">
        <f>IF(N92="zákl. přenesená",J92,0)</f>
        <v>0</v>
      </c>
      <c r="BH92" s="246">
        <f>IF(N92="sníž. přenesená",J92,0)</f>
        <v>0</v>
      </c>
      <c r="BI92" s="246">
        <f>IF(N92="nulová",J92,0)</f>
        <v>0</v>
      </c>
      <c r="BJ92" s="24" t="s">
        <v>87</v>
      </c>
      <c r="BK92" s="246">
        <f>ROUND(I92*H92,2)</f>
        <v>0</v>
      </c>
      <c r="BL92" s="24" t="s">
        <v>579</v>
      </c>
      <c r="BM92" s="24" t="s">
        <v>2600</v>
      </c>
    </row>
    <row r="93" s="12" customFormat="1">
      <c r="B93" s="253"/>
      <c r="C93" s="254"/>
      <c r="D93" s="255" t="s">
        <v>275</v>
      </c>
      <c r="E93" s="256" t="s">
        <v>34</v>
      </c>
      <c r="F93" s="257" t="s">
        <v>87</v>
      </c>
      <c r="G93" s="254"/>
      <c r="H93" s="258">
        <v>1</v>
      </c>
      <c r="I93" s="259"/>
      <c r="J93" s="254"/>
      <c r="K93" s="254"/>
      <c r="L93" s="260"/>
      <c r="M93" s="261"/>
      <c r="N93" s="262"/>
      <c r="O93" s="262"/>
      <c r="P93" s="262"/>
      <c r="Q93" s="262"/>
      <c r="R93" s="262"/>
      <c r="S93" s="262"/>
      <c r="T93" s="263"/>
      <c r="AT93" s="264" t="s">
        <v>275</v>
      </c>
      <c r="AU93" s="264" t="s">
        <v>90</v>
      </c>
      <c r="AV93" s="12" t="s">
        <v>90</v>
      </c>
      <c r="AW93" s="12" t="s">
        <v>42</v>
      </c>
      <c r="AX93" s="12" t="s">
        <v>87</v>
      </c>
      <c r="AY93" s="264" t="s">
        <v>183</v>
      </c>
    </row>
    <row r="94" s="1" customFormat="1" ht="16.5" customHeight="1">
      <c r="B94" s="47"/>
      <c r="C94" s="235" t="s">
        <v>212</v>
      </c>
      <c r="D94" s="235" t="s">
        <v>184</v>
      </c>
      <c r="E94" s="236" t="s">
        <v>2601</v>
      </c>
      <c r="F94" s="237" t="s">
        <v>2602</v>
      </c>
      <c r="G94" s="238" t="s">
        <v>2589</v>
      </c>
      <c r="H94" s="239">
        <v>1</v>
      </c>
      <c r="I94" s="240"/>
      <c r="J94" s="241">
        <f>ROUND(I94*H94,2)</f>
        <v>0</v>
      </c>
      <c r="K94" s="237" t="s">
        <v>273</v>
      </c>
      <c r="L94" s="73"/>
      <c r="M94" s="242" t="s">
        <v>34</v>
      </c>
      <c r="N94" s="247" t="s">
        <v>50</v>
      </c>
      <c r="O94" s="248"/>
      <c r="P94" s="249">
        <f>O94*H94</f>
        <v>0</v>
      </c>
      <c r="Q94" s="249">
        <v>0.062560000000000004</v>
      </c>
      <c r="R94" s="249">
        <f>Q94*H94</f>
        <v>0.062560000000000004</v>
      </c>
      <c r="S94" s="249">
        <v>0</v>
      </c>
      <c r="T94" s="250">
        <f>S94*H94</f>
        <v>0</v>
      </c>
      <c r="AR94" s="24" t="s">
        <v>87</v>
      </c>
      <c r="AT94" s="24" t="s">
        <v>184</v>
      </c>
      <c r="AU94" s="24" t="s">
        <v>90</v>
      </c>
      <c r="AY94" s="24" t="s">
        <v>183</v>
      </c>
      <c r="BE94" s="246">
        <f>IF(N94="základní",J94,0)</f>
        <v>0</v>
      </c>
      <c r="BF94" s="246">
        <f>IF(N94="snížená",J94,0)</f>
        <v>0</v>
      </c>
      <c r="BG94" s="246">
        <f>IF(N94="zákl. přenesená",J94,0)</f>
        <v>0</v>
      </c>
      <c r="BH94" s="246">
        <f>IF(N94="sníž. přenesená",J94,0)</f>
        <v>0</v>
      </c>
      <c r="BI94" s="246">
        <f>IF(N94="nulová",J94,0)</f>
        <v>0</v>
      </c>
      <c r="BJ94" s="24" t="s">
        <v>87</v>
      </c>
      <c r="BK94" s="246">
        <f>ROUND(I94*H94,2)</f>
        <v>0</v>
      </c>
      <c r="BL94" s="24" t="s">
        <v>87</v>
      </c>
      <c r="BM94" s="24" t="s">
        <v>2603</v>
      </c>
    </row>
    <row r="95" s="1" customFormat="1" ht="6.96" customHeight="1">
      <c r="B95" s="68"/>
      <c r="C95" s="69"/>
      <c r="D95" s="69"/>
      <c r="E95" s="69"/>
      <c r="F95" s="69"/>
      <c r="G95" s="69"/>
      <c r="H95" s="69"/>
      <c r="I95" s="180"/>
      <c r="J95" s="69"/>
      <c r="K95" s="69"/>
      <c r="L95" s="73"/>
    </row>
  </sheetData>
  <sheetProtection sheet="1" autoFilter="0" formatColumns="0" formatRows="0" objects="1" scenarios="1" spinCount="100000" saltValue="OCbwXNWL6n2b8cBj8JHad4hi0ypULBwT9bJXFU10g9PoQANVYqtUCyN8zZahKYMorVselSZQNOHjrs+wfcOZwg==" hashValue="3gsbmrrusP1Q0/T40KY7+tUUUQrViVE5ccP6n061qPR5AXN80y5zQbxaPGpWruUSz7x7nrQ+Ky9LquQD+znVWg==" algorithmName="SHA-512" password="CC35"/>
  <autoFilter ref="C79:K94"/>
  <mergeCells count="10">
    <mergeCell ref="E7:H7"/>
    <mergeCell ref="E9:H9"/>
    <mergeCell ref="E24:H24"/>
    <mergeCell ref="E45:H45"/>
    <mergeCell ref="E47:H47"/>
    <mergeCell ref="J51:J52"/>
    <mergeCell ref="E70:H70"/>
    <mergeCell ref="E72:H72"/>
    <mergeCell ref="G1:H1"/>
    <mergeCell ref="L2:V2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140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2580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2604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114</v>
      </c>
      <c r="G13" s="48"/>
      <c r="H13" s="48"/>
      <c r="I13" s="159" t="s">
        <v>22</v>
      </c>
      <c r="J13" s="35" t="s">
        <v>34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10.8" customHeight="1">
      <c r="B15" s="47"/>
      <c r="C15" s="48"/>
      <c r="D15" s="48"/>
      <c r="E15" s="48"/>
      <c r="F15" s="48"/>
      <c r="G15" s="48"/>
      <c r="H15" s="48"/>
      <c r="I15" s="157"/>
      <c r="J15" s="48"/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ROUND(J86,2)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ROUND(SUM(BE86:BE106), 2)</f>
        <v>0</v>
      </c>
      <c r="G32" s="48"/>
      <c r="H32" s="48"/>
      <c r="I32" s="172">
        <v>0.20999999999999999</v>
      </c>
      <c r="J32" s="171">
        <f>ROUND(ROUND((SUM(BE86:BE106)),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ROUND(SUM(BF86:BF106), 2)</f>
        <v>0</v>
      </c>
      <c r="G33" s="48"/>
      <c r="H33" s="48"/>
      <c r="I33" s="172">
        <v>0.14999999999999999</v>
      </c>
      <c r="J33" s="171">
        <f>ROUND(ROUND((SUM(BF86:BF106)),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ROUND(SUM(BG86:BG106),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ROUND(SUM(BH86:BH106),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ROUND(SUM(BI86:BI106),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2580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2018_12_02.1_vzt - Sdružený objekt - vzduchotechnika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J86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252</v>
      </c>
      <c r="E61" s="194"/>
      <c r="F61" s="194"/>
      <c r="G61" s="194"/>
      <c r="H61" s="194"/>
      <c r="I61" s="195"/>
      <c r="J61" s="196">
        <f>J87</f>
        <v>0</v>
      </c>
      <c r="K61" s="197"/>
    </row>
    <row r="62" s="9" customFormat="1" ht="19.92" customHeight="1">
      <c r="B62" s="198"/>
      <c r="C62" s="199"/>
      <c r="D62" s="200" t="s">
        <v>259</v>
      </c>
      <c r="E62" s="201"/>
      <c r="F62" s="201"/>
      <c r="G62" s="201"/>
      <c r="H62" s="201"/>
      <c r="I62" s="202"/>
      <c r="J62" s="203">
        <f>J88</f>
        <v>0</v>
      </c>
      <c r="K62" s="204"/>
    </row>
    <row r="63" s="8" customFormat="1" ht="24.96" customHeight="1">
      <c r="B63" s="191"/>
      <c r="C63" s="192"/>
      <c r="D63" s="193" t="s">
        <v>262</v>
      </c>
      <c r="E63" s="194"/>
      <c r="F63" s="194"/>
      <c r="G63" s="194"/>
      <c r="H63" s="194"/>
      <c r="I63" s="195"/>
      <c r="J63" s="196">
        <f>J99</f>
        <v>0</v>
      </c>
      <c r="K63" s="197"/>
    </row>
    <row r="64" s="9" customFormat="1" ht="19.92" customHeight="1">
      <c r="B64" s="198"/>
      <c r="C64" s="199"/>
      <c r="D64" s="200" t="s">
        <v>2605</v>
      </c>
      <c r="E64" s="201"/>
      <c r="F64" s="201"/>
      <c r="G64" s="201"/>
      <c r="H64" s="201"/>
      <c r="I64" s="202"/>
      <c r="J64" s="203">
        <f>J100</f>
        <v>0</v>
      </c>
      <c r="K64" s="204"/>
    </row>
    <row r="65" s="1" customFormat="1" ht="21.84" customHeight="1">
      <c r="B65" s="47"/>
      <c r="C65" s="48"/>
      <c r="D65" s="48"/>
      <c r="E65" s="48"/>
      <c r="F65" s="48"/>
      <c r="G65" s="48"/>
      <c r="H65" s="48"/>
      <c r="I65" s="157"/>
      <c r="J65" s="48"/>
      <c r="K65" s="52"/>
    </row>
    <row r="66" s="1" customFormat="1" ht="6.96" customHeight="1">
      <c r="B66" s="68"/>
      <c r="C66" s="69"/>
      <c r="D66" s="69"/>
      <c r="E66" s="69"/>
      <c r="F66" s="69"/>
      <c r="G66" s="69"/>
      <c r="H66" s="69"/>
      <c r="I66" s="180"/>
      <c r="J66" s="69"/>
      <c r="K66" s="70"/>
    </row>
    <row r="70" s="1" customFormat="1" ht="6.96" customHeight="1">
      <c r="B70" s="71"/>
      <c r="C70" s="72"/>
      <c r="D70" s="72"/>
      <c r="E70" s="72"/>
      <c r="F70" s="72"/>
      <c r="G70" s="72"/>
      <c r="H70" s="72"/>
      <c r="I70" s="183"/>
      <c r="J70" s="72"/>
      <c r="K70" s="72"/>
      <c r="L70" s="73"/>
    </row>
    <row r="71" s="1" customFormat="1" ht="36.96" customHeight="1">
      <c r="B71" s="47"/>
      <c r="C71" s="74" t="s">
        <v>166</v>
      </c>
      <c r="D71" s="75"/>
      <c r="E71" s="75"/>
      <c r="F71" s="75"/>
      <c r="G71" s="75"/>
      <c r="H71" s="75"/>
      <c r="I71" s="205"/>
      <c r="J71" s="75"/>
      <c r="K71" s="75"/>
      <c r="L71" s="73"/>
    </row>
    <row r="72" s="1" customFormat="1" ht="6.96" customHeight="1">
      <c r="B72" s="47"/>
      <c r="C72" s="75"/>
      <c r="D72" s="75"/>
      <c r="E72" s="75"/>
      <c r="F72" s="75"/>
      <c r="G72" s="75"/>
      <c r="H72" s="75"/>
      <c r="I72" s="205"/>
      <c r="J72" s="75"/>
      <c r="K72" s="75"/>
      <c r="L72" s="73"/>
    </row>
    <row r="73" s="1" customFormat="1" ht="14.4" customHeight="1">
      <c r="B73" s="47"/>
      <c r="C73" s="77" t="s">
        <v>18</v>
      </c>
      <c r="D73" s="75"/>
      <c r="E73" s="75"/>
      <c r="F73" s="75"/>
      <c r="G73" s="75"/>
      <c r="H73" s="75"/>
      <c r="I73" s="205"/>
      <c r="J73" s="75"/>
      <c r="K73" s="75"/>
      <c r="L73" s="73"/>
    </row>
    <row r="74" s="1" customFormat="1" ht="16.5" customHeight="1">
      <c r="B74" s="47"/>
      <c r="C74" s="75"/>
      <c r="D74" s="75"/>
      <c r="E74" s="206" t="str">
        <f>E7</f>
        <v>Výstavba ČOV a kanalizace v obci Kožlí</v>
      </c>
      <c r="F74" s="77"/>
      <c r="G74" s="77"/>
      <c r="H74" s="77"/>
      <c r="I74" s="205"/>
      <c r="J74" s="75"/>
      <c r="K74" s="75"/>
      <c r="L74" s="73"/>
    </row>
    <row r="75">
      <c r="B75" s="28"/>
      <c r="C75" s="77" t="s">
        <v>153</v>
      </c>
      <c r="D75" s="251"/>
      <c r="E75" s="251"/>
      <c r="F75" s="251"/>
      <c r="G75" s="251"/>
      <c r="H75" s="251"/>
      <c r="I75" s="149"/>
      <c r="J75" s="251"/>
      <c r="K75" s="251"/>
      <c r="L75" s="252"/>
    </row>
    <row r="76" s="1" customFormat="1" ht="16.5" customHeight="1">
      <c r="B76" s="47"/>
      <c r="C76" s="75"/>
      <c r="D76" s="75"/>
      <c r="E76" s="206" t="s">
        <v>2580</v>
      </c>
      <c r="F76" s="75"/>
      <c r="G76" s="75"/>
      <c r="H76" s="75"/>
      <c r="I76" s="205"/>
      <c r="J76" s="75"/>
      <c r="K76" s="75"/>
      <c r="L76" s="73"/>
    </row>
    <row r="77" s="1" customFormat="1" ht="14.4" customHeight="1">
      <c r="B77" s="47"/>
      <c r="C77" s="77" t="s">
        <v>248</v>
      </c>
      <c r="D77" s="75"/>
      <c r="E77" s="75"/>
      <c r="F77" s="75"/>
      <c r="G77" s="75"/>
      <c r="H77" s="75"/>
      <c r="I77" s="205"/>
      <c r="J77" s="75"/>
      <c r="K77" s="75"/>
      <c r="L77" s="73"/>
    </row>
    <row r="78" s="1" customFormat="1" ht="17.25" customHeight="1">
      <c r="B78" s="47"/>
      <c r="C78" s="75"/>
      <c r="D78" s="75"/>
      <c r="E78" s="83" t="str">
        <f>E11</f>
        <v>2018_12_02.1_vzt - Sdružený objekt - vzduchotechnika</v>
      </c>
      <c r="F78" s="75"/>
      <c r="G78" s="75"/>
      <c r="H78" s="75"/>
      <c r="I78" s="205"/>
      <c r="J78" s="75"/>
      <c r="K78" s="75"/>
      <c r="L78" s="73"/>
    </row>
    <row r="79" s="1" customFormat="1" ht="6.96" customHeight="1">
      <c r="B79" s="47"/>
      <c r="C79" s="75"/>
      <c r="D79" s="75"/>
      <c r="E79" s="75"/>
      <c r="F79" s="75"/>
      <c r="G79" s="75"/>
      <c r="H79" s="75"/>
      <c r="I79" s="205"/>
      <c r="J79" s="75"/>
      <c r="K79" s="75"/>
      <c r="L79" s="73"/>
    </row>
    <row r="80" s="1" customFormat="1" ht="18" customHeight="1">
      <c r="B80" s="47"/>
      <c r="C80" s="77" t="s">
        <v>24</v>
      </c>
      <c r="D80" s="75"/>
      <c r="E80" s="75"/>
      <c r="F80" s="207" t="str">
        <f>F14</f>
        <v>Kožlí u Orlíka</v>
      </c>
      <c r="G80" s="75"/>
      <c r="H80" s="75"/>
      <c r="I80" s="208" t="s">
        <v>26</v>
      </c>
      <c r="J80" s="86" t="str">
        <f>IF(J14="","",J14)</f>
        <v>30. 10. 2018</v>
      </c>
      <c r="K80" s="75"/>
      <c r="L80" s="73"/>
    </row>
    <row r="81" s="1" customFormat="1" ht="6.96" customHeight="1">
      <c r="B81" s="47"/>
      <c r="C81" s="75"/>
      <c r="D81" s="75"/>
      <c r="E81" s="75"/>
      <c r="F81" s="75"/>
      <c r="G81" s="75"/>
      <c r="H81" s="75"/>
      <c r="I81" s="205"/>
      <c r="J81" s="75"/>
      <c r="K81" s="75"/>
      <c r="L81" s="73"/>
    </row>
    <row r="82" s="1" customFormat="1">
      <c r="B82" s="47"/>
      <c r="C82" s="77" t="s">
        <v>32</v>
      </c>
      <c r="D82" s="75"/>
      <c r="E82" s="75"/>
      <c r="F82" s="207" t="str">
        <f>E17</f>
        <v>Obec Kožlí</v>
      </c>
      <c r="G82" s="75"/>
      <c r="H82" s="75"/>
      <c r="I82" s="208" t="s">
        <v>39</v>
      </c>
      <c r="J82" s="207" t="str">
        <f>E23</f>
        <v>Vodohospodážský rozvoj a výstavbna a.s.</v>
      </c>
      <c r="K82" s="75"/>
      <c r="L82" s="73"/>
    </row>
    <row r="83" s="1" customFormat="1" ht="14.4" customHeight="1">
      <c r="B83" s="47"/>
      <c r="C83" s="77" t="s">
        <v>37</v>
      </c>
      <c r="D83" s="75"/>
      <c r="E83" s="75"/>
      <c r="F83" s="207" t="str">
        <f>IF(E20="","",E20)</f>
        <v/>
      </c>
      <c r="G83" s="75"/>
      <c r="H83" s="75"/>
      <c r="I83" s="205"/>
      <c r="J83" s="75"/>
      <c r="K83" s="75"/>
      <c r="L83" s="73"/>
    </row>
    <row r="84" s="1" customFormat="1" ht="10.32" customHeight="1">
      <c r="B84" s="47"/>
      <c r="C84" s="75"/>
      <c r="D84" s="75"/>
      <c r="E84" s="75"/>
      <c r="F84" s="75"/>
      <c r="G84" s="75"/>
      <c r="H84" s="75"/>
      <c r="I84" s="205"/>
      <c r="J84" s="75"/>
      <c r="K84" s="75"/>
      <c r="L84" s="73"/>
    </row>
    <row r="85" s="10" customFormat="1" ht="29.28" customHeight="1">
      <c r="B85" s="209"/>
      <c r="C85" s="210" t="s">
        <v>167</v>
      </c>
      <c r="D85" s="211" t="s">
        <v>64</v>
      </c>
      <c r="E85" s="211" t="s">
        <v>60</v>
      </c>
      <c r="F85" s="211" t="s">
        <v>168</v>
      </c>
      <c r="G85" s="211" t="s">
        <v>169</v>
      </c>
      <c r="H85" s="211" t="s">
        <v>170</v>
      </c>
      <c r="I85" s="212" t="s">
        <v>171</v>
      </c>
      <c r="J85" s="211" t="s">
        <v>161</v>
      </c>
      <c r="K85" s="213" t="s">
        <v>172</v>
      </c>
      <c r="L85" s="214"/>
      <c r="M85" s="103" t="s">
        <v>173</v>
      </c>
      <c r="N85" s="104" t="s">
        <v>49</v>
      </c>
      <c r="O85" s="104" t="s">
        <v>174</v>
      </c>
      <c r="P85" s="104" t="s">
        <v>175</v>
      </c>
      <c r="Q85" s="104" t="s">
        <v>176</v>
      </c>
      <c r="R85" s="104" t="s">
        <v>177</v>
      </c>
      <c r="S85" s="104" t="s">
        <v>178</v>
      </c>
      <c r="T85" s="105" t="s">
        <v>179</v>
      </c>
    </row>
    <row r="86" s="1" customFormat="1" ht="29.28" customHeight="1">
      <c r="B86" s="47"/>
      <c r="C86" s="109" t="s">
        <v>162</v>
      </c>
      <c r="D86" s="75"/>
      <c r="E86" s="75"/>
      <c r="F86" s="75"/>
      <c r="G86" s="75"/>
      <c r="H86" s="75"/>
      <c r="I86" s="205"/>
      <c r="J86" s="215">
        <f>BK86</f>
        <v>0</v>
      </c>
      <c r="K86" s="75"/>
      <c r="L86" s="73"/>
      <c r="M86" s="106"/>
      <c r="N86" s="107"/>
      <c r="O86" s="107"/>
      <c r="P86" s="216">
        <f>P87+P99</f>
        <v>0</v>
      </c>
      <c r="Q86" s="107"/>
      <c r="R86" s="216">
        <f>R87+R99</f>
        <v>0.036459999999999999</v>
      </c>
      <c r="S86" s="107"/>
      <c r="T86" s="217">
        <f>T87+T99</f>
        <v>0</v>
      </c>
      <c r="AT86" s="24" t="s">
        <v>78</v>
      </c>
      <c r="AU86" s="24" t="s">
        <v>163</v>
      </c>
      <c r="BK86" s="218">
        <f>BK87+BK99</f>
        <v>0</v>
      </c>
    </row>
    <row r="87" s="11" customFormat="1" ht="37.44" customHeight="1">
      <c r="B87" s="219"/>
      <c r="C87" s="220"/>
      <c r="D87" s="221" t="s">
        <v>78</v>
      </c>
      <c r="E87" s="222" t="s">
        <v>267</v>
      </c>
      <c r="F87" s="222" t="s">
        <v>268</v>
      </c>
      <c r="G87" s="220"/>
      <c r="H87" s="220"/>
      <c r="I87" s="223"/>
      <c r="J87" s="224">
        <f>BK87</f>
        <v>0</v>
      </c>
      <c r="K87" s="220"/>
      <c r="L87" s="225"/>
      <c r="M87" s="226"/>
      <c r="N87" s="227"/>
      <c r="O87" s="227"/>
      <c r="P87" s="228">
        <f>P88</f>
        <v>0</v>
      </c>
      <c r="Q87" s="227"/>
      <c r="R87" s="228">
        <f>R88</f>
        <v>0.03576</v>
      </c>
      <c r="S87" s="227"/>
      <c r="T87" s="229">
        <f>T88</f>
        <v>0</v>
      </c>
      <c r="AR87" s="230" t="s">
        <v>87</v>
      </c>
      <c r="AT87" s="231" t="s">
        <v>78</v>
      </c>
      <c r="AU87" s="231" t="s">
        <v>79</v>
      </c>
      <c r="AY87" s="230" t="s">
        <v>183</v>
      </c>
      <c r="BK87" s="232">
        <f>BK88</f>
        <v>0</v>
      </c>
    </row>
    <row r="88" s="11" customFormat="1" ht="19.92" customHeight="1">
      <c r="B88" s="219"/>
      <c r="C88" s="220"/>
      <c r="D88" s="221" t="s">
        <v>78</v>
      </c>
      <c r="E88" s="233" t="s">
        <v>212</v>
      </c>
      <c r="F88" s="233" t="s">
        <v>505</v>
      </c>
      <c r="G88" s="220"/>
      <c r="H88" s="220"/>
      <c r="I88" s="223"/>
      <c r="J88" s="234">
        <f>BK88</f>
        <v>0</v>
      </c>
      <c r="K88" s="220"/>
      <c r="L88" s="225"/>
      <c r="M88" s="226"/>
      <c r="N88" s="227"/>
      <c r="O88" s="227"/>
      <c r="P88" s="228">
        <f>SUM(P89:P98)</f>
        <v>0</v>
      </c>
      <c r="Q88" s="227"/>
      <c r="R88" s="228">
        <f>SUM(R89:R98)</f>
        <v>0.03576</v>
      </c>
      <c r="S88" s="227"/>
      <c r="T88" s="229">
        <f>SUM(T89:T98)</f>
        <v>0</v>
      </c>
      <c r="AR88" s="230" t="s">
        <v>87</v>
      </c>
      <c r="AT88" s="231" t="s">
        <v>78</v>
      </c>
      <c r="AU88" s="231" t="s">
        <v>87</v>
      </c>
      <c r="AY88" s="230" t="s">
        <v>183</v>
      </c>
      <c r="BK88" s="232">
        <f>SUM(BK89:BK98)</f>
        <v>0</v>
      </c>
    </row>
    <row r="89" s="1" customFormat="1" ht="25.5" customHeight="1">
      <c r="B89" s="47"/>
      <c r="C89" s="265" t="s">
        <v>204</v>
      </c>
      <c r="D89" s="265" t="s">
        <v>302</v>
      </c>
      <c r="E89" s="266" t="s">
        <v>2606</v>
      </c>
      <c r="F89" s="267" t="s">
        <v>2607</v>
      </c>
      <c r="G89" s="268" t="s">
        <v>528</v>
      </c>
      <c r="H89" s="269">
        <v>6</v>
      </c>
      <c r="I89" s="270"/>
      <c r="J89" s="271">
        <f>ROUND(I89*H89,2)</f>
        <v>0</v>
      </c>
      <c r="K89" s="267" t="s">
        <v>34</v>
      </c>
      <c r="L89" s="272"/>
      <c r="M89" s="273" t="s">
        <v>34</v>
      </c>
      <c r="N89" s="274" t="s">
        <v>50</v>
      </c>
      <c r="O89" s="48"/>
      <c r="P89" s="244">
        <f>O89*H89</f>
        <v>0</v>
      </c>
      <c r="Q89" s="244">
        <v>0.00085999999999999998</v>
      </c>
      <c r="R89" s="244">
        <f>Q89*H89</f>
        <v>0.0051599999999999997</v>
      </c>
      <c r="S89" s="244">
        <v>0</v>
      </c>
      <c r="T89" s="245">
        <f>S89*H89</f>
        <v>0</v>
      </c>
      <c r="AR89" s="24" t="s">
        <v>90</v>
      </c>
      <c r="AT89" s="24" t="s">
        <v>302</v>
      </c>
      <c r="AU89" s="24" t="s">
        <v>90</v>
      </c>
      <c r="AY89" s="24" t="s">
        <v>183</v>
      </c>
      <c r="BE89" s="246">
        <f>IF(N89="základní",J89,0)</f>
        <v>0</v>
      </c>
      <c r="BF89" s="246">
        <f>IF(N89="snížená",J89,0)</f>
        <v>0</v>
      </c>
      <c r="BG89" s="246">
        <f>IF(N89="zákl. přenesená",J89,0)</f>
        <v>0</v>
      </c>
      <c r="BH89" s="246">
        <f>IF(N89="sníž. přenesená",J89,0)</f>
        <v>0</v>
      </c>
      <c r="BI89" s="246">
        <f>IF(N89="nulová",J89,0)</f>
        <v>0</v>
      </c>
      <c r="BJ89" s="24" t="s">
        <v>87</v>
      </c>
      <c r="BK89" s="246">
        <f>ROUND(I89*H89,2)</f>
        <v>0</v>
      </c>
      <c r="BL89" s="24" t="s">
        <v>87</v>
      </c>
      <c r="BM89" s="24" t="s">
        <v>2608</v>
      </c>
    </row>
    <row r="90" s="12" customFormat="1">
      <c r="B90" s="253"/>
      <c r="C90" s="254"/>
      <c r="D90" s="255" t="s">
        <v>275</v>
      </c>
      <c r="E90" s="256" t="s">
        <v>34</v>
      </c>
      <c r="F90" s="257" t="s">
        <v>204</v>
      </c>
      <c r="G90" s="254"/>
      <c r="H90" s="258">
        <v>6</v>
      </c>
      <c r="I90" s="259"/>
      <c r="J90" s="254"/>
      <c r="K90" s="254"/>
      <c r="L90" s="260"/>
      <c r="M90" s="261"/>
      <c r="N90" s="262"/>
      <c r="O90" s="262"/>
      <c r="P90" s="262"/>
      <c r="Q90" s="262"/>
      <c r="R90" s="262"/>
      <c r="S90" s="262"/>
      <c r="T90" s="263"/>
      <c r="AT90" s="264" t="s">
        <v>275</v>
      </c>
      <c r="AU90" s="264" t="s">
        <v>90</v>
      </c>
      <c r="AV90" s="12" t="s">
        <v>90</v>
      </c>
      <c r="AW90" s="12" t="s">
        <v>42</v>
      </c>
      <c r="AX90" s="12" t="s">
        <v>87</v>
      </c>
      <c r="AY90" s="264" t="s">
        <v>183</v>
      </c>
    </row>
    <row r="91" s="1" customFormat="1" ht="16.5" customHeight="1">
      <c r="B91" s="47"/>
      <c r="C91" s="265" t="s">
        <v>208</v>
      </c>
      <c r="D91" s="265" t="s">
        <v>302</v>
      </c>
      <c r="E91" s="266" t="s">
        <v>2609</v>
      </c>
      <c r="F91" s="267" t="s">
        <v>2610</v>
      </c>
      <c r="G91" s="268" t="s">
        <v>528</v>
      </c>
      <c r="H91" s="269">
        <v>10</v>
      </c>
      <c r="I91" s="270"/>
      <c r="J91" s="271">
        <f>ROUND(I91*H91,2)</f>
        <v>0</v>
      </c>
      <c r="K91" s="267" t="s">
        <v>1460</v>
      </c>
      <c r="L91" s="272"/>
      <c r="M91" s="273" t="s">
        <v>34</v>
      </c>
      <c r="N91" s="274" t="s">
        <v>50</v>
      </c>
      <c r="O91" s="48"/>
      <c r="P91" s="244">
        <f>O91*H91</f>
        <v>0</v>
      </c>
      <c r="Q91" s="244">
        <v>0.00034000000000000002</v>
      </c>
      <c r="R91" s="244">
        <f>Q91*H91</f>
        <v>0.0034000000000000002</v>
      </c>
      <c r="S91" s="244">
        <v>0</v>
      </c>
      <c r="T91" s="245">
        <f>S91*H91</f>
        <v>0</v>
      </c>
      <c r="AR91" s="24" t="s">
        <v>90</v>
      </c>
      <c r="AT91" s="24" t="s">
        <v>302</v>
      </c>
      <c r="AU91" s="24" t="s">
        <v>90</v>
      </c>
      <c r="AY91" s="24" t="s">
        <v>183</v>
      </c>
      <c r="BE91" s="246">
        <f>IF(N91="základní",J91,0)</f>
        <v>0</v>
      </c>
      <c r="BF91" s="246">
        <f>IF(N91="snížená",J91,0)</f>
        <v>0</v>
      </c>
      <c r="BG91" s="246">
        <f>IF(N91="zákl. přenesená",J91,0)</f>
        <v>0</v>
      </c>
      <c r="BH91" s="246">
        <f>IF(N91="sníž. přenesená",J91,0)</f>
        <v>0</v>
      </c>
      <c r="BI91" s="246">
        <f>IF(N91="nulová",J91,0)</f>
        <v>0</v>
      </c>
      <c r="BJ91" s="24" t="s">
        <v>87</v>
      </c>
      <c r="BK91" s="246">
        <f>ROUND(I91*H91,2)</f>
        <v>0</v>
      </c>
      <c r="BL91" s="24" t="s">
        <v>87</v>
      </c>
      <c r="BM91" s="24" t="s">
        <v>2611</v>
      </c>
    </row>
    <row r="92" s="12" customFormat="1">
      <c r="B92" s="253"/>
      <c r="C92" s="254"/>
      <c r="D92" s="255" t="s">
        <v>275</v>
      </c>
      <c r="E92" s="256" t="s">
        <v>34</v>
      </c>
      <c r="F92" s="257" t="s">
        <v>220</v>
      </c>
      <c r="G92" s="254"/>
      <c r="H92" s="258">
        <v>10</v>
      </c>
      <c r="I92" s="259"/>
      <c r="J92" s="254"/>
      <c r="K92" s="254"/>
      <c r="L92" s="260"/>
      <c r="M92" s="261"/>
      <c r="N92" s="262"/>
      <c r="O92" s="262"/>
      <c r="P92" s="262"/>
      <c r="Q92" s="262"/>
      <c r="R92" s="262"/>
      <c r="S92" s="262"/>
      <c r="T92" s="263"/>
      <c r="AT92" s="264" t="s">
        <v>275</v>
      </c>
      <c r="AU92" s="264" t="s">
        <v>90</v>
      </c>
      <c r="AV92" s="12" t="s">
        <v>90</v>
      </c>
      <c r="AW92" s="12" t="s">
        <v>42</v>
      </c>
      <c r="AX92" s="12" t="s">
        <v>87</v>
      </c>
      <c r="AY92" s="264" t="s">
        <v>183</v>
      </c>
    </row>
    <row r="93" s="1" customFormat="1" ht="25.5" customHeight="1">
      <c r="B93" s="47"/>
      <c r="C93" s="265" t="s">
        <v>212</v>
      </c>
      <c r="D93" s="265" t="s">
        <v>302</v>
      </c>
      <c r="E93" s="266" t="s">
        <v>2612</v>
      </c>
      <c r="F93" s="267" t="s">
        <v>2613</v>
      </c>
      <c r="G93" s="268" t="s">
        <v>528</v>
      </c>
      <c r="H93" s="269">
        <v>17</v>
      </c>
      <c r="I93" s="270"/>
      <c r="J93" s="271">
        <f>ROUND(I93*H93,2)</f>
        <v>0</v>
      </c>
      <c r="K93" s="267" t="s">
        <v>34</v>
      </c>
      <c r="L93" s="272"/>
      <c r="M93" s="273" t="s">
        <v>34</v>
      </c>
      <c r="N93" s="274" t="s">
        <v>50</v>
      </c>
      <c r="O93" s="48"/>
      <c r="P93" s="244">
        <f>O93*H93</f>
        <v>0</v>
      </c>
      <c r="Q93" s="244">
        <v>0.0016000000000000001</v>
      </c>
      <c r="R93" s="244">
        <f>Q93*H93</f>
        <v>0.027200000000000002</v>
      </c>
      <c r="S93" s="244">
        <v>0</v>
      </c>
      <c r="T93" s="245">
        <f>S93*H93</f>
        <v>0</v>
      </c>
      <c r="AR93" s="24" t="s">
        <v>90</v>
      </c>
      <c r="AT93" s="24" t="s">
        <v>302</v>
      </c>
      <c r="AU93" s="24" t="s">
        <v>90</v>
      </c>
      <c r="AY93" s="24" t="s">
        <v>183</v>
      </c>
      <c r="BE93" s="246">
        <f>IF(N93="základní",J93,0)</f>
        <v>0</v>
      </c>
      <c r="BF93" s="246">
        <f>IF(N93="snížená",J93,0)</f>
        <v>0</v>
      </c>
      <c r="BG93" s="246">
        <f>IF(N93="zákl. přenesená",J93,0)</f>
        <v>0</v>
      </c>
      <c r="BH93" s="246">
        <f>IF(N93="sníž. přenesená",J93,0)</f>
        <v>0</v>
      </c>
      <c r="BI93" s="246">
        <f>IF(N93="nulová",J93,0)</f>
        <v>0</v>
      </c>
      <c r="BJ93" s="24" t="s">
        <v>87</v>
      </c>
      <c r="BK93" s="246">
        <f>ROUND(I93*H93,2)</f>
        <v>0</v>
      </c>
      <c r="BL93" s="24" t="s">
        <v>87</v>
      </c>
      <c r="BM93" s="24" t="s">
        <v>2614</v>
      </c>
    </row>
    <row r="94" s="12" customFormat="1">
      <c r="B94" s="253"/>
      <c r="C94" s="254"/>
      <c r="D94" s="255" t="s">
        <v>275</v>
      </c>
      <c r="E94" s="256" t="s">
        <v>34</v>
      </c>
      <c r="F94" s="257" t="s">
        <v>340</v>
      </c>
      <c r="G94" s="254"/>
      <c r="H94" s="258">
        <v>17</v>
      </c>
      <c r="I94" s="259"/>
      <c r="J94" s="254"/>
      <c r="K94" s="254"/>
      <c r="L94" s="260"/>
      <c r="M94" s="261"/>
      <c r="N94" s="262"/>
      <c r="O94" s="262"/>
      <c r="P94" s="262"/>
      <c r="Q94" s="262"/>
      <c r="R94" s="262"/>
      <c r="S94" s="262"/>
      <c r="T94" s="263"/>
      <c r="AT94" s="264" t="s">
        <v>275</v>
      </c>
      <c r="AU94" s="264" t="s">
        <v>90</v>
      </c>
      <c r="AV94" s="12" t="s">
        <v>90</v>
      </c>
      <c r="AW94" s="12" t="s">
        <v>42</v>
      </c>
      <c r="AX94" s="12" t="s">
        <v>87</v>
      </c>
      <c r="AY94" s="264" t="s">
        <v>183</v>
      </c>
    </row>
    <row r="95" s="1" customFormat="1" ht="25.5" customHeight="1">
      <c r="B95" s="47"/>
      <c r="C95" s="235" t="s">
        <v>216</v>
      </c>
      <c r="D95" s="235" t="s">
        <v>184</v>
      </c>
      <c r="E95" s="236" t="s">
        <v>2615</v>
      </c>
      <c r="F95" s="237" t="s">
        <v>1311</v>
      </c>
      <c r="G95" s="238" t="s">
        <v>289</v>
      </c>
      <c r="H95" s="239">
        <v>20</v>
      </c>
      <c r="I95" s="240"/>
      <c r="J95" s="241">
        <f>ROUND(I95*H95,2)</f>
        <v>0</v>
      </c>
      <c r="K95" s="237" t="s">
        <v>34</v>
      </c>
      <c r="L95" s="73"/>
      <c r="M95" s="242" t="s">
        <v>34</v>
      </c>
      <c r="N95" s="243" t="s">
        <v>50</v>
      </c>
      <c r="O95" s="48"/>
      <c r="P95" s="244">
        <f>O95*H95</f>
        <v>0</v>
      </c>
      <c r="Q95" s="244">
        <v>0</v>
      </c>
      <c r="R95" s="244">
        <f>Q95*H95</f>
        <v>0</v>
      </c>
      <c r="S95" s="244">
        <v>0</v>
      </c>
      <c r="T95" s="245">
        <f>S95*H95</f>
        <v>0</v>
      </c>
      <c r="AR95" s="24" t="s">
        <v>197</v>
      </c>
      <c r="AT95" s="24" t="s">
        <v>184</v>
      </c>
      <c r="AU95" s="24" t="s">
        <v>90</v>
      </c>
      <c r="AY95" s="24" t="s">
        <v>183</v>
      </c>
      <c r="BE95" s="246">
        <f>IF(N95="základní",J95,0)</f>
        <v>0</v>
      </c>
      <c r="BF95" s="246">
        <f>IF(N95="snížená",J95,0)</f>
        <v>0</v>
      </c>
      <c r="BG95" s="246">
        <f>IF(N95="zákl. přenesená",J95,0)</f>
        <v>0</v>
      </c>
      <c r="BH95" s="246">
        <f>IF(N95="sníž. přenesená",J95,0)</f>
        <v>0</v>
      </c>
      <c r="BI95" s="246">
        <f>IF(N95="nulová",J95,0)</f>
        <v>0</v>
      </c>
      <c r="BJ95" s="24" t="s">
        <v>87</v>
      </c>
      <c r="BK95" s="246">
        <f>ROUND(I95*H95,2)</f>
        <v>0</v>
      </c>
      <c r="BL95" s="24" t="s">
        <v>197</v>
      </c>
      <c r="BM95" s="24" t="s">
        <v>2616</v>
      </c>
    </row>
    <row r="96" s="12" customFormat="1">
      <c r="B96" s="253"/>
      <c r="C96" s="254"/>
      <c r="D96" s="255" t="s">
        <v>275</v>
      </c>
      <c r="E96" s="256" t="s">
        <v>34</v>
      </c>
      <c r="F96" s="257" t="s">
        <v>360</v>
      </c>
      <c r="G96" s="254"/>
      <c r="H96" s="258">
        <v>20</v>
      </c>
      <c r="I96" s="259"/>
      <c r="J96" s="254"/>
      <c r="K96" s="254"/>
      <c r="L96" s="260"/>
      <c r="M96" s="261"/>
      <c r="N96" s="262"/>
      <c r="O96" s="262"/>
      <c r="P96" s="262"/>
      <c r="Q96" s="262"/>
      <c r="R96" s="262"/>
      <c r="S96" s="262"/>
      <c r="T96" s="263"/>
      <c r="AT96" s="264" t="s">
        <v>275</v>
      </c>
      <c r="AU96" s="264" t="s">
        <v>90</v>
      </c>
      <c r="AV96" s="12" t="s">
        <v>90</v>
      </c>
      <c r="AW96" s="12" t="s">
        <v>42</v>
      </c>
      <c r="AX96" s="12" t="s">
        <v>87</v>
      </c>
      <c r="AY96" s="264" t="s">
        <v>183</v>
      </c>
    </row>
    <row r="97" s="1" customFormat="1" ht="25.5" customHeight="1">
      <c r="B97" s="47"/>
      <c r="C97" s="235" t="s">
        <v>220</v>
      </c>
      <c r="D97" s="235" t="s">
        <v>184</v>
      </c>
      <c r="E97" s="236" t="s">
        <v>2617</v>
      </c>
      <c r="F97" s="237" t="s">
        <v>2618</v>
      </c>
      <c r="G97" s="238" t="s">
        <v>528</v>
      </c>
      <c r="H97" s="239">
        <v>10</v>
      </c>
      <c r="I97" s="240"/>
      <c r="J97" s="241">
        <f>ROUND(I97*H97,2)</f>
        <v>0</v>
      </c>
      <c r="K97" s="237" t="s">
        <v>34</v>
      </c>
      <c r="L97" s="73"/>
      <c r="M97" s="242" t="s">
        <v>34</v>
      </c>
      <c r="N97" s="243" t="s">
        <v>50</v>
      </c>
      <c r="O97" s="48"/>
      <c r="P97" s="244">
        <f>O97*H97</f>
        <v>0</v>
      </c>
      <c r="Q97" s="244">
        <v>0</v>
      </c>
      <c r="R97" s="244">
        <f>Q97*H97</f>
        <v>0</v>
      </c>
      <c r="S97" s="244">
        <v>0</v>
      </c>
      <c r="T97" s="245">
        <f>S97*H97</f>
        <v>0</v>
      </c>
      <c r="AR97" s="24" t="s">
        <v>197</v>
      </c>
      <c r="AT97" s="24" t="s">
        <v>184</v>
      </c>
      <c r="AU97" s="24" t="s">
        <v>90</v>
      </c>
      <c r="AY97" s="24" t="s">
        <v>183</v>
      </c>
      <c r="BE97" s="246">
        <f>IF(N97="základní",J97,0)</f>
        <v>0</v>
      </c>
      <c r="BF97" s="246">
        <f>IF(N97="snížená",J97,0)</f>
        <v>0</v>
      </c>
      <c r="BG97" s="246">
        <f>IF(N97="zákl. přenesená",J97,0)</f>
        <v>0</v>
      </c>
      <c r="BH97" s="246">
        <f>IF(N97="sníž. přenesená",J97,0)</f>
        <v>0</v>
      </c>
      <c r="BI97" s="246">
        <f>IF(N97="nulová",J97,0)</f>
        <v>0</v>
      </c>
      <c r="BJ97" s="24" t="s">
        <v>87</v>
      </c>
      <c r="BK97" s="246">
        <f>ROUND(I97*H97,2)</f>
        <v>0</v>
      </c>
      <c r="BL97" s="24" t="s">
        <v>197</v>
      </c>
      <c r="BM97" s="24" t="s">
        <v>2619</v>
      </c>
    </row>
    <row r="98" s="12" customFormat="1">
      <c r="B98" s="253"/>
      <c r="C98" s="254"/>
      <c r="D98" s="255" t="s">
        <v>275</v>
      </c>
      <c r="E98" s="256" t="s">
        <v>34</v>
      </c>
      <c r="F98" s="257" t="s">
        <v>220</v>
      </c>
      <c r="G98" s="254"/>
      <c r="H98" s="258">
        <v>10</v>
      </c>
      <c r="I98" s="259"/>
      <c r="J98" s="254"/>
      <c r="K98" s="254"/>
      <c r="L98" s="260"/>
      <c r="M98" s="261"/>
      <c r="N98" s="262"/>
      <c r="O98" s="262"/>
      <c r="P98" s="262"/>
      <c r="Q98" s="262"/>
      <c r="R98" s="262"/>
      <c r="S98" s="262"/>
      <c r="T98" s="263"/>
      <c r="AT98" s="264" t="s">
        <v>275</v>
      </c>
      <c r="AU98" s="264" t="s">
        <v>90</v>
      </c>
      <c r="AV98" s="12" t="s">
        <v>90</v>
      </c>
      <c r="AW98" s="12" t="s">
        <v>42</v>
      </c>
      <c r="AX98" s="12" t="s">
        <v>87</v>
      </c>
      <c r="AY98" s="264" t="s">
        <v>183</v>
      </c>
    </row>
    <row r="99" s="11" customFormat="1" ht="37.44" customHeight="1">
      <c r="B99" s="219"/>
      <c r="C99" s="220"/>
      <c r="D99" s="221" t="s">
        <v>78</v>
      </c>
      <c r="E99" s="222" t="s">
        <v>706</v>
      </c>
      <c r="F99" s="222" t="s">
        <v>707</v>
      </c>
      <c r="G99" s="220"/>
      <c r="H99" s="220"/>
      <c r="I99" s="223"/>
      <c r="J99" s="224">
        <f>BK99</f>
        <v>0</v>
      </c>
      <c r="K99" s="220"/>
      <c r="L99" s="225"/>
      <c r="M99" s="226"/>
      <c r="N99" s="227"/>
      <c r="O99" s="227"/>
      <c r="P99" s="228">
        <f>P100</f>
        <v>0</v>
      </c>
      <c r="Q99" s="227"/>
      <c r="R99" s="228">
        <f>R100</f>
        <v>0.00069999999999999999</v>
      </c>
      <c r="S99" s="227"/>
      <c r="T99" s="229">
        <f>T100</f>
        <v>0</v>
      </c>
      <c r="AR99" s="230" t="s">
        <v>90</v>
      </c>
      <c r="AT99" s="231" t="s">
        <v>78</v>
      </c>
      <c r="AU99" s="231" t="s">
        <v>79</v>
      </c>
      <c r="AY99" s="230" t="s">
        <v>183</v>
      </c>
      <c r="BK99" s="232">
        <f>BK100</f>
        <v>0</v>
      </c>
    </row>
    <row r="100" s="11" customFormat="1" ht="19.92" customHeight="1">
      <c r="B100" s="219"/>
      <c r="C100" s="220"/>
      <c r="D100" s="221" t="s">
        <v>78</v>
      </c>
      <c r="E100" s="233" t="s">
        <v>2620</v>
      </c>
      <c r="F100" s="233" t="s">
        <v>2621</v>
      </c>
      <c r="G100" s="220"/>
      <c r="H100" s="220"/>
      <c r="I100" s="223"/>
      <c r="J100" s="234">
        <f>BK100</f>
        <v>0</v>
      </c>
      <c r="K100" s="220"/>
      <c r="L100" s="225"/>
      <c r="M100" s="226"/>
      <c r="N100" s="227"/>
      <c r="O100" s="227"/>
      <c r="P100" s="228">
        <f>SUM(P101:P106)</f>
        <v>0</v>
      </c>
      <c r="Q100" s="227"/>
      <c r="R100" s="228">
        <f>SUM(R101:R106)</f>
        <v>0.00069999999999999999</v>
      </c>
      <c r="S100" s="227"/>
      <c r="T100" s="229">
        <f>SUM(T101:T106)</f>
        <v>0</v>
      </c>
      <c r="AR100" s="230" t="s">
        <v>90</v>
      </c>
      <c r="AT100" s="231" t="s">
        <v>78</v>
      </c>
      <c r="AU100" s="231" t="s">
        <v>87</v>
      </c>
      <c r="AY100" s="230" t="s">
        <v>183</v>
      </c>
      <c r="BK100" s="232">
        <f>SUM(BK101:BK106)</f>
        <v>0</v>
      </c>
    </row>
    <row r="101" s="1" customFormat="1" ht="16.5" customHeight="1">
      <c r="B101" s="47"/>
      <c r="C101" s="265" t="s">
        <v>87</v>
      </c>
      <c r="D101" s="265" t="s">
        <v>302</v>
      </c>
      <c r="E101" s="266" t="s">
        <v>2622</v>
      </c>
      <c r="F101" s="267" t="s">
        <v>2623</v>
      </c>
      <c r="G101" s="268" t="s">
        <v>2589</v>
      </c>
      <c r="H101" s="269">
        <v>1</v>
      </c>
      <c r="I101" s="270"/>
      <c r="J101" s="271">
        <f>ROUND(I101*H101,2)</f>
        <v>0</v>
      </c>
      <c r="K101" s="267" t="s">
        <v>1460</v>
      </c>
      <c r="L101" s="272"/>
      <c r="M101" s="273" t="s">
        <v>34</v>
      </c>
      <c r="N101" s="274" t="s">
        <v>50</v>
      </c>
      <c r="O101" s="48"/>
      <c r="P101" s="244">
        <f>O101*H101</f>
        <v>0</v>
      </c>
      <c r="Q101" s="244">
        <v>0.00069999999999999999</v>
      </c>
      <c r="R101" s="244">
        <f>Q101*H101</f>
        <v>0.00069999999999999999</v>
      </c>
      <c r="S101" s="244">
        <v>0</v>
      </c>
      <c r="T101" s="245">
        <f>S101*H101</f>
        <v>0</v>
      </c>
      <c r="AR101" s="24" t="s">
        <v>90</v>
      </c>
      <c r="AT101" s="24" t="s">
        <v>302</v>
      </c>
      <c r="AU101" s="24" t="s">
        <v>90</v>
      </c>
      <c r="AY101" s="24" t="s">
        <v>183</v>
      </c>
      <c r="BE101" s="246">
        <f>IF(N101="základní",J101,0)</f>
        <v>0</v>
      </c>
      <c r="BF101" s="246">
        <f>IF(N101="snížená",J101,0)</f>
        <v>0</v>
      </c>
      <c r="BG101" s="246">
        <f>IF(N101="zákl. přenesená",J101,0)</f>
        <v>0</v>
      </c>
      <c r="BH101" s="246">
        <f>IF(N101="sníž. přenesená",J101,0)</f>
        <v>0</v>
      </c>
      <c r="BI101" s="246">
        <f>IF(N101="nulová",J101,0)</f>
        <v>0</v>
      </c>
      <c r="BJ101" s="24" t="s">
        <v>87</v>
      </c>
      <c r="BK101" s="246">
        <f>ROUND(I101*H101,2)</f>
        <v>0</v>
      </c>
      <c r="BL101" s="24" t="s">
        <v>87</v>
      </c>
      <c r="BM101" s="24" t="s">
        <v>2624</v>
      </c>
    </row>
    <row r="102" s="1" customFormat="1" ht="16.5" customHeight="1">
      <c r="B102" s="47"/>
      <c r="C102" s="235" t="s">
        <v>90</v>
      </c>
      <c r="D102" s="235" t="s">
        <v>184</v>
      </c>
      <c r="E102" s="236" t="s">
        <v>2625</v>
      </c>
      <c r="F102" s="237" t="s">
        <v>2626</v>
      </c>
      <c r="G102" s="238" t="s">
        <v>2589</v>
      </c>
      <c r="H102" s="239">
        <v>1</v>
      </c>
      <c r="I102" s="240"/>
      <c r="J102" s="241">
        <f>ROUND(I102*H102,2)</f>
        <v>0</v>
      </c>
      <c r="K102" s="237" t="s">
        <v>34</v>
      </c>
      <c r="L102" s="73"/>
      <c r="M102" s="242" t="s">
        <v>34</v>
      </c>
      <c r="N102" s="243" t="s">
        <v>50</v>
      </c>
      <c r="O102" s="48"/>
      <c r="P102" s="244">
        <f>O102*H102</f>
        <v>0</v>
      </c>
      <c r="Q102" s="244">
        <v>0</v>
      </c>
      <c r="R102" s="244">
        <f>Q102*H102</f>
        <v>0</v>
      </c>
      <c r="S102" s="244">
        <v>0</v>
      </c>
      <c r="T102" s="245">
        <f>S102*H102</f>
        <v>0</v>
      </c>
      <c r="AR102" s="24" t="s">
        <v>243</v>
      </c>
      <c r="AT102" s="24" t="s">
        <v>184</v>
      </c>
      <c r="AU102" s="24" t="s">
        <v>90</v>
      </c>
      <c r="AY102" s="24" t="s">
        <v>183</v>
      </c>
      <c r="BE102" s="246">
        <f>IF(N102="základní",J102,0)</f>
        <v>0</v>
      </c>
      <c r="BF102" s="246">
        <f>IF(N102="snížená",J102,0)</f>
        <v>0</v>
      </c>
      <c r="BG102" s="246">
        <f>IF(N102="zákl. přenesená",J102,0)</f>
        <v>0</v>
      </c>
      <c r="BH102" s="246">
        <f>IF(N102="sníž. přenesená",J102,0)</f>
        <v>0</v>
      </c>
      <c r="BI102" s="246">
        <f>IF(N102="nulová",J102,0)</f>
        <v>0</v>
      </c>
      <c r="BJ102" s="24" t="s">
        <v>87</v>
      </c>
      <c r="BK102" s="246">
        <f>ROUND(I102*H102,2)</f>
        <v>0</v>
      </c>
      <c r="BL102" s="24" t="s">
        <v>243</v>
      </c>
      <c r="BM102" s="24" t="s">
        <v>2627</v>
      </c>
    </row>
    <row r="103" s="12" customFormat="1">
      <c r="B103" s="253"/>
      <c r="C103" s="254"/>
      <c r="D103" s="255" t="s">
        <v>275</v>
      </c>
      <c r="E103" s="256" t="s">
        <v>34</v>
      </c>
      <c r="F103" s="257" t="s">
        <v>87</v>
      </c>
      <c r="G103" s="254"/>
      <c r="H103" s="258">
        <v>1</v>
      </c>
      <c r="I103" s="259"/>
      <c r="J103" s="254"/>
      <c r="K103" s="254"/>
      <c r="L103" s="260"/>
      <c r="M103" s="261"/>
      <c r="N103" s="262"/>
      <c r="O103" s="262"/>
      <c r="P103" s="262"/>
      <c r="Q103" s="262"/>
      <c r="R103" s="262"/>
      <c r="S103" s="262"/>
      <c r="T103" s="263"/>
      <c r="AT103" s="264" t="s">
        <v>275</v>
      </c>
      <c r="AU103" s="264" t="s">
        <v>90</v>
      </c>
      <c r="AV103" s="12" t="s">
        <v>90</v>
      </c>
      <c r="AW103" s="12" t="s">
        <v>42</v>
      </c>
      <c r="AX103" s="12" t="s">
        <v>87</v>
      </c>
      <c r="AY103" s="264" t="s">
        <v>183</v>
      </c>
    </row>
    <row r="104" s="1" customFormat="1" ht="16.5" customHeight="1">
      <c r="B104" s="47"/>
      <c r="C104" s="235" t="s">
        <v>193</v>
      </c>
      <c r="D104" s="235" t="s">
        <v>184</v>
      </c>
      <c r="E104" s="236" t="s">
        <v>2628</v>
      </c>
      <c r="F104" s="237" t="s">
        <v>2629</v>
      </c>
      <c r="G104" s="238" t="s">
        <v>2589</v>
      </c>
      <c r="H104" s="239">
        <v>1</v>
      </c>
      <c r="I104" s="240"/>
      <c r="J104" s="241">
        <f>ROUND(I104*H104,2)</f>
        <v>0</v>
      </c>
      <c r="K104" s="237" t="s">
        <v>34</v>
      </c>
      <c r="L104" s="73"/>
      <c r="M104" s="242" t="s">
        <v>34</v>
      </c>
      <c r="N104" s="243" t="s">
        <v>50</v>
      </c>
      <c r="O104" s="48"/>
      <c r="P104" s="244">
        <f>O104*H104</f>
        <v>0</v>
      </c>
      <c r="Q104" s="244">
        <v>0</v>
      </c>
      <c r="R104" s="244">
        <f>Q104*H104</f>
        <v>0</v>
      </c>
      <c r="S104" s="244">
        <v>0</v>
      </c>
      <c r="T104" s="245">
        <f>S104*H104</f>
        <v>0</v>
      </c>
      <c r="AR104" s="24" t="s">
        <v>243</v>
      </c>
      <c r="AT104" s="24" t="s">
        <v>184</v>
      </c>
      <c r="AU104" s="24" t="s">
        <v>90</v>
      </c>
      <c r="AY104" s="24" t="s">
        <v>183</v>
      </c>
      <c r="BE104" s="246">
        <f>IF(N104="základní",J104,0)</f>
        <v>0</v>
      </c>
      <c r="BF104" s="246">
        <f>IF(N104="snížená",J104,0)</f>
        <v>0</v>
      </c>
      <c r="BG104" s="246">
        <f>IF(N104="zákl. přenesená",J104,0)</f>
        <v>0</v>
      </c>
      <c r="BH104" s="246">
        <f>IF(N104="sníž. přenesená",J104,0)</f>
        <v>0</v>
      </c>
      <c r="BI104" s="246">
        <f>IF(N104="nulová",J104,0)</f>
        <v>0</v>
      </c>
      <c r="BJ104" s="24" t="s">
        <v>87</v>
      </c>
      <c r="BK104" s="246">
        <f>ROUND(I104*H104,2)</f>
        <v>0</v>
      </c>
      <c r="BL104" s="24" t="s">
        <v>243</v>
      </c>
      <c r="BM104" s="24" t="s">
        <v>2630</v>
      </c>
    </row>
    <row r="105" s="1" customFormat="1" ht="16.5" customHeight="1">
      <c r="B105" s="47"/>
      <c r="C105" s="235" t="s">
        <v>197</v>
      </c>
      <c r="D105" s="235" t="s">
        <v>184</v>
      </c>
      <c r="E105" s="236" t="s">
        <v>2631</v>
      </c>
      <c r="F105" s="237" t="s">
        <v>2632</v>
      </c>
      <c r="G105" s="238" t="s">
        <v>2589</v>
      </c>
      <c r="H105" s="239">
        <v>1</v>
      </c>
      <c r="I105" s="240"/>
      <c r="J105" s="241">
        <f>ROUND(I105*H105,2)</f>
        <v>0</v>
      </c>
      <c r="K105" s="237" t="s">
        <v>34</v>
      </c>
      <c r="L105" s="73"/>
      <c r="M105" s="242" t="s">
        <v>34</v>
      </c>
      <c r="N105" s="243" t="s">
        <v>50</v>
      </c>
      <c r="O105" s="48"/>
      <c r="P105" s="244">
        <f>O105*H105</f>
        <v>0</v>
      </c>
      <c r="Q105" s="244">
        <v>0</v>
      </c>
      <c r="R105" s="244">
        <f>Q105*H105</f>
        <v>0</v>
      </c>
      <c r="S105" s="244">
        <v>0</v>
      </c>
      <c r="T105" s="245">
        <f>S105*H105</f>
        <v>0</v>
      </c>
      <c r="AR105" s="24" t="s">
        <v>243</v>
      </c>
      <c r="AT105" s="24" t="s">
        <v>184</v>
      </c>
      <c r="AU105" s="24" t="s">
        <v>90</v>
      </c>
      <c r="AY105" s="24" t="s">
        <v>183</v>
      </c>
      <c r="BE105" s="246">
        <f>IF(N105="základní",J105,0)</f>
        <v>0</v>
      </c>
      <c r="BF105" s="246">
        <f>IF(N105="snížená",J105,0)</f>
        <v>0</v>
      </c>
      <c r="BG105" s="246">
        <f>IF(N105="zákl. přenesená",J105,0)</f>
        <v>0</v>
      </c>
      <c r="BH105" s="246">
        <f>IF(N105="sníž. přenesená",J105,0)</f>
        <v>0</v>
      </c>
      <c r="BI105" s="246">
        <f>IF(N105="nulová",J105,0)</f>
        <v>0</v>
      </c>
      <c r="BJ105" s="24" t="s">
        <v>87</v>
      </c>
      <c r="BK105" s="246">
        <f>ROUND(I105*H105,2)</f>
        <v>0</v>
      </c>
      <c r="BL105" s="24" t="s">
        <v>243</v>
      </c>
      <c r="BM105" s="24" t="s">
        <v>2633</v>
      </c>
    </row>
    <row r="106" s="1" customFormat="1" ht="16.5" customHeight="1">
      <c r="B106" s="47"/>
      <c r="C106" s="235" t="s">
        <v>182</v>
      </c>
      <c r="D106" s="235" t="s">
        <v>184</v>
      </c>
      <c r="E106" s="236" t="s">
        <v>2634</v>
      </c>
      <c r="F106" s="237" t="s">
        <v>2635</v>
      </c>
      <c r="G106" s="238" t="s">
        <v>2589</v>
      </c>
      <c r="H106" s="239">
        <v>1</v>
      </c>
      <c r="I106" s="240"/>
      <c r="J106" s="241">
        <f>ROUND(I106*H106,2)</f>
        <v>0</v>
      </c>
      <c r="K106" s="237" t="s">
        <v>273</v>
      </c>
      <c r="L106" s="73"/>
      <c r="M106" s="242" t="s">
        <v>34</v>
      </c>
      <c r="N106" s="247" t="s">
        <v>50</v>
      </c>
      <c r="O106" s="248"/>
      <c r="P106" s="249">
        <f>O106*H106</f>
        <v>0</v>
      </c>
      <c r="Q106" s="249">
        <v>0</v>
      </c>
      <c r="R106" s="249">
        <f>Q106*H106</f>
        <v>0</v>
      </c>
      <c r="S106" s="249">
        <v>0</v>
      </c>
      <c r="T106" s="250">
        <f>S106*H106</f>
        <v>0</v>
      </c>
      <c r="AR106" s="24" t="s">
        <v>243</v>
      </c>
      <c r="AT106" s="24" t="s">
        <v>184</v>
      </c>
      <c r="AU106" s="24" t="s">
        <v>90</v>
      </c>
      <c r="AY106" s="24" t="s">
        <v>183</v>
      </c>
      <c r="BE106" s="246">
        <f>IF(N106="základní",J106,0)</f>
        <v>0</v>
      </c>
      <c r="BF106" s="246">
        <f>IF(N106="snížená",J106,0)</f>
        <v>0</v>
      </c>
      <c r="BG106" s="246">
        <f>IF(N106="zákl. přenesená",J106,0)</f>
        <v>0</v>
      </c>
      <c r="BH106" s="246">
        <f>IF(N106="sníž. přenesená",J106,0)</f>
        <v>0</v>
      </c>
      <c r="BI106" s="246">
        <f>IF(N106="nulová",J106,0)</f>
        <v>0</v>
      </c>
      <c r="BJ106" s="24" t="s">
        <v>87</v>
      </c>
      <c r="BK106" s="246">
        <f>ROUND(I106*H106,2)</f>
        <v>0</v>
      </c>
      <c r="BL106" s="24" t="s">
        <v>243</v>
      </c>
      <c r="BM106" s="24" t="s">
        <v>2636</v>
      </c>
    </row>
    <row r="107" s="1" customFormat="1" ht="6.96" customHeight="1">
      <c r="B107" s="68"/>
      <c r="C107" s="69"/>
      <c r="D107" s="69"/>
      <c r="E107" s="69"/>
      <c r="F107" s="69"/>
      <c r="G107" s="69"/>
      <c r="H107" s="69"/>
      <c r="I107" s="180"/>
      <c r="J107" s="69"/>
      <c r="K107" s="69"/>
      <c r="L107" s="73"/>
    </row>
  </sheetData>
  <sheetProtection sheet="1" autoFilter="0" formatColumns="0" formatRows="0" objects="1" scenarios="1" spinCount="100000" saltValue="a6Vtv2Jfo0/Juw5yfaKzfTf+BN3vCs7IBgatL7wdHQV21i0y+qVej6Dlp0OjOCtlk44tN1/NAhHtLlsHdmKbQQ==" hashValue="ZOqkIRWvak9h/6iEtkWSvYTVE0WvO7fgotSOdSV3yxqbpgycNcUzzHwkJ502zg3p9kLc2YPTelmytQJxzvYVhw==" algorithmName="SHA-512" password="CC35"/>
  <autoFilter ref="C85:K106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4:H74"/>
    <mergeCell ref="E76:H76"/>
    <mergeCell ref="E78:H78"/>
    <mergeCell ref="G1:H1"/>
    <mergeCell ref="L2:V2"/>
  </mergeCells>
  <hyperlinks>
    <hyperlink ref="F1:G1" location="C2" display="1) Krycí list soupisu"/>
    <hyperlink ref="G1:H1" location="C58" display="2) Rekapitulace"/>
    <hyperlink ref="J1" location="C8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143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 s="1" customFormat="1">
      <c r="B8" s="47"/>
      <c r="C8" s="48"/>
      <c r="D8" s="40" t="s">
        <v>153</v>
      </c>
      <c r="E8" s="48"/>
      <c r="F8" s="48"/>
      <c r="G8" s="48"/>
      <c r="H8" s="48"/>
      <c r="I8" s="157"/>
      <c r="J8" s="48"/>
      <c r="K8" s="52"/>
    </row>
    <row r="9" s="1" customFormat="1" ht="36.96" customHeight="1">
      <c r="B9" s="47"/>
      <c r="C9" s="48"/>
      <c r="D9" s="48"/>
      <c r="E9" s="158" t="s">
        <v>2637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8"/>
      <c r="E10" s="48"/>
      <c r="F10" s="48"/>
      <c r="G10" s="48"/>
      <c r="H10" s="48"/>
      <c r="I10" s="157"/>
      <c r="J10" s="48"/>
      <c r="K10" s="52"/>
    </row>
    <row r="11" s="1" customFormat="1" ht="14.4" customHeight="1">
      <c r="B11" s="47"/>
      <c r="C11" s="48"/>
      <c r="D11" s="40" t="s">
        <v>20</v>
      </c>
      <c r="E11" s="48"/>
      <c r="F11" s="35" t="s">
        <v>114</v>
      </c>
      <c r="G11" s="48"/>
      <c r="H11" s="48"/>
      <c r="I11" s="159" t="s">
        <v>22</v>
      </c>
      <c r="J11" s="35" t="s">
        <v>23</v>
      </c>
      <c r="K11" s="52"/>
    </row>
    <row r="12" s="1" customFormat="1" ht="14.4" customHeight="1">
      <c r="B12" s="47"/>
      <c r="C12" s="48"/>
      <c r="D12" s="40" t="s">
        <v>24</v>
      </c>
      <c r="E12" s="48"/>
      <c r="F12" s="35" t="s">
        <v>25</v>
      </c>
      <c r="G12" s="48"/>
      <c r="H12" s="48"/>
      <c r="I12" s="159" t="s">
        <v>26</v>
      </c>
      <c r="J12" s="160" t="str">
        <f>'Rekapitulace stavby'!AN8</f>
        <v>30. 10. 2018</v>
      </c>
      <c r="K12" s="52"/>
    </row>
    <row r="13" s="1" customFormat="1" ht="21.84" customHeight="1">
      <c r="B13" s="47"/>
      <c r="C13" s="48"/>
      <c r="D13" s="34" t="s">
        <v>28</v>
      </c>
      <c r="E13" s="48"/>
      <c r="F13" s="42" t="s">
        <v>250</v>
      </c>
      <c r="G13" s="48"/>
      <c r="H13" s="48"/>
      <c r="I13" s="161" t="s">
        <v>30</v>
      </c>
      <c r="J13" s="42" t="s">
        <v>251</v>
      </c>
      <c r="K13" s="52"/>
    </row>
    <row r="14" s="1" customFormat="1" ht="14.4" customHeight="1">
      <c r="B14" s="47"/>
      <c r="C14" s="48"/>
      <c r="D14" s="40" t="s">
        <v>32</v>
      </c>
      <c r="E14" s="48"/>
      <c r="F14" s="48"/>
      <c r="G14" s="48"/>
      <c r="H14" s="48"/>
      <c r="I14" s="159" t="s">
        <v>33</v>
      </c>
      <c r="J14" s="35" t="s">
        <v>34</v>
      </c>
      <c r="K14" s="52"/>
    </row>
    <row r="15" s="1" customFormat="1" ht="18" customHeight="1">
      <c r="B15" s="47"/>
      <c r="C15" s="48"/>
      <c r="D15" s="48"/>
      <c r="E15" s="35" t="s">
        <v>35</v>
      </c>
      <c r="F15" s="48"/>
      <c r="G15" s="48"/>
      <c r="H15" s="48"/>
      <c r="I15" s="159" t="s">
        <v>36</v>
      </c>
      <c r="J15" s="35" t="s">
        <v>34</v>
      </c>
      <c r="K15" s="52"/>
    </row>
    <row r="16" s="1" customFormat="1" ht="6.96" customHeight="1">
      <c r="B16" s="47"/>
      <c r="C16" s="48"/>
      <c r="D16" s="48"/>
      <c r="E16" s="48"/>
      <c r="F16" s="48"/>
      <c r="G16" s="48"/>
      <c r="H16" s="48"/>
      <c r="I16" s="157"/>
      <c r="J16" s="48"/>
      <c r="K16" s="52"/>
    </row>
    <row r="17" s="1" customFormat="1" ht="14.4" customHeight="1">
      <c r="B17" s="47"/>
      <c r="C17" s="48"/>
      <c r="D17" s="40" t="s">
        <v>37</v>
      </c>
      <c r="E17" s="48"/>
      <c r="F17" s="48"/>
      <c r="G17" s="48"/>
      <c r="H17" s="48"/>
      <c r="I17" s="159" t="s">
        <v>33</v>
      </c>
      <c r="J17" s="35" t="str">
        <f>IF('Rekapitulace stavby'!AN13="Vyplň údaj","",IF('Rekapitulace stavby'!AN13="","",'Rekapitulace stavby'!AN13))</f>
        <v/>
      </c>
      <c r="K17" s="52"/>
    </row>
    <row r="18" s="1" customFormat="1" ht="18" customHeight="1">
      <c r="B18" s="47"/>
      <c r="C18" s="48"/>
      <c r="D18" s="48"/>
      <c r="E18" s="35" t="str">
        <f>IF('Rekapitulace stavby'!E14="Vyplň údaj","",IF('Rekapitulace stavby'!E14="","",'Rekapitulace stavby'!E14))</f>
        <v/>
      </c>
      <c r="F18" s="48"/>
      <c r="G18" s="48"/>
      <c r="H18" s="48"/>
      <c r="I18" s="159" t="s">
        <v>36</v>
      </c>
      <c r="J18" s="35" t="str">
        <f>IF('Rekapitulace stavby'!AN14="Vyplň údaj","",IF('Rekapitulace stavby'!AN14="","",'Rekapitulace stavby'!AN14))</f>
        <v/>
      </c>
      <c r="K18" s="52"/>
    </row>
    <row r="19" s="1" customFormat="1" ht="6.96" customHeight="1">
      <c r="B19" s="47"/>
      <c r="C19" s="48"/>
      <c r="D19" s="48"/>
      <c r="E19" s="48"/>
      <c r="F19" s="48"/>
      <c r="G19" s="48"/>
      <c r="H19" s="48"/>
      <c r="I19" s="157"/>
      <c r="J19" s="48"/>
      <c r="K19" s="52"/>
    </row>
    <row r="20" s="1" customFormat="1" ht="14.4" customHeight="1">
      <c r="B20" s="47"/>
      <c r="C20" s="48"/>
      <c r="D20" s="40" t="s">
        <v>39</v>
      </c>
      <c r="E20" s="48"/>
      <c r="F20" s="48"/>
      <c r="G20" s="48"/>
      <c r="H20" s="48"/>
      <c r="I20" s="159" t="s">
        <v>33</v>
      </c>
      <c r="J20" s="35" t="s">
        <v>40</v>
      </c>
      <c r="K20" s="52"/>
    </row>
    <row r="21" s="1" customFormat="1" ht="18" customHeight="1">
      <c r="B21" s="47"/>
      <c r="C21" s="48"/>
      <c r="D21" s="48"/>
      <c r="E21" s="35" t="s">
        <v>41</v>
      </c>
      <c r="F21" s="48"/>
      <c r="G21" s="48"/>
      <c r="H21" s="48"/>
      <c r="I21" s="159" t="s">
        <v>36</v>
      </c>
      <c r="J21" s="35" t="s">
        <v>34</v>
      </c>
      <c r="K21" s="52"/>
    </row>
    <row r="22" s="1" customFormat="1" ht="6.96" customHeight="1">
      <c r="B22" s="47"/>
      <c r="C22" s="48"/>
      <c r="D22" s="48"/>
      <c r="E22" s="48"/>
      <c r="F22" s="48"/>
      <c r="G22" s="48"/>
      <c r="H22" s="48"/>
      <c r="I22" s="157"/>
      <c r="J22" s="48"/>
      <c r="K22" s="52"/>
    </row>
    <row r="23" s="1" customFormat="1" ht="14.4" customHeight="1">
      <c r="B23" s="47"/>
      <c r="C23" s="48"/>
      <c r="D23" s="40" t="s">
        <v>43</v>
      </c>
      <c r="E23" s="48"/>
      <c r="F23" s="48"/>
      <c r="G23" s="48"/>
      <c r="H23" s="48"/>
      <c r="I23" s="157"/>
      <c r="J23" s="48"/>
      <c r="K23" s="52"/>
    </row>
    <row r="24" s="7" customFormat="1" ht="16.5" customHeight="1">
      <c r="B24" s="162"/>
      <c r="C24" s="163"/>
      <c r="D24" s="163"/>
      <c r="E24" s="45" t="s">
        <v>34</v>
      </c>
      <c r="F24" s="45"/>
      <c r="G24" s="45"/>
      <c r="H24" s="45"/>
      <c r="I24" s="164"/>
      <c r="J24" s="163"/>
      <c r="K24" s="165"/>
    </row>
    <row r="25" s="1" customFormat="1" ht="6.96" customHeight="1">
      <c r="B25" s="47"/>
      <c r="C25" s="48"/>
      <c r="D25" s="48"/>
      <c r="E25" s="48"/>
      <c r="F25" s="48"/>
      <c r="G25" s="48"/>
      <c r="H25" s="48"/>
      <c r="I25" s="157"/>
      <c r="J25" s="48"/>
      <c r="K25" s="52"/>
    </row>
    <row r="26" s="1" customFormat="1" ht="6.96" customHeight="1">
      <c r="B26" s="47"/>
      <c r="C26" s="48"/>
      <c r="D26" s="107"/>
      <c r="E26" s="107"/>
      <c r="F26" s="107"/>
      <c r="G26" s="107"/>
      <c r="H26" s="107"/>
      <c r="I26" s="166"/>
      <c r="J26" s="107"/>
      <c r="K26" s="167"/>
    </row>
    <row r="27" s="1" customFormat="1" ht="25.44" customHeight="1">
      <c r="B27" s="47"/>
      <c r="C27" s="48"/>
      <c r="D27" s="168" t="s">
        <v>45</v>
      </c>
      <c r="E27" s="48"/>
      <c r="F27" s="48"/>
      <c r="G27" s="48"/>
      <c r="H27" s="48"/>
      <c r="I27" s="157"/>
      <c r="J27" s="169">
        <f>ROUND(J82,2)</f>
        <v>0</v>
      </c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14.4" customHeight="1">
      <c r="B29" s="47"/>
      <c r="C29" s="48"/>
      <c r="D29" s="48"/>
      <c r="E29" s="48"/>
      <c r="F29" s="53" t="s">
        <v>47</v>
      </c>
      <c r="G29" s="48"/>
      <c r="H29" s="48"/>
      <c r="I29" s="170" t="s">
        <v>46</v>
      </c>
      <c r="J29" s="53" t="s">
        <v>48</v>
      </c>
      <c r="K29" s="52"/>
    </row>
    <row r="30" s="1" customFormat="1" ht="14.4" customHeight="1">
      <c r="B30" s="47"/>
      <c r="C30" s="48"/>
      <c r="D30" s="56" t="s">
        <v>49</v>
      </c>
      <c r="E30" s="56" t="s">
        <v>50</v>
      </c>
      <c r="F30" s="171">
        <f>ROUND(SUM(BE82:BE120), 2)</f>
        <v>0</v>
      </c>
      <c r="G30" s="48"/>
      <c r="H30" s="48"/>
      <c r="I30" s="172">
        <v>0.20999999999999999</v>
      </c>
      <c r="J30" s="171">
        <f>ROUND(ROUND((SUM(BE82:BE120)), 2)*I30, 2)</f>
        <v>0</v>
      </c>
      <c r="K30" s="52"/>
    </row>
    <row r="31" s="1" customFormat="1" ht="14.4" customHeight="1">
      <c r="B31" s="47"/>
      <c r="C31" s="48"/>
      <c r="D31" s="48"/>
      <c r="E31" s="56" t="s">
        <v>51</v>
      </c>
      <c r="F31" s="171">
        <f>ROUND(SUM(BF82:BF120), 2)</f>
        <v>0</v>
      </c>
      <c r="G31" s="48"/>
      <c r="H31" s="48"/>
      <c r="I31" s="172">
        <v>0.14999999999999999</v>
      </c>
      <c r="J31" s="171">
        <f>ROUND(ROUND((SUM(BF82:BF120)), 2)*I31, 2)</f>
        <v>0</v>
      </c>
      <c r="K31" s="52"/>
    </row>
    <row r="32" hidden="1" s="1" customFormat="1" ht="14.4" customHeight="1">
      <c r="B32" s="47"/>
      <c r="C32" s="48"/>
      <c r="D32" s="48"/>
      <c r="E32" s="56" t="s">
        <v>52</v>
      </c>
      <c r="F32" s="171">
        <f>ROUND(SUM(BG82:BG120), 2)</f>
        <v>0</v>
      </c>
      <c r="G32" s="48"/>
      <c r="H32" s="48"/>
      <c r="I32" s="172">
        <v>0.20999999999999999</v>
      </c>
      <c r="J32" s="171">
        <v>0</v>
      </c>
      <c r="K32" s="52"/>
    </row>
    <row r="33" hidden="1" s="1" customFormat="1" ht="14.4" customHeight="1">
      <c r="B33" s="47"/>
      <c r="C33" s="48"/>
      <c r="D33" s="48"/>
      <c r="E33" s="56" t="s">
        <v>53</v>
      </c>
      <c r="F33" s="171">
        <f>ROUND(SUM(BH82:BH120), 2)</f>
        <v>0</v>
      </c>
      <c r="G33" s="48"/>
      <c r="H33" s="48"/>
      <c r="I33" s="172">
        <v>0.14999999999999999</v>
      </c>
      <c r="J33" s="171">
        <v>0</v>
      </c>
      <c r="K33" s="52"/>
    </row>
    <row r="34" hidden="1" s="1" customFormat="1" ht="14.4" customHeight="1">
      <c r="B34" s="47"/>
      <c r="C34" s="48"/>
      <c r="D34" s="48"/>
      <c r="E34" s="56" t="s">
        <v>54</v>
      </c>
      <c r="F34" s="171">
        <f>ROUND(SUM(BI82:BI120), 2)</f>
        <v>0</v>
      </c>
      <c r="G34" s="48"/>
      <c r="H34" s="48"/>
      <c r="I34" s="172">
        <v>0</v>
      </c>
      <c r="J34" s="171">
        <v>0</v>
      </c>
      <c r="K34" s="52"/>
    </row>
    <row r="35" s="1" customFormat="1" ht="6.96" customHeight="1">
      <c r="B35" s="47"/>
      <c r="C35" s="48"/>
      <c r="D35" s="48"/>
      <c r="E35" s="48"/>
      <c r="F35" s="48"/>
      <c r="G35" s="48"/>
      <c r="H35" s="48"/>
      <c r="I35" s="157"/>
      <c r="J35" s="48"/>
      <c r="K35" s="52"/>
    </row>
    <row r="36" s="1" customFormat="1" ht="25.44" customHeight="1">
      <c r="B36" s="47"/>
      <c r="C36" s="173"/>
      <c r="D36" s="174" t="s">
        <v>55</v>
      </c>
      <c r="E36" s="99"/>
      <c r="F36" s="99"/>
      <c r="G36" s="175" t="s">
        <v>56</v>
      </c>
      <c r="H36" s="176" t="s">
        <v>57</v>
      </c>
      <c r="I36" s="177"/>
      <c r="J36" s="178">
        <f>SUM(J27:J34)</f>
        <v>0</v>
      </c>
      <c r="K36" s="179"/>
    </row>
    <row r="37" s="1" customFormat="1" ht="14.4" customHeight="1">
      <c r="B37" s="68"/>
      <c r="C37" s="69"/>
      <c r="D37" s="69"/>
      <c r="E37" s="69"/>
      <c r="F37" s="69"/>
      <c r="G37" s="69"/>
      <c r="H37" s="69"/>
      <c r="I37" s="180"/>
      <c r="J37" s="69"/>
      <c r="K37" s="70"/>
    </row>
    <row r="41" s="1" customFormat="1" ht="6.96" customHeight="1">
      <c r="B41" s="181"/>
      <c r="C41" s="182"/>
      <c r="D41" s="182"/>
      <c r="E41" s="182"/>
      <c r="F41" s="182"/>
      <c r="G41" s="182"/>
      <c r="H41" s="182"/>
      <c r="I41" s="183"/>
      <c r="J41" s="182"/>
      <c r="K41" s="184"/>
    </row>
    <row r="42" s="1" customFormat="1" ht="36.96" customHeight="1">
      <c r="B42" s="47"/>
      <c r="C42" s="30" t="s">
        <v>159</v>
      </c>
      <c r="D42" s="48"/>
      <c r="E42" s="48"/>
      <c r="F42" s="48"/>
      <c r="G42" s="48"/>
      <c r="H42" s="48"/>
      <c r="I42" s="157"/>
      <c r="J42" s="48"/>
      <c r="K42" s="52"/>
    </row>
    <row r="43" s="1" customFormat="1" ht="6.96" customHeight="1">
      <c r="B43" s="47"/>
      <c r="C43" s="48"/>
      <c r="D43" s="48"/>
      <c r="E43" s="48"/>
      <c r="F43" s="48"/>
      <c r="G43" s="48"/>
      <c r="H43" s="48"/>
      <c r="I43" s="157"/>
      <c r="J43" s="48"/>
      <c r="K43" s="52"/>
    </row>
    <row r="44" s="1" customFormat="1" ht="14.4" customHeight="1">
      <c r="B44" s="47"/>
      <c r="C44" s="40" t="s">
        <v>18</v>
      </c>
      <c r="D44" s="48"/>
      <c r="E44" s="48"/>
      <c r="F44" s="48"/>
      <c r="G44" s="48"/>
      <c r="H44" s="48"/>
      <c r="I44" s="157"/>
      <c r="J44" s="48"/>
      <c r="K44" s="52"/>
    </row>
    <row r="45" s="1" customFormat="1" ht="16.5" customHeight="1">
      <c r="B45" s="47"/>
      <c r="C45" s="48"/>
      <c r="D45" s="48"/>
      <c r="E45" s="156" t="str">
        <f>E7</f>
        <v>Výstavba ČOV a kanalizace v obci Kožlí</v>
      </c>
      <c r="F45" s="40"/>
      <c r="G45" s="40"/>
      <c r="H45" s="40"/>
      <c r="I45" s="157"/>
      <c r="J45" s="48"/>
      <c r="K45" s="52"/>
    </row>
    <row r="46" s="1" customFormat="1" ht="14.4" customHeight="1">
      <c r="B46" s="47"/>
      <c r="C46" s="40" t="s">
        <v>153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7.25" customHeight="1">
      <c r="B47" s="47"/>
      <c r="C47" s="48"/>
      <c r="D47" s="48"/>
      <c r="E47" s="158" t="str">
        <f>E9</f>
        <v>2018_12_05 - PS 01.2 ČOV TECHNOLOGICKÁ ČÁST ELEKTRO</v>
      </c>
      <c r="F47" s="48"/>
      <c r="G47" s="48"/>
      <c r="H47" s="48"/>
      <c r="I47" s="157"/>
      <c r="J47" s="48"/>
      <c r="K47" s="52"/>
    </row>
    <row r="48" s="1" customFormat="1" ht="6.96" customHeight="1">
      <c r="B48" s="47"/>
      <c r="C48" s="48"/>
      <c r="D48" s="48"/>
      <c r="E48" s="48"/>
      <c r="F48" s="48"/>
      <c r="G48" s="48"/>
      <c r="H48" s="48"/>
      <c r="I48" s="157"/>
      <c r="J48" s="48"/>
      <c r="K48" s="52"/>
    </row>
    <row r="49" s="1" customFormat="1" ht="18" customHeight="1">
      <c r="B49" s="47"/>
      <c r="C49" s="40" t="s">
        <v>24</v>
      </c>
      <c r="D49" s="48"/>
      <c r="E49" s="48"/>
      <c r="F49" s="35" t="str">
        <f>F12</f>
        <v>Kožlí u Orlíka</v>
      </c>
      <c r="G49" s="48"/>
      <c r="H49" s="48"/>
      <c r="I49" s="159" t="s">
        <v>26</v>
      </c>
      <c r="J49" s="160" t="str">
        <f>IF(J12="","",J12)</f>
        <v>30. 10. 2018</v>
      </c>
      <c r="K49" s="52"/>
    </row>
    <row r="50" s="1" customFormat="1" ht="6.96" customHeight="1">
      <c r="B50" s="47"/>
      <c r="C50" s="48"/>
      <c r="D50" s="48"/>
      <c r="E50" s="48"/>
      <c r="F50" s="48"/>
      <c r="G50" s="48"/>
      <c r="H50" s="48"/>
      <c r="I50" s="157"/>
      <c r="J50" s="48"/>
      <c r="K50" s="52"/>
    </row>
    <row r="51" s="1" customFormat="1">
      <c r="B51" s="47"/>
      <c r="C51" s="40" t="s">
        <v>32</v>
      </c>
      <c r="D51" s="48"/>
      <c r="E51" s="48"/>
      <c r="F51" s="35" t="str">
        <f>E15</f>
        <v>Obec Kožlí</v>
      </c>
      <c r="G51" s="48"/>
      <c r="H51" s="48"/>
      <c r="I51" s="159" t="s">
        <v>39</v>
      </c>
      <c r="J51" s="45" t="str">
        <f>E21</f>
        <v>Vodohospodážský rozvoj a výstavbna a.s.</v>
      </c>
      <c r="K51" s="52"/>
    </row>
    <row r="52" s="1" customFormat="1" ht="14.4" customHeight="1">
      <c r="B52" s="47"/>
      <c r="C52" s="40" t="s">
        <v>37</v>
      </c>
      <c r="D52" s="48"/>
      <c r="E52" s="48"/>
      <c r="F52" s="35" t="str">
        <f>IF(E18="","",E18)</f>
        <v/>
      </c>
      <c r="G52" s="48"/>
      <c r="H52" s="48"/>
      <c r="I52" s="157"/>
      <c r="J52" s="185"/>
      <c r="K52" s="52"/>
    </row>
    <row r="53" s="1" customFormat="1" ht="10.32" customHeight="1">
      <c r="B53" s="47"/>
      <c r="C53" s="48"/>
      <c r="D53" s="48"/>
      <c r="E53" s="48"/>
      <c r="F53" s="48"/>
      <c r="G53" s="48"/>
      <c r="H53" s="48"/>
      <c r="I53" s="157"/>
      <c r="J53" s="48"/>
      <c r="K53" s="52"/>
    </row>
    <row r="54" s="1" customFormat="1" ht="29.28" customHeight="1">
      <c r="B54" s="47"/>
      <c r="C54" s="186" t="s">
        <v>160</v>
      </c>
      <c r="D54" s="173"/>
      <c r="E54" s="173"/>
      <c r="F54" s="173"/>
      <c r="G54" s="173"/>
      <c r="H54" s="173"/>
      <c r="I54" s="187"/>
      <c r="J54" s="188" t="s">
        <v>161</v>
      </c>
      <c r="K54" s="189"/>
    </row>
    <row r="55" s="1" customFormat="1" ht="10.32" customHeight="1">
      <c r="B55" s="47"/>
      <c r="C55" s="48"/>
      <c r="D55" s="48"/>
      <c r="E55" s="48"/>
      <c r="F55" s="48"/>
      <c r="G55" s="48"/>
      <c r="H55" s="48"/>
      <c r="I55" s="157"/>
      <c r="J55" s="48"/>
      <c r="K55" s="52"/>
    </row>
    <row r="56" s="1" customFormat="1" ht="29.28" customHeight="1">
      <c r="B56" s="47"/>
      <c r="C56" s="190" t="s">
        <v>162</v>
      </c>
      <c r="D56" s="48"/>
      <c r="E56" s="48"/>
      <c r="F56" s="48"/>
      <c r="G56" s="48"/>
      <c r="H56" s="48"/>
      <c r="I56" s="157"/>
      <c r="J56" s="169">
        <f>J82</f>
        <v>0</v>
      </c>
      <c r="K56" s="52"/>
      <c r="AU56" s="24" t="s">
        <v>163</v>
      </c>
    </row>
    <row r="57" s="8" customFormat="1" ht="24.96" customHeight="1">
      <c r="B57" s="191"/>
      <c r="C57" s="192"/>
      <c r="D57" s="193" t="s">
        <v>252</v>
      </c>
      <c r="E57" s="194"/>
      <c r="F57" s="194"/>
      <c r="G57" s="194"/>
      <c r="H57" s="194"/>
      <c r="I57" s="195"/>
      <c r="J57" s="196">
        <f>J83</f>
        <v>0</v>
      </c>
      <c r="K57" s="197"/>
    </row>
    <row r="58" s="9" customFormat="1" ht="19.92" customHeight="1">
      <c r="B58" s="198"/>
      <c r="C58" s="199"/>
      <c r="D58" s="200" t="s">
        <v>253</v>
      </c>
      <c r="E58" s="201"/>
      <c r="F58" s="201"/>
      <c r="G58" s="201"/>
      <c r="H58" s="201"/>
      <c r="I58" s="202"/>
      <c r="J58" s="203">
        <f>J84</f>
        <v>0</v>
      </c>
      <c r="K58" s="204"/>
    </row>
    <row r="59" s="9" customFormat="1" ht="19.92" customHeight="1">
      <c r="B59" s="198"/>
      <c r="C59" s="199"/>
      <c r="D59" s="200" t="s">
        <v>256</v>
      </c>
      <c r="E59" s="201"/>
      <c r="F59" s="201"/>
      <c r="G59" s="201"/>
      <c r="H59" s="201"/>
      <c r="I59" s="202"/>
      <c r="J59" s="203">
        <f>J111</f>
        <v>0</v>
      </c>
      <c r="K59" s="204"/>
    </row>
    <row r="60" s="9" customFormat="1" ht="19.92" customHeight="1">
      <c r="B60" s="198"/>
      <c r="C60" s="199"/>
      <c r="D60" s="200" t="s">
        <v>257</v>
      </c>
      <c r="E60" s="201"/>
      <c r="F60" s="201"/>
      <c r="G60" s="201"/>
      <c r="H60" s="201"/>
      <c r="I60" s="202"/>
      <c r="J60" s="203">
        <f>J114</f>
        <v>0</v>
      </c>
      <c r="K60" s="204"/>
    </row>
    <row r="61" s="8" customFormat="1" ht="24.96" customHeight="1">
      <c r="B61" s="191"/>
      <c r="C61" s="192"/>
      <c r="D61" s="193" t="s">
        <v>262</v>
      </c>
      <c r="E61" s="194"/>
      <c r="F61" s="194"/>
      <c r="G61" s="194"/>
      <c r="H61" s="194"/>
      <c r="I61" s="195"/>
      <c r="J61" s="196">
        <f>J117</f>
        <v>0</v>
      </c>
      <c r="K61" s="197"/>
    </row>
    <row r="62" s="9" customFormat="1" ht="19.92" customHeight="1">
      <c r="B62" s="198"/>
      <c r="C62" s="199"/>
      <c r="D62" s="200" t="s">
        <v>2638</v>
      </c>
      <c r="E62" s="201"/>
      <c r="F62" s="201"/>
      <c r="G62" s="201"/>
      <c r="H62" s="201"/>
      <c r="I62" s="202"/>
      <c r="J62" s="203">
        <f>J118</f>
        <v>0</v>
      </c>
      <c r="K62" s="204"/>
    </row>
    <row r="63" s="1" customFormat="1" ht="21.84" customHeight="1">
      <c r="B63" s="47"/>
      <c r="C63" s="48"/>
      <c r="D63" s="48"/>
      <c r="E63" s="48"/>
      <c r="F63" s="48"/>
      <c r="G63" s="48"/>
      <c r="H63" s="48"/>
      <c r="I63" s="157"/>
      <c r="J63" s="48"/>
      <c r="K63" s="52"/>
    </row>
    <row r="64" s="1" customFormat="1" ht="6.96" customHeight="1">
      <c r="B64" s="68"/>
      <c r="C64" s="69"/>
      <c r="D64" s="69"/>
      <c r="E64" s="69"/>
      <c r="F64" s="69"/>
      <c r="G64" s="69"/>
      <c r="H64" s="69"/>
      <c r="I64" s="180"/>
      <c r="J64" s="69"/>
      <c r="K64" s="70"/>
    </row>
    <row r="68" s="1" customFormat="1" ht="6.96" customHeight="1">
      <c r="B68" s="71"/>
      <c r="C68" s="72"/>
      <c r="D68" s="72"/>
      <c r="E68" s="72"/>
      <c r="F68" s="72"/>
      <c r="G68" s="72"/>
      <c r="H68" s="72"/>
      <c r="I68" s="183"/>
      <c r="J68" s="72"/>
      <c r="K68" s="72"/>
      <c r="L68" s="73"/>
    </row>
    <row r="69" s="1" customFormat="1" ht="36.96" customHeight="1">
      <c r="B69" s="47"/>
      <c r="C69" s="74" t="s">
        <v>166</v>
      </c>
      <c r="D69" s="75"/>
      <c r="E69" s="75"/>
      <c r="F69" s="75"/>
      <c r="G69" s="75"/>
      <c r="H69" s="75"/>
      <c r="I69" s="205"/>
      <c r="J69" s="75"/>
      <c r="K69" s="75"/>
      <c r="L69" s="73"/>
    </row>
    <row r="70" s="1" customFormat="1" ht="6.96" customHeight="1">
      <c r="B70" s="47"/>
      <c r="C70" s="75"/>
      <c r="D70" s="75"/>
      <c r="E70" s="75"/>
      <c r="F70" s="75"/>
      <c r="G70" s="75"/>
      <c r="H70" s="75"/>
      <c r="I70" s="205"/>
      <c r="J70" s="75"/>
      <c r="K70" s="75"/>
      <c r="L70" s="73"/>
    </row>
    <row r="71" s="1" customFormat="1" ht="14.4" customHeight="1">
      <c r="B71" s="47"/>
      <c r="C71" s="77" t="s">
        <v>18</v>
      </c>
      <c r="D71" s="75"/>
      <c r="E71" s="75"/>
      <c r="F71" s="75"/>
      <c r="G71" s="75"/>
      <c r="H71" s="75"/>
      <c r="I71" s="205"/>
      <c r="J71" s="75"/>
      <c r="K71" s="75"/>
      <c r="L71" s="73"/>
    </row>
    <row r="72" s="1" customFormat="1" ht="16.5" customHeight="1">
      <c r="B72" s="47"/>
      <c r="C72" s="75"/>
      <c r="D72" s="75"/>
      <c r="E72" s="206" t="str">
        <f>E7</f>
        <v>Výstavba ČOV a kanalizace v obci Kožlí</v>
      </c>
      <c r="F72" s="77"/>
      <c r="G72" s="77"/>
      <c r="H72" s="77"/>
      <c r="I72" s="205"/>
      <c r="J72" s="75"/>
      <c r="K72" s="75"/>
      <c r="L72" s="73"/>
    </row>
    <row r="73" s="1" customFormat="1" ht="14.4" customHeight="1">
      <c r="B73" s="47"/>
      <c r="C73" s="77" t="s">
        <v>153</v>
      </c>
      <c r="D73" s="75"/>
      <c r="E73" s="75"/>
      <c r="F73" s="75"/>
      <c r="G73" s="75"/>
      <c r="H73" s="75"/>
      <c r="I73" s="205"/>
      <c r="J73" s="75"/>
      <c r="K73" s="75"/>
      <c r="L73" s="73"/>
    </row>
    <row r="74" s="1" customFormat="1" ht="17.25" customHeight="1">
      <c r="B74" s="47"/>
      <c r="C74" s="75"/>
      <c r="D74" s="75"/>
      <c r="E74" s="83" t="str">
        <f>E9</f>
        <v>2018_12_05 - PS 01.2 ČOV TECHNOLOGICKÁ ČÁST ELEKTRO</v>
      </c>
      <c r="F74" s="75"/>
      <c r="G74" s="75"/>
      <c r="H74" s="75"/>
      <c r="I74" s="205"/>
      <c r="J74" s="75"/>
      <c r="K74" s="75"/>
      <c r="L74" s="73"/>
    </row>
    <row r="75" s="1" customFormat="1" ht="6.96" customHeight="1">
      <c r="B75" s="47"/>
      <c r="C75" s="75"/>
      <c r="D75" s="75"/>
      <c r="E75" s="75"/>
      <c r="F75" s="75"/>
      <c r="G75" s="75"/>
      <c r="H75" s="75"/>
      <c r="I75" s="205"/>
      <c r="J75" s="75"/>
      <c r="K75" s="75"/>
      <c r="L75" s="73"/>
    </row>
    <row r="76" s="1" customFormat="1" ht="18" customHeight="1">
      <c r="B76" s="47"/>
      <c r="C76" s="77" t="s">
        <v>24</v>
      </c>
      <c r="D76" s="75"/>
      <c r="E76" s="75"/>
      <c r="F76" s="207" t="str">
        <f>F12</f>
        <v>Kožlí u Orlíka</v>
      </c>
      <c r="G76" s="75"/>
      <c r="H76" s="75"/>
      <c r="I76" s="208" t="s">
        <v>26</v>
      </c>
      <c r="J76" s="86" t="str">
        <f>IF(J12="","",J12)</f>
        <v>30. 10. 2018</v>
      </c>
      <c r="K76" s="75"/>
      <c r="L76" s="73"/>
    </row>
    <row r="77" s="1" customFormat="1" ht="6.96" customHeight="1">
      <c r="B77" s="47"/>
      <c r="C77" s="75"/>
      <c r="D77" s="75"/>
      <c r="E77" s="75"/>
      <c r="F77" s="75"/>
      <c r="G77" s="75"/>
      <c r="H77" s="75"/>
      <c r="I77" s="205"/>
      <c r="J77" s="75"/>
      <c r="K77" s="75"/>
      <c r="L77" s="73"/>
    </row>
    <row r="78" s="1" customFormat="1">
      <c r="B78" s="47"/>
      <c r="C78" s="77" t="s">
        <v>32</v>
      </c>
      <c r="D78" s="75"/>
      <c r="E78" s="75"/>
      <c r="F78" s="207" t="str">
        <f>E15</f>
        <v>Obec Kožlí</v>
      </c>
      <c r="G78" s="75"/>
      <c r="H78" s="75"/>
      <c r="I78" s="208" t="s">
        <v>39</v>
      </c>
      <c r="J78" s="207" t="str">
        <f>E21</f>
        <v>Vodohospodážský rozvoj a výstavbna a.s.</v>
      </c>
      <c r="K78" s="75"/>
      <c r="L78" s="73"/>
    </row>
    <row r="79" s="1" customFormat="1" ht="14.4" customHeight="1">
      <c r="B79" s="47"/>
      <c r="C79" s="77" t="s">
        <v>37</v>
      </c>
      <c r="D79" s="75"/>
      <c r="E79" s="75"/>
      <c r="F79" s="207" t="str">
        <f>IF(E18="","",E18)</f>
        <v/>
      </c>
      <c r="G79" s="75"/>
      <c r="H79" s="75"/>
      <c r="I79" s="205"/>
      <c r="J79" s="75"/>
      <c r="K79" s="75"/>
      <c r="L79" s="73"/>
    </row>
    <row r="80" s="1" customFormat="1" ht="10.32" customHeight="1">
      <c r="B80" s="47"/>
      <c r="C80" s="75"/>
      <c r="D80" s="75"/>
      <c r="E80" s="75"/>
      <c r="F80" s="75"/>
      <c r="G80" s="75"/>
      <c r="H80" s="75"/>
      <c r="I80" s="205"/>
      <c r="J80" s="75"/>
      <c r="K80" s="75"/>
      <c r="L80" s="73"/>
    </row>
    <row r="81" s="10" customFormat="1" ht="29.28" customHeight="1">
      <c r="B81" s="209"/>
      <c r="C81" s="210" t="s">
        <v>167</v>
      </c>
      <c r="D81" s="211" t="s">
        <v>64</v>
      </c>
      <c r="E81" s="211" t="s">
        <v>60</v>
      </c>
      <c r="F81" s="211" t="s">
        <v>168</v>
      </c>
      <c r="G81" s="211" t="s">
        <v>169</v>
      </c>
      <c r="H81" s="211" t="s">
        <v>170</v>
      </c>
      <c r="I81" s="212" t="s">
        <v>171</v>
      </c>
      <c r="J81" s="211" t="s">
        <v>161</v>
      </c>
      <c r="K81" s="213" t="s">
        <v>172</v>
      </c>
      <c r="L81" s="214"/>
      <c r="M81" s="103" t="s">
        <v>173</v>
      </c>
      <c r="N81" s="104" t="s">
        <v>49</v>
      </c>
      <c r="O81" s="104" t="s">
        <v>174</v>
      </c>
      <c r="P81" s="104" t="s">
        <v>175</v>
      </c>
      <c r="Q81" s="104" t="s">
        <v>176</v>
      </c>
      <c r="R81" s="104" t="s">
        <v>177</v>
      </c>
      <c r="S81" s="104" t="s">
        <v>178</v>
      </c>
      <c r="T81" s="105" t="s">
        <v>179</v>
      </c>
    </row>
    <row r="82" s="1" customFormat="1" ht="29.28" customHeight="1">
      <c r="B82" s="47"/>
      <c r="C82" s="109" t="s">
        <v>162</v>
      </c>
      <c r="D82" s="75"/>
      <c r="E82" s="75"/>
      <c r="F82" s="75"/>
      <c r="G82" s="75"/>
      <c r="H82" s="75"/>
      <c r="I82" s="205"/>
      <c r="J82" s="215">
        <f>BK82</f>
        <v>0</v>
      </c>
      <c r="K82" s="75"/>
      <c r="L82" s="73"/>
      <c r="M82" s="106"/>
      <c r="N82" s="107"/>
      <c r="O82" s="107"/>
      <c r="P82" s="216">
        <f>P83+P117</f>
        <v>0</v>
      </c>
      <c r="Q82" s="107"/>
      <c r="R82" s="216">
        <f>R83+R117</f>
        <v>20.791045</v>
      </c>
      <c r="S82" s="107"/>
      <c r="T82" s="217">
        <f>T83+T117</f>
        <v>0</v>
      </c>
      <c r="AT82" s="24" t="s">
        <v>78</v>
      </c>
      <c r="AU82" s="24" t="s">
        <v>163</v>
      </c>
      <c r="BK82" s="218">
        <f>BK83+BK117</f>
        <v>0</v>
      </c>
    </row>
    <row r="83" s="11" customFormat="1" ht="37.44" customHeight="1">
      <c r="B83" s="219"/>
      <c r="C83" s="220"/>
      <c r="D83" s="221" t="s">
        <v>78</v>
      </c>
      <c r="E83" s="222" t="s">
        <v>267</v>
      </c>
      <c r="F83" s="222" t="s">
        <v>268</v>
      </c>
      <c r="G83" s="220"/>
      <c r="H83" s="220"/>
      <c r="I83" s="223"/>
      <c r="J83" s="224">
        <f>BK83</f>
        <v>0</v>
      </c>
      <c r="K83" s="220"/>
      <c r="L83" s="225"/>
      <c r="M83" s="226"/>
      <c r="N83" s="227"/>
      <c r="O83" s="227"/>
      <c r="P83" s="228">
        <f>P84+P111+P114</f>
        <v>0</v>
      </c>
      <c r="Q83" s="227"/>
      <c r="R83" s="228">
        <f>R84+R111+R114</f>
        <v>20.786045000000001</v>
      </c>
      <c r="S83" s="227"/>
      <c r="T83" s="229">
        <f>T84+T111+T114</f>
        <v>0</v>
      </c>
      <c r="AR83" s="230" t="s">
        <v>87</v>
      </c>
      <c r="AT83" s="231" t="s">
        <v>78</v>
      </c>
      <c r="AU83" s="231" t="s">
        <v>79</v>
      </c>
      <c r="AY83" s="230" t="s">
        <v>183</v>
      </c>
      <c r="BK83" s="232">
        <f>BK84+BK111+BK114</f>
        <v>0</v>
      </c>
    </row>
    <row r="84" s="11" customFormat="1" ht="19.92" customHeight="1">
      <c r="B84" s="219"/>
      <c r="C84" s="220"/>
      <c r="D84" s="221" t="s">
        <v>78</v>
      </c>
      <c r="E84" s="233" t="s">
        <v>87</v>
      </c>
      <c r="F84" s="233" t="s">
        <v>269</v>
      </c>
      <c r="G84" s="220"/>
      <c r="H84" s="220"/>
      <c r="I84" s="223"/>
      <c r="J84" s="234">
        <f>BK84</f>
        <v>0</v>
      </c>
      <c r="K84" s="220"/>
      <c r="L84" s="225"/>
      <c r="M84" s="226"/>
      <c r="N84" s="227"/>
      <c r="O84" s="227"/>
      <c r="P84" s="228">
        <f>SUM(P85:P110)</f>
        <v>0</v>
      </c>
      <c r="Q84" s="227"/>
      <c r="R84" s="228">
        <f>SUM(R85:R110)</f>
        <v>0</v>
      </c>
      <c r="S84" s="227"/>
      <c r="T84" s="229">
        <f>SUM(T85:T110)</f>
        <v>0</v>
      </c>
      <c r="AR84" s="230" t="s">
        <v>87</v>
      </c>
      <c r="AT84" s="231" t="s">
        <v>78</v>
      </c>
      <c r="AU84" s="231" t="s">
        <v>87</v>
      </c>
      <c r="AY84" s="230" t="s">
        <v>183</v>
      </c>
      <c r="BK84" s="232">
        <f>SUM(BK85:BK110)</f>
        <v>0</v>
      </c>
    </row>
    <row r="85" s="1" customFormat="1" ht="38.25" customHeight="1">
      <c r="B85" s="47"/>
      <c r="C85" s="235" t="s">
        <v>87</v>
      </c>
      <c r="D85" s="235" t="s">
        <v>184</v>
      </c>
      <c r="E85" s="236" t="s">
        <v>1381</v>
      </c>
      <c r="F85" s="237" t="s">
        <v>1382</v>
      </c>
      <c r="G85" s="238" t="s">
        <v>318</v>
      </c>
      <c r="H85" s="239">
        <v>7</v>
      </c>
      <c r="I85" s="240"/>
      <c r="J85" s="241">
        <f>ROUND(I85*H85,2)</f>
        <v>0</v>
      </c>
      <c r="K85" s="237" t="s">
        <v>343</v>
      </c>
      <c r="L85" s="73"/>
      <c r="M85" s="242" t="s">
        <v>34</v>
      </c>
      <c r="N85" s="243" t="s">
        <v>50</v>
      </c>
      <c r="O85" s="48"/>
      <c r="P85" s="244">
        <f>O85*H85</f>
        <v>0</v>
      </c>
      <c r="Q85" s="244">
        <v>0</v>
      </c>
      <c r="R85" s="244">
        <f>Q85*H85</f>
        <v>0</v>
      </c>
      <c r="S85" s="244">
        <v>0</v>
      </c>
      <c r="T85" s="245">
        <f>S85*H85</f>
        <v>0</v>
      </c>
      <c r="AR85" s="24" t="s">
        <v>197</v>
      </c>
      <c r="AT85" s="24" t="s">
        <v>184</v>
      </c>
      <c r="AU85" s="24" t="s">
        <v>90</v>
      </c>
      <c r="AY85" s="24" t="s">
        <v>183</v>
      </c>
      <c r="BE85" s="246">
        <f>IF(N85="základní",J85,0)</f>
        <v>0</v>
      </c>
      <c r="BF85" s="246">
        <f>IF(N85="snížená",J85,0)</f>
        <v>0</v>
      </c>
      <c r="BG85" s="246">
        <f>IF(N85="zákl. přenesená",J85,0)</f>
        <v>0</v>
      </c>
      <c r="BH85" s="246">
        <f>IF(N85="sníž. přenesená",J85,0)</f>
        <v>0</v>
      </c>
      <c r="BI85" s="246">
        <f>IF(N85="nulová",J85,0)</f>
        <v>0</v>
      </c>
      <c r="BJ85" s="24" t="s">
        <v>87</v>
      </c>
      <c r="BK85" s="246">
        <f>ROUND(I85*H85,2)</f>
        <v>0</v>
      </c>
      <c r="BL85" s="24" t="s">
        <v>197</v>
      </c>
      <c r="BM85" s="24" t="s">
        <v>2639</v>
      </c>
    </row>
    <row r="86" s="12" customFormat="1">
      <c r="B86" s="253"/>
      <c r="C86" s="254"/>
      <c r="D86" s="255" t="s">
        <v>275</v>
      </c>
      <c r="E86" s="256" t="s">
        <v>34</v>
      </c>
      <c r="F86" s="257" t="s">
        <v>2640</v>
      </c>
      <c r="G86" s="254"/>
      <c r="H86" s="258">
        <v>7</v>
      </c>
      <c r="I86" s="259"/>
      <c r="J86" s="254"/>
      <c r="K86" s="254"/>
      <c r="L86" s="260"/>
      <c r="M86" s="261"/>
      <c r="N86" s="262"/>
      <c r="O86" s="262"/>
      <c r="P86" s="262"/>
      <c r="Q86" s="262"/>
      <c r="R86" s="262"/>
      <c r="S86" s="262"/>
      <c r="T86" s="263"/>
      <c r="AT86" s="264" t="s">
        <v>275</v>
      </c>
      <c r="AU86" s="264" t="s">
        <v>90</v>
      </c>
      <c r="AV86" s="12" t="s">
        <v>90</v>
      </c>
      <c r="AW86" s="12" t="s">
        <v>42</v>
      </c>
      <c r="AX86" s="12" t="s">
        <v>87</v>
      </c>
      <c r="AY86" s="264" t="s">
        <v>183</v>
      </c>
    </row>
    <row r="87" s="1" customFormat="1" ht="38.25" customHeight="1">
      <c r="B87" s="47"/>
      <c r="C87" s="235" t="s">
        <v>90</v>
      </c>
      <c r="D87" s="235" t="s">
        <v>184</v>
      </c>
      <c r="E87" s="236" t="s">
        <v>2641</v>
      </c>
      <c r="F87" s="237" t="s">
        <v>2642</v>
      </c>
      <c r="G87" s="238" t="s">
        <v>318</v>
      </c>
      <c r="H87" s="239">
        <v>4.2000000000000002</v>
      </c>
      <c r="I87" s="240"/>
      <c r="J87" s="241">
        <f>ROUND(I87*H87,2)</f>
        <v>0</v>
      </c>
      <c r="K87" s="237" t="s">
        <v>343</v>
      </c>
      <c r="L87" s="73"/>
      <c r="M87" s="242" t="s">
        <v>34</v>
      </c>
      <c r="N87" s="243" t="s">
        <v>50</v>
      </c>
      <c r="O87" s="48"/>
      <c r="P87" s="244">
        <f>O87*H87</f>
        <v>0</v>
      </c>
      <c r="Q87" s="244">
        <v>0</v>
      </c>
      <c r="R87" s="244">
        <f>Q87*H87</f>
        <v>0</v>
      </c>
      <c r="S87" s="244">
        <v>0</v>
      </c>
      <c r="T87" s="245">
        <f>S87*H87</f>
        <v>0</v>
      </c>
      <c r="AR87" s="24" t="s">
        <v>197</v>
      </c>
      <c r="AT87" s="24" t="s">
        <v>184</v>
      </c>
      <c r="AU87" s="24" t="s">
        <v>90</v>
      </c>
      <c r="AY87" s="24" t="s">
        <v>183</v>
      </c>
      <c r="BE87" s="246">
        <f>IF(N87="základní",J87,0)</f>
        <v>0</v>
      </c>
      <c r="BF87" s="246">
        <f>IF(N87="snížená",J87,0)</f>
        <v>0</v>
      </c>
      <c r="BG87" s="246">
        <f>IF(N87="zákl. přenesená",J87,0)</f>
        <v>0</v>
      </c>
      <c r="BH87" s="246">
        <f>IF(N87="sníž. přenesená",J87,0)</f>
        <v>0</v>
      </c>
      <c r="BI87" s="246">
        <f>IF(N87="nulová",J87,0)</f>
        <v>0</v>
      </c>
      <c r="BJ87" s="24" t="s">
        <v>87</v>
      </c>
      <c r="BK87" s="246">
        <f>ROUND(I87*H87,2)</f>
        <v>0</v>
      </c>
      <c r="BL87" s="24" t="s">
        <v>197</v>
      </c>
      <c r="BM87" s="24" t="s">
        <v>2643</v>
      </c>
    </row>
    <row r="88" s="12" customFormat="1">
      <c r="B88" s="253"/>
      <c r="C88" s="254"/>
      <c r="D88" s="255" t="s">
        <v>275</v>
      </c>
      <c r="E88" s="256" t="s">
        <v>34</v>
      </c>
      <c r="F88" s="257" t="s">
        <v>2644</v>
      </c>
      <c r="G88" s="254"/>
      <c r="H88" s="258">
        <v>4.2000000000000002</v>
      </c>
      <c r="I88" s="259"/>
      <c r="J88" s="254"/>
      <c r="K88" s="254"/>
      <c r="L88" s="260"/>
      <c r="M88" s="261"/>
      <c r="N88" s="262"/>
      <c r="O88" s="262"/>
      <c r="P88" s="262"/>
      <c r="Q88" s="262"/>
      <c r="R88" s="262"/>
      <c r="S88" s="262"/>
      <c r="T88" s="263"/>
      <c r="AT88" s="264" t="s">
        <v>275</v>
      </c>
      <c r="AU88" s="264" t="s">
        <v>90</v>
      </c>
      <c r="AV88" s="12" t="s">
        <v>90</v>
      </c>
      <c r="AW88" s="12" t="s">
        <v>42</v>
      </c>
      <c r="AX88" s="12" t="s">
        <v>87</v>
      </c>
      <c r="AY88" s="264" t="s">
        <v>183</v>
      </c>
    </row>
    <row r="89" s="1" customFormat="1" ht="25.5" customHeight="1">
      <c r="B89" s="47"/>
      <c r="C89" s="235" t="s">
        <v>193</v>
      </c>
      <c r="D89" s="235" t="s">
        <v>184</v>
      </c>
      <c r="E89" s="236" t="s">
        <v>2645</v>
      </c>
      <c r="F89" s="237" t="s">
        <v>2646</v>
      </c>
      <c r="G89" s="238" t="s">
        <v>318</v>
      </c>
      <c r="H89" s="239">
        <v>8.4000000000000004</v>
      </c>
      <c r="I89" s="240"/>
      <c r="J89" s="241">
        <f>ROUND(I89*H89,2)</f>
        <v>0</v>
      </c>
      <c r="K89" s="237" t="s">
        <v>343</v>
      </c>
      <c r="L89" s="73"/>
      <c r="M89" s="242" t="s">
        <v>34</v>
      </c>
      <c r="N89" s="243" t="s">
        <v>50</v>
      </c>
      <c r="O89" s="48"/>
      <c r="P89" s="244">
        <f>O89*H89</f>
        <v>0</v>
      </c>
      <c r="Q89" s="244">
        <v>0</v>
      </c>
      <c r="R89" s="244">
        <f>Q89*H89</f>
        <v>0</v>
      </c>
      <c r="S89" s="244">
        <v>0</v>
      </c>
      <c r="T89" s="245">
        <f>S89*H89</f>
        <v>0</v>
      </c>
      <c r="AR89" s="24" t="s">
        <v>197</v>
      </c>
      <c r="AT89" s="24" t="s">
        <v>184</v>
      </c>
      <c r="AU89" s="24" t="s">
        <v>90</v>
      </c>
      <c r="AY89" s="24" t="s">
        <v>183</v>
      </c>
      <c r="BE89" s="246">
        <f>IF(N89="základní",J89,0)</f>
        <v>0</v>
      </c>
      <c r="BF89" s="246">
        <f>IF(N89="snížená",J89,0)</f>
        <v>0</v>
      </c>
      <c r="BG89" s="246">
        <f>IF(N89="zákl. přenesená",J89,0)</f>
        <v>0</v>
      </c>
      <c r="BH89" s="246">
        <f>IF(N89="sníž. přenesená",J89,0)</f>
        <v>0</v>
      </c>
      <c r="BI89" s="246">
        <f>IF(N89="nulová",J89,0)</f>
        <v>0</v>
      </c>
      <c r="BJ89" s="24" t="s">
        <v>87</v>
      </c>
      <c r="BK89" s="246">
        <f>ROUND(I89*H89,2)</f>
        <v>0</v>
      </c>
      <c r="BL89" s="24" t="s">
        <v>197</v>
      </c>
      <c r="BM89" s="24" t="s">
        <v>2647</v>
      </c>
    </row>
    <row r="90" s="12" customFormat="1">
      <c r="B90" s="253"/>
      <c r="C90" s="254"/>
      <c r="D90" s="255" t="s">
        <v>275</v>
      </c>
      <c r="E90" s="256" t="s">
        <v>34</v>
      </c>
      <c r="F90" s="257" t="s">
        <v>2648</v>
      </c>
      <c r="G90" s="254"/>
      <c r="H90" s="258">
        <v>8.4000000000000004</v>
      </c>
      <c r="I90" s="259"/>
      <c r="J90" s="254"/>
      <c r="K90" s="254"/>
      <c r="L90" s="260"/>
      <c r="M90" s="261"/>
      <c r="N90" s="262"/>
      <c r="O90" s="262"/>
      <c r="P90" s="262"/>
      <c r="Q90" s="262"/>
      <c r="R90" s="262"/>
      <c r="S90" s="262"/>
      <c r="T90" s="263"/>
      <c r="AT90" s="264" t="s">
        <v>275</v>
      </c>
      <c r="AU90" s="264" t="s">
        <v>90</v>
      </c>
      <c r="AV90" s="12" t="s">
        <v>90</v>
      </c>
      <c r="AW90" s="12" t="s">
        <v>42</v>
      </c>
      <c r="AX90" s="12" t="s">
        <v>87</v>
      </c>
      <c r="AY90" s="264" t="s">
        <v>183</v>
      </c>
    </row>
    <row r="91" s="1" customFormat="1" ht="38.25" customHeight="1">
      <c r="B91" s="47"/>
      <c r="C91" s="235" t="s">
        <v>197</v>
      </c>
      <c r="D91" s="235" t="s">
        <v>184</v>
      </c>
      <c r="E91" s="236" t="s">
        <v>330</v>
      </c>
      <c r="F91" s="237" t="s">
        <v>331</v>
      </c>
      <c r="G91" s="238" t="s">
        <v>318</v>
      </c>
      <c r="H91" s="239">
        <v>8.4000000000000004</v>
      </c>
      <c r="I91" s="240"/>
      <c r="J91" s="241">
        <f>ROUND(I91*H91,2)</f>
        <v>0</v>
      </c>
      <c r="K91" s="237" t="s">
        <v>343</v>
      </c>
      <c r="L91" s="73"/>
      <c r="M91" s="242" t="s">
        <v>34</v>
      </c>
      <c r="N91" s="243" t="s">
        <v>50</v>
      </c>
      <c r="O91" s="48"/>
      <c r="P91" s="244">
        <f>O91*H91</f>
        <v>0</v>
      </c>
      <c r="Q91" s="244">
        <v>0</v>
      </c>
      <c r="R91" s="244">
        <f>Q91*H91</f>
        <v>0</v>
      </c>
      <c r="S91" s="244">
        <v>0</v>
      </c>
      <c r="T91" s="245">
        <f>S91*H91</f>
        <v>0</v>
      </c>
      <c r="AR91" s="24" t="s">
        <v>197</v>
      </c>
      <c r="AT91" s="24" t="s">
        <v>184</v>
      </c>
      <c r="AU91" s="24" t="s">
        <v>90</v>
      </c>
      <c r="AY91" s="24" t="s">
        <v>183</v>
      </c>
      <c r="BE91" s="246">
        <f>IF(N91="základní",J91,0)</f>
        <v>0</v>
      </c>
      <c r="BF91" s="246">
        <f>IF(N91="snížená",J91,0)</f>
        <v>0</v>
      </c>
      <c r="BG91" s="246">
        <f>IF(N91="zákl. přenesená",J91,0)</f>
        <v>0</v>
      </c>
      <c r="BH91" s="246">
        <f>IF(N91="sníž. přenesená",J91,0)</f>
        <v>0</v>
      </c>
      <c r="BI91" s="246">
        <f>IF(N91="nulová",J91,0)</f>
        <v>0</v>
      </c>
      <c r="BJ91" s="24" t="s">
        <v>87</v>
      </c>
      <c r="BK91" s="246">
        <f>ROUND(I91*H91,2)</f>
        <v>0</v>
      </c>
      <c r="BL91" s="24" t="s">
        <v>197</v>
      </c>
      <c r="BM91" s="24" t="s">
        <v>2649</v>
      </c>
    </row>
    <row r="92" s="12" customFormat="1">
      <c r="B92" s="253"/>
      <c r="C92" s="254"/>
      <c r="D92" s="255" t="s">
        <v>275</v>
      </c>
      <c r="E92" s="256" t="s">
        <v>34</v>
      </c>
      <c r="F92" s="257" t="s">
        <v>2648</v>
      </c>
      <c r="G92" s="254"/>
      <c r="H92" s="258">
        <v>8.4000000000000004</v>
      </c>
      <c r="I92" s="259"/>
      <c r="J92" s="254"/>
      <c r="K92" s="254"/>
      <c r="L92" s="260"/>
      <c r="M92" s="261"/>
      <c r="N92" s="262"/>
      <c r="O92" s="262"/>
      <c r="P92" s="262"/>
      <c r="Q92" s="262"/>
      <c r="R92" s="262"/>
      <c r="S92" s="262"/>
      <c r="T92" s="263"/>
      <c r="AT92" s="264" t="s">
        <v>275</v>
      </c>
      <c r="AU92" s="264" t="s">
        <v>90</v>
      </c>
      <c r="AV92" s="12" t="s">
        <v>90</v>
      </c>
      <c r="AW92" s="12" t="s">
        <v>42</v>
      </c>
      <c r="AX92" s="12" t="s">
        <v>87</v>
      </c>
      <c r="AY92" s="264" t="s">
        <v>183</v>
      </c>
    </row>
    <row r="93" s="1" customFormat="1" ht="38.25" customHeight="1">
      <c r="B93" s="47"/>
      <c r="C93" s="235" t="s">
        <v>182</v>
      </c>
      <c r="D93" s="235" t="s">
        <v>184</v>
      </c>
      <c r="E93" s="236" t="s">
        <v>364</v>
      </c>
      <c r="F93" s="237" t="s">
        <v>365</v>
      </c>
      <c r="G93" s="238" t="s">
        <v>318</v>
      </c>
      <c r="H93" s="239">
        <v>21</v>
      </c>
      <c r="I93" s="240"/>
      <c r="J93" s="241">
        <f>ROUND(I93*H93,2)</f>
        <v>0</v>
      </c>
      <c r="K93" s="237" t="s">
        <v>343</v>
      </c>
      <c r="L93" s="73"/>
      <c r="M93" s="242" t="s">
        <v>34</v>
      </c>
      <c r="N93" s="243" t="s">
        <v>50</v>
      </c>
      <c r="O93" s="48"/>
      <c r="P93" s="244">
        <f>O93*H93</f>
        <v>0</v>
      </c>
      <c r="Q93" s="244">
        <v>0</v>
      </c>
      <c r="R93" s="244">
        <f>Q93*H93</f>
        <v>0</v>
      </c>
      <c r="S93" s="244">
        <v>0</v>
      </c>
      <c r="T93" s="245">
        <f>S93*H93</f>
        <v>0</v>
      </c>
      <c r="AR93" s="24" t="s">
        <v>197</v>
      </c>
      <c r="AT93" s="24" t="s">
        <v>184</v>
      </c>
      <c r="AU93" s="24" t="s">
        <v>90</v>
      </c>
      <c r="AY93" s="24" t="s">
        <v>183</v>
      </c>
      <c r="BE93" s="246">
        <f>IF(N93="základní",J93,0)</f>
        <v>0</v>
      </c>
      <c r="BF93" s="246">
        <f>IF(N93="snížená",J93,0)</f>
        <v>0</v>
      </c>
      <c r="BG93" s="246">
        <f>IF(N93="zákl. přenesená",J93,0)</f>
        <v>0</v>
      </c>
      <c r="BH93" s="246">
        <f>IF(N93="sníž. přenesená",J93,0)</f>
        <v>0</v>
      </c>
      <c r="BI93" s="246">
        <f>IF(N93="nulová",J93,0)</f>
        <v>0</v>
      </c>
      <c r="BJ93" s="24" t="s">
        <v>87</v>
      </c>
      <c r="BK93" s="246">
        <f>ROUND(I93*H93,2)</f>
        <v>0</v>
      </c>
      <c r="BL93" s="24" t="s">
        <v>197</v>
      </c>
      <c r="BM93" s="24" t="s">
        <v>2650</v>
      </c>
    </row>
    <row r="94" s="12" customFormat="1">
      <c r="B94" s="253"/>
      <c r="C94" s="254"/>
      <c r="D94" s="255" t="s">
        <v>275</v>
      </c>
      <c r="E94" s="256" t="s">
        <v>34</v>
      </c>
      <c r="F94" s="257" t="s">
        <v>2651</v>
      </c>
      <c r="G94" s="254"/>
      <c r="H94" s="258">
        <v>21</v>
      </c>
      <c r="I94" s="259"/>
      <c r="J94" s="254"/>
      <c r="K94" s="254"/>
      <c r="L94" s="260"/>
      <c r="M94" s="261"/>
      <c r="N94" s="262"/>
      <c r="O94" s="262"/>
      <c r="P94" s="262"/>
      <c r="Q94" s="262"/>
      <c r="R94" s="262"/>
      <c r="S94" s="262"/>
      <c r="T94" s="263"/>
      <c r="AT94" s="264" t="s">
        <v>275</v>
      </c>
      <c r="AU94" s="264" t="s">
        <v>90</v>
      </c>
      <c r="AV94" s="12" t="s">
        <v>90</v>
      </c>
      <c r="AW94" s="12" t="s">
        <v>42</v>
      </c>
      <c r="AX94" s="12" t="s">
        <v>87</v>
      </c>
      <c r="AY94" s="264" t="s">
        <v>183</v>
      </c>
    </row>
    <row r="95" s="1" customFormat="1" ht="38.25" customHeight="1">
      <c r="B95" s="47"/>
      <c r="C95" s="235" t="s">
        <v>204</v>
      </c>
      <c r="D95" s="235" t="s">
        <v>184</v>
      </c>
      <c r="E95" s="236" t="s">
        <v>374</v>
      </c>
      <c r="F95" s="237" t="s">
        <v>375</v>
      </c>
      <c r="G95" s="238" t="s">
        <v>318</v>
      </c>
      <c r="H95" s="239">
        <v>21</v>
      </c>
      <c r="I95" s="240"/>
      <c r="J95" s="241">
        <f>ROUND(I95*H95,2)</f>
        <v>0</v>
      </c>
      <c r="K95" s="237" t="s">
        <v>34</v>
      </c>
      <c r="L95" s="73"/>
      <c r="M95" s="242" t="s">
        <v>34</v>
      </c>
      <c r="N95" s="243" t="s">
        <v>50</v>
      </c>
      <c r="O95" s="48"/>
      <c r="P95" s="244">
        <f>O95*H95</f>
        <v>0</v>
      </c>
      <c r="Q95" s="244">
        <v>0</v>
      </c>
      <c r="R95" s="244">
        <f>Q95*H95</f>
        <v>0</v>
      </c>
      <c r="S95" s="244">
        <v>0</v>
      </c>
      <c r="T95" s="245">
        <f>S95*H95</f>
        <v>0</v>
      </c>
      <c r="AR95" s="24" t="s">
        <v>197</v>
      </c>
      <c r="AT95" s="24" t="s">
        <v>184</v>
      </c>
      <c r="AU95" s="24" t="s">
        <v>90</v>
      </c>
      <c r="AY95" s="24" t="s">
        <v>183</v>
      </c>
      <c r="BE95" s="246">
        <f>IF(N95="základní",J95,0)</f>
        <v>0</v>
      </c>
      <c r="BF95" s="246">
        <f>IF(N95="snížená",J95,0)</f>
        <v>0</v>
      </c>
      <c r="BG95" s="246">
        <f>IF(N95="zákl. přenesená",J95,0)</f>
        <v>0</v>
      </c>
      <c r="BH95" s="246">
        <f>IF(N95="sníž. přenesená",J95,0)</f>
        <v>0</v>
      </c>
      <c r="BI95" s="246">
        <f>IF(N95="nulová",J95,0)</f>
        <v>0</v>
      </c>
      <c r="BJ95" s="24" t="s">
        <v>87</v>
      </c>
      <c r="BK95" s="246">
        <f>ROUND(I95*H95,2)</f>
        <v>0</v>
      </c>
      <c r="BL95" s="24" t="s">
        <v>197</v>
      </c>
      <c r="BM95" s="24" t="s">
        <v>2652</v>
      </c>
    </row>
    <row r="96" s="12" customFormat="1">
      <c r="B96" s="253"/>
      <c r="C96" s="254"/>
      <c r="D96" s="255" t="s">
        <v>275</v>
      </c>
      <c r="E96" s="256" t="s">
        <v>34</v>
      </c>
      <c r="F96" s="257" t="s">
        <v>2651</v>
      </c>
      <c r="G96" s="254"/>
      <c r="H96" s="258">
        <v>21</v>
      </c>
      <c r="I96" s="259"/>
      <c r="J96" s="254"/>
      <c r="K96" s="254"/>
      <c r="L96" s="260"/>
      <c r="M96" s="261"/>
      <c r="N96" s="262"/>
      <c r="O96" s="262"/>
      <c r="P96" s="262"/>
      <c r="Q96" s="262"/>
      <c r="R96" s="262"/>
      <c r="S96" s="262"/>
      <c r="T96" s="263"/>
      <c r="AT96" s="264" t="s">
        <v>275</v>
      </c>
      <c r="AU96" s="264" t="s">
        <v>90</v>
      </c>
      <c r="AV96" s="12" t="s">
        <v>90</v>
      </c>
      <c r="AW96" s="12" t="s">
        <v>42</v>
      </c>
      <c r="AX96" s="12" t="s">
        <v>87</v>
      </c>
      <c r="AY96" s="264" t="s">
        <v>183</v>
      </c>
    </row>
    <row r="97" s="1" customFormat="1" ht="38.25" customHeight="1">
      <c r="B97" s="47"/>
      <c r="C97" s="235" t="s">
        <v>208</v>
      </c>
      <c r="D97" s="235" t="s">
        <v>184</v>
      </c>
      <c r="E97" s="236" t="s">
        <v>392</v>
      </c>
      <c r="F97" s="237" t="s">
        <v>393</v>
      </c>
      <c r="G97" s="238" t="s">
        <v>318</v>
      </c>
      <c r="H97" s="239">
        <v>3.5</v>
      </c>
      <c r="I97" s="240"/>
      <c r="J97" s="241">
        <f>ROUND(I97*H97,2)</f>
        <v>0</v>
      </c>
      <c r="K97" s="237" t="s">
        <v>343</v>
      </c>
      <c r="L97" s="73"/>
      <c r="M97" s="242" t="s">
        <v>34</v>
      </c>
      <c r="N97" s="243" t="s">
        <v>50</v>
      </c>
      <c r="O97" s="48"/>
      <c r="P97" s="244">
        <f>O97*H97</f>
        <v>0</v>
      </c>
      <c r="Q97" s="244">
        <v>0</v>
      </c>
      <c r="R97" s="244">
        <f>Q97*H97</f>
        <v>0</v>
      </c>
      <c r="S97" s="244">
        <v>0</v>
      </c>
      <c r="T97" s="245">
        <f>S97*H97</f>
        <v>0</v>
      </c>
      <c r="AR97" s="24" t="s">
        <v>197</v>
      </c>
      <c r="AT97" s="24" t="s">
        <v>184</v>
      </c>
      <c r="AU97" s="24" t="s">
        <v>90</v>
      </c>
      <c r="AY97" s="24" t="s">
        <v>183</v>
      </c>
      <c r="BE97" s="246">
        <f>IF(N97="základní",J97,0)</f>
        <v>0</v>
      </c>
      <c r="BF97" s="246">
        <f>IF(N97="snížená",J97,0)</f>
        <v>0</v>
      </c>
      <c r="BG97" s="246">
        <f>IF(N97="zákl. přenesená",J97,0)</f>
        <v>0</v>
      </c>
      <c r="BH97" s="246">
        <f>IF(N97="sníž. přenesená",J97,0)</f>
        <v>0</v>
      </c>
      <c r="BI97" s="246">
        <f>IF(N97="nulová",J97,0)</f>
        <v>0</v>
      </c>
      <c r="BJ97" s="24" t="s">
        <v>87</v>
      </c>
      <c r="BK97" s="246">
        <f>ROUND(I97*H97,2)</f>
        <v>0</v>
      </c>
      <c r="BL97" s="24" t="s">
        <v>197</v>
      </c>
      <c r="BM97" s="24" t="s">
        <v>2653</v>
      </c>
    </row>
    <row r="98" s="12" customFormat="1">
      <c r="B98" s="253"/>
      <c r="C98" s="254"/>
      <c r="D98" s="255" t="s">
        <v>275</v>
      </c>
      <c r="E98" s="256" t="s">
        <v>34</v>
      </c>
      <c r="F98" s="257" t="s">
        <v>2654</v>
      </c>
      <c r="G98" s="254"/>
      <c r="H98" s="258">
        <v>3.5</v>
      </c>
      <c r="I98" s="259"/>
      <c r="J98" s="254"/>
      <c r="K98" s="254"/>
      <c r="L98" s="260"/>
      <c r="M98" s="261"/>
      <c r="N98" s="262"/>
      <c r="O98" s="262"/>
      <c r="P98" s="262"/>
      <c r="Q98" s="262"/>
      <c r="R98" s="262"/>
      <c r="S98" s="262"/>
      <c r="T98" s="263"/>
      <c r="AT98" s="264" t="s">
        <v>275</v>
      </c>
      <c r="AU98" s="264" t="s">
        <v>90</v>
      </c>
      <c r="AV98" s="12" t="s">
        <v>90</v>
      </c>
      <c r="AW98" s="12" t="s">
        <v>42</v>
      </c>
      <c r="AX98" s="12" t="s">
        <v>87</v>
      </c>
      <c r="AY98" s="264" t="s">
        <v>183</v>
      </c>
    </row>
    <row r="99" s="1" customFormat="1" ht="51" customHeight="1">
      <c r="B99" s="47"/>
      <c r="C99" s="235" t="s">
        <v>212</v>
      </c>
      <c r="D99" s="235" t="s">
        <v>184</v>
      </c>
      <c r="E99" s="236" t="s">
        <v>400</v>
      </c>
      <c r="F99" s="237" t="s">
        <v>401</v>
      </c>
      <c r="G99" s="238" t="s">
        <v>318</v>
      </c>
      <c r="H99" s="239">
        <v>7</v>
      </c>
      <c r="I99" s="240"/>
      <c r="J99" s="241">
        <f>ROUND(I99*H99,2)</f>
        <v>0</v>
      </c>
      <c r="K99" s="237" t="s">
        <v>343</v>
      </c>
      <c r="L99" s="73"/>
      <c r="M99" s="242" t="s">
        <v>34</v>
      </c>
      <c r="N99" s="243" t="s">
        <v>50</v>
      </c>
      <c r="O99" s="48"/>
      <c r="P99" s="244">
        <f>O99*H99</f>
        <v>0</v>
      </c>
      <c r="Q99" s="244">
        <v>0</v>
      </c>
      <c r="R99" s="244">
        <f>Q99*H99</f>
        <v>0</v>
      </c>
      <c r="S99" s="244">
        <v>0</v>
      </c>
      <c r="T99" s="245">
        <f>S99*H99</f>
        <v>0</v>
      </c>
      <c r="AR99" s="24" t="s">
        <v>197</v>
      </c>
      <c r="AT99" s="24" t="s">
        <v>184</v>
      </c>
      <c r="AU99" s="24" t="s">
        <v>90</v>
      </c>
      <c r="AY99" s="24" t="s">
        <v>183</v>
      </c>
      <c r="BE99" s="246">
        <f>IF(N99="základní",J99,0)</f>
        <v>0</v>
      </c>
      <c r="BF99" s="246">
        <f>IF(N99="snížená",J99,0)</f>
        <v>0</v>
      </c>
      <c r="BG99" s="246">
        <f>IF(N99="zákl. přenesená",J99,0)</f>
        <v>0</v>
      </c>
      <c r="BH99" s="246">
        <f>IF(N99="sníž. přenesená",J99,0)</f>
        <v>0</v>
      </c>
      <c r="BI99" s="246">
        <f>IF(N99="nulová",J99,0)</f>
        <v>0</v>
      </c>
      <c r="BJ99" s="24" t="s">
        <v>87</v>
      </c>
      <c r="BK99" s="246">
        <f>ROUND(I99*H99,2)</f>
        <v>0</v>
      </c>
      <c r="BL99" s="24" t="s">
        <v>197</v>
      </c>
      <c r="BM99" s="24" t="s">
        <v>2655</v>
      </c>
    </row>
    <row r="100" s="12" customFormat="1">
      <c r="B100" s="253"/>
      <c r="C100" s="254"/>
      <c r="D100" s="255" t="s">
        <v>275</v>
      </c>
      <c r="E100" s="256" t="s">
        <v>34</v>
      </c>
      <c r="F100" s="257" t="s">
        <v>2656</v>
      </c>
      <c r="G100" s="254"/>
      <c r="H100" s="258">
        <v>7</v>
      </c>
      <c r="I100" s="259"/>
      <c r="J100" s="254"/>
      <c r="K100" s="254"/>
      <c r="L100" s="260"/>
      <c r="M100" s="261"/>
      <c r="N100" s="262"/>
      <c r="O100" s="262"/>
      <c r="P100" s="262"/>
      <c r="Q100" s="262"/>
      <c r="R100" s="262"/>
      <c r="S100" s="262"/>
      <c r="T100" s="263"/>
      <c r="AT100" s="264" t="s">
        <v>275</v>
      </c>
      <c r="AU100" s="264" t="s">
        <v>90</v>
      </c>
      <c r="AV100" s="12" t="s">
        <v>90</v>
      </c>
      <c r="AW100" s="12" t="s">
        <v>42</v>
      </c>
      <c r="AX100" s="12" t="s">
        <v>87</v>
      </c>
      <c r="AY100" s="264" t="s">
        <v>183</v>
      </c>
    </row>
    <row r="101" s="1" customFormat="1" ht="16.5" customHeight="1">
      <c r="B101" s="47"/>
      <c r="C101" s="235" t="s">
        <v>216</v>
      </c>
      <c r="D101" s="235" t="s">
        <v>184</v>
      </c>
      <c r="E101" s="236" t="s">
        <v>413</v>
      </c>
      <c r="F101" s="237" t="s">
        <v>414</v>
      </c>
      <c r="G101" s="238" t="s">
        <v>318</v>
      </c>
      <c r="H101" s="239">
        <v>3.5</v>
      </c>
      <c r="I101" s="240"/>
      <c r="J101" s="241">
        <f>ROUND(I101*H101,2)</f>
        <v>0</v>
      </c>
      <c r="K101" s="237" t="s">
        <v>34</v>
      </c>
      <c r="L101" s="73"/>
      <c r="M101" s="242" t="s">
        <v>34</v>
      </c>
      <c r="N101" s="243" t="s">
        <v>50</v>
      </c>
      <c r="O101" s="48"/>
      <c r="P101" s="244">
        <f>O101*H101</f>
        <v>0</v>
      </c>
      <c r="Q101" s="244">
        <v>0</v>
      </c>
      <c r="R101" s="244">
        <f>Q101*H101</f>
        <v>0</v>
      </c>
      <c r="S101" s="244">
        <v>0</v>
      </c>
      <c r="T101" s="245">
        <f>S101*H101</f>
        <v>0</v>
      </c>
      <c r="AR101" s="24" t="s">
        <v>197</v>
      </c>
      <c r="AT101" s="24" t="s">
        <v>184</v>
      </c>
      <c r="AU101" s="24" t="s">
        <v>90</v>
      </c>
      <c r="AY101" s="24" t="s">
        <v>183</v>
      </c>
      <c r="BE101" s="246">
        <f>IF(N101="základní",J101,0)</f>
        <v>0</v>
      </c>
      <c r="BF101" s="246">
        <f>IF(N101="snížená",J101,0)</f>
        <v>0</v>
      </c>
      <c r="BG101" s="246">
        <f>IF(N101="zákl. přenesená",J101,0)</f>
        <v>0</v>
      </c>
      <c r="BH101" s="246">
        <f>IF(N101="sníž. přenesená",J101,0)</f>
        <v>0</v>
      </c>
      <c r="BI101" s="246">
        <f>IF(N101="nulová",J101,0)</f>
        <v>0</v>
      </c>
      <c r="BJ101" s="24" t="s">
        <v>87</v>
      </c>
      <c r="BK101" s="246">
        <f>ROUND(I101*H101,2)</f>
        <v>0</v>
      </c>
      <c r="BL101" s="24" t="s">
        <v>197</v>
      </c>
      <c r="BM101" s="24" t="s">
        <v>2657</v>
      </c>
    </row>
    <row r="102" s="12" customFormat="1">
      <c r="B102" s="253"/>
      <c r="C102" s="254"/>
      <c r="D102" s="255" t="s">
        <v>275</v>
      </c>
      <c r="E102" s="256" t="s">
        <v>34</v>
      </c>
      <c r="F102" s="257" t="s">
        <v>2658</v>
      </c>
      <c r="G102" s="254"/>
      <c r="H102" s="258">
        <v>3.5</v>
      </c>
      <c r="I102" s="259"/>
      <c r="J102" s="254"/>
      <c r="K102" s="254"/>
      <c r="L102" s="260"/>
      <c r="M102" s="261"/>
      <c r="N102" s="262"/>
      <c r="O102" s="262"/>
      <c r="P102" s="262"/>
      <c r="Q102" s="262"/>
      <c r="R102" s="262"/>
      <c r="S102" s="262"/>
      <c r="T102" s="263"/>
      <c r="AT102" s="264" t="s">
        <v>275</v>
      </c>
      <c r="AU102" s="264" t="s">
        <v>90</v>
      </c>
      <c r="AV102" s="12" t="s">
        <v>90</v>
      </c>
      <c r="AW102" s="12" t="s">
        <v>42</v>
      </c>
      <c r="AX102" s="12" t="s">
        <v>87</v>
      </c>
      <c r="AY102" s="264" t="s">
        <v>183</v>
      </c>
    </row>
    <row r="103" s="1" customFormat="1" ht="16.5" customHeight="1">
      <c r="B103" s="47"/>
      <c r="C103" s="235" t="s">
        <v>220</v>
      </c>
      <c r="D103" s="235" t="s">
        <v>184</v>
      </c>
      <c r="E103" s="236" t="s">
        <v>418</v>
      </c>
      <c r="F103" s="237" t="s">
        <v>419</v>
      </c>
      <c r="G103" s="238" t="s">
        <v>305</v>
      </c>
      <c r="H103" s="239">
        <v>7</v>
      </c>
      <c r="I103" s="240"/>
      <c r="J103" s="241">
        <f>ROUND(I103*H103,2)</f>
        <v>0</v>
      </c>
      <c r="K103" s="237" t="s">
        <v>343</v>
      </c>
      <c r="L103" s="73"/>
      <c r="M103" s="242" t="s">
        <v>34</v>
      </c>
      <c r="N103" s="243" t="s">
        <v>50</v>
      </c>
      <c r="O103" s="48"/>
      <c r="P103" s="244">
        <f>O103*H103</f>
        <v>0</v>
      </c>
      <c r="Q103" s="244">
        <v>0</v>
      </c>
      <c r="R103" s="244">
        <f>Q103*H103</f>
        <v>0</v>
      </c>
      <c r="S103" s="244">
        <v>0</v>
      </c>
      <c r="T103" s="245">
        <f>S103*H103</f>
        <v>0</v>
      </c>
      <c r="AR103" s="24" t="s">
        <v>197</v>
      </c>
      <c r="AT103" s="24" t="s">
        <v>184</v>
      </c>
      <c r="AU103" s="24" t="s">
        <v>90</v>
      </c>
      <c r="AY103" s="24" t="s">
        <v>183</v>
      </c>
      <c r="BE103" s="246">
        <f>IF(N103="základní",J103,0)</f>
        <v>0</v>
      </c>
      <c r="BF103" s="246">
        <f>IF(N103="snížená",J103,0)</f>
        <v>0</v>
      </c>
      <c r="BG103" s="246">
        <f>IF(N103="zákl. přenesená",J103,0)</f>
        <v>0</v>
      </c>
      <c r="BH103" s="246">
        <f>IF(N103="sníž. přenesená",J103,0)</f>
        <v>0</v>
      </c>
      <c r="BI103" s="246">
        <f>IF(N103="nulová",J103,0)</f>
        <v>0</v>
      </c>
      <c r="BJ103" s="24" t="s">
        <v>87</v>
      </c>
      <c r="BK103" s="246">
        <f>ROUND(I103*H103,2)</f>
        <v>0</v>
      </c>
      <c r="BL103" s="24" t="s">
        <v>197</v>
      </c>
      <c r="BM103" s="24" t="s">
        <v>2659</v>
      </c>
    </row>
    <row r="104" s="12" customFormat="1">
      <c r="B104" s="253"/>
      <c r="C104" s="254"/>
      <c r="D104" s="255" t="s">
        <v>275</v>
      </c>
      <c r="E104" s="256" t="s">
        <v>34</v>
      </c>
      <c r="F104" s="257" t="s">
        <v>2660</v>
      </c>
      <c r="G104" s="254"/>
      <c r="H104" s="258">
        <v>7</v>
      </c>
      <c r="I104" s="259"/>
      <c r="J104" s="254"/>
      <c r="K104" s="254"/>
      <c r="L104" s="260"/>
      <c r="M104" s="261"/>
      <c r="N104" s="262"/>
      <c r="O104" s="262"/>
      <c r="P104" s="262"/>
      <c r="Q104" s="262"/>
      <c r="R104" s="262"/>
      <c r="S104" s="262"/>
      <c r="T104" s="263"/>
      <c r="AT104" s="264" t="s">
        <v>275</v>
      </c>
      <c r="AU104" s="264" t="s">
        <v>90</v>
      </c>
      <c r="AV104" s="12" t="s">
        <v>90</v>
      </c>
      <c r="AW104" s="12" t="s">
        <v>42</v>
      </c>
      <c r="AX104" s="12" t="s">
        <v>87</v>
      </c>
      <c r="AY104" s="264" t="s">
        <v>183</v>
      </c>
    </row>
    <row r="105" s="1" customFormat="1" ht="25.5" customHeight="1">
      <c r="B105" s="47"/>
      <c r="C105" s="235" t="s">
        <v>224</v>
      </c>
      <c r="D105" s="235" t="s">
        <v>184</v>
      </c>
      <c r="E105" s="236" t="s">
        <v>423</v>
      </c>
      <c r="F105" s="237" t="s">
        <v>424</v>
      </c>
      <c r="G105" s="238" t="s">
        <v>318</v>
      </c>
      <c r="H105" s="239">
        <v>10.5</v>
      </c>
      <c r="I105" s="240"/>
      <c r="J105" s="241">
        <f>ROUND(I105*H105,2)</f>
        <v>0</v>
      </c>
      <c r="K105" s="237" t="s">
        <v>34</v>
      </c>
      <c r="L105" s="73"/>
      <c r="M105" s="242" t="s">
        <v>34</v>
      </c>
      <c r="N105" s="243" t="s">
        <v>50</v>
      </c>
      <c r="O105" s="48"/>
      <c r="P105" s="244">
        <f>O105*H105</f>
        <v>0</v>
      </c>
      <c r="Q105" s="244">
        <v>0</v>
      </c>
      <c r="R105" s="244">
        <f>Q105*H105</f>
        <v>0</v>
      </c>
      <c r="S105" s="244">
        <v>0</v>
      </c>
      <c r="T105" s="245">
        <f>S105*H105</f>
        <v>0</v>
      </c>
      <c r="AR105" s="24" t="s">
        <v>197</v>
      </c>
      <c r="AT105" s="24" t="s">
        <v>184</v>
      </c>
      <c r="AU105" s="24" t="s">
        <v>90</v>
      </c>
      <c r="AY105" s="24" t="s">
        <v>183</v>
      </c>
      <c r="BE105" s="246">
        <f>IF(N105="základní",J105,0)</f>
        <v>0</v>
      </c>
      <c r="BF105" s="246">
        <f>IF(N105="snížená",J105,0)</f>
        <v>0</v>
      </c>
      <c r="BG105" s="246">
        <f>IF(N105="zákl. přenesená",J105,0)</f>
        <v>0</v>
      </c>
      <c r="BH105" s="246">
        <f>IF(N105="sníž. přenesená",J105,0)</f>
        <v>0</v>
      </c>
      <c r="BI105" s="246">
        <f>IF(N105="nulová",J105,0)</f>
        <v>0</v>
      </c>
      <c r="BJ105" s="24" t="s">
        <v>87</v>
      </c>
      <c r="BK105" s="246">
        <f>ROUND(I105*H105,2)</f>
        <v>0</v>
      </c>
      <c r="BL105" s="24" t="s">
        <v>197</v>
      </c>
      <c r="BM105" s="24" t="s">
        <v>2661</v>
      </c>
    </row>
    <row r="106" s="12" customFormat="1">
      <c r="B106" s="253"/>
      <c r="C106" s="254"/>
      <c r="D106" s="255" t="s">
        <v>275</v>
      </c>
      <c r="E106" s="256" t="s">
        <v>34</v>
      </c>
      <c r="F106" s="257" t="s">
        <v>2662</v>
      </c>
      <c r="G106" s="254"/>
      <c r="H106" s="258">
        <v>10.5</v>
      </c>
      <c r="I106" s="259"/>
      <c r="J106" s="254"/>
      <c r="K106" s="254"/>
      <c r="L106" s="260"/>
      <c r="M106" s="261"/>
      <c r="N106" s="262"/>
      <c r="O106" s="262"/>
      <c r="P106" s="262"/>
      <c r="Q106" s="262"/>
      <c r="R106" s="262"/>
      <c r="S106" s="262"/>
      <c r="T106" s="263"/>
      <c r="AT106" s="264" t="s">
        <v>275</v>
      </c>
      <c r="AU106" s="264" t="s">
        <v>90</v>
      </c>
      <c r="AV106" s="12" t="s">
        <v>90</v>
      </c>
      <c r="AW106" s="12" t="s">
        <v>42</v>
      </c>
      <c r="AX106" s="12" t="s">
        <v>87</v>
      </c>
      <c r="AY106" s="264" t="s">
        <v>183</v>
      </c>
    </row>
    <row r="107" s="1" customFormat="1" ht="38.25" customHeight="1">
      <c r="B107" s="47"/>
      <c r="C107" s="235" t="s">
        <v>228</v>
      </c>
      <c r="D107" s="235" t="s">
        <v>184</v>
      </c>
      <c r="E107" s="236" t="s">
        <v>2663</v>
      </c>
      <c r="F107" s="237" t="s">
        <v>2664</v>
      </c>
      <c r="G107" s="238" t="s">
        <v>318</v>
      </c>
      <c r="H107" s="239">
        <v>7</v>
      </c>
      <c r="I107" s="240"/>
      <c r="J107" s="241">
        <f>ROUND(I107*H107,2)</f>
        <v>0</v>
      </c>
      <c r="K107" s="237" t="s">
        <v>34</v>
      </c>
      <c r="L107" s="73"/>
      <c r="M107" s="242" t="s">
        <v>34</v>
      </c>
      <c r="N107" s="243" t="s">
        <v>50</v>
      </c>
      <c r="O107" s="48"/>
      <c r="P107" s="244">
        <f>O107*H107</f>
        <v>0</v>
      </c>
      <c r="Q107" s="244">
        <v>0</v>
      </c>
      <c r="R107" s="244">
        <f>Q107*H107</f>
        <v>0</v>
      </c>
      <c r="S107" s="244">
        <v>0</v>
      </c>
      <c r="T107" s="245">
        <f>S107*H107</f>
        <v>0</v>
      </c>
      <c r="AR107" s="24" t="s">
        <v>197</v>
      </c>
      <c r="AT107" s="24" t="s">
        <v>184</v>
      </c>
      <c r="AU107" s="24" t="s">
        <v>90</v>
      </c>
      <c r="AY107" s="24" t="s">
        <v>183</v>
      </c>
      <c r="BE107" s="246">
        <f>IF(N107="základní",J107,0)</f>
        <v>0</v>
      </c>
      <c r="BF107" s="246">
        <f>IF(N107="snížená",J107,0)</f>
        <v>0</v>
      </c>
      <c r="BG107" s="246">
        <f>IF(N107="zákl. přenesená",J107,0)</f>
        <v>0</v>
      </c>
      <c r="BH107" s="246">
        <f>IF(N107="sníž. přenesená",J107,0)</f>
        <v>0</v>
      </c>
      <c r="BI107" s="246">
        <f>IF(N107="nulová",J107,0)</f>
        <v>0</v>
      </c>
      <c r="BJ107" s="24" t="s">
        <v>87</v>
      </c>
      <c r="BK107" s="246">
        <f>ROUND(I107*H107,2)</f>
        <v>0</v>
      </c>
      <c r="BL107" s="24" t="s">
        <v>197</v>
      </c>
      <c r="BM107" s="24" t="s">
        <v>2665</v>
      </c>
    </row>
    <row r="108" s="12" customFormat="1">
      <c r="B108" s="253"/>
      <c r="C108" s="254"/>
      <c r="D108" s="255" t="s">
        <v>275</v>
      </c>
      <c r="E108" s="256" t="s">
        <v>34</v>
      </c>
      <c r="F108" s="257" t="s">
        <v>2666</v>
      </c>
      <c r="G108" s="254"/>
      <c r="H108" s="258">
        <v>7</v>
      </c>
      <c r="I108" s="259"/>
      <c r="J108" s="254"/>
      <c r="K108" s="254"/>
      <c r="L108" s="260"/>
      <c r="M108" s="261"/>
      <c r="N108" s="262"/>
      <c r="O108" s="262"/>
      <c r="P108" s="262"/>
      <c r="Q108" s="262"/>
      <c r="R108" s="262"/>
      <c r="S108" s="262"/>
      <c r="T108" s="263"/>
      <c r="AT108" s="264" t="s">
        <v>275</v>
      </c>
      <c r="AU108" s="264" t="s">
        <v>90</v>
      </c>
      <c r="AV108" s="12" t="s">
        <v>90</v>
      </c>
      <c r="AW108" s="12" t="s">
        <v>42</v>
      </c>
      <c r="AX108" s="12" t="s">
        <v>87</v>
      </c>
      <c r="AY108" s="264" t="s">
        <v>183</v>
      </c>
    </row>
    <row r="109" s="1" customFormat="1" ht="25.5" customHeight="1">
      <c r="B109" s="47"/>
      <c r="C109" s="235" t="s">
        <v>232</v>
      </c>
      <c r="D109" s="235" t="s">
        <v>184</v>
      </c>
      <c r="E109" s="236" t="s">
        <v>1475</v>
      </c>
      <c r="F109" s="237" t="s">
        <v>1476</v>
      </c>
      <c r="G109" s="238" t="s">
        <v>272</v>
      </c>
      <c r="H109" s="239">
        <v>35</v>
      </c>
      <c r="I109" s="240"/>
      <c r="J109" s="241">
        <f>ROUND(I109*H109,2)</f>
        <v>0</v>
      </c>
      <c r="K109" s="237" t="s">
        <v>343</v>
      </c>
      <c r="L109" s="73"/>
      <c r="M109" s="242" t="s">
        <v>34</v>
      </c>
      <c r="N109" s="243" t="s">
        <v>50</v>
      </c>
      <c r="O109" s="48"/>
      <c r="P109" s="244">
        <f>O109*H109</f>
        <v>0</v>
      </c>
      <c r="Q109" s="244">
        <v>0</v>
      </c>
      <c r="R109" s="244">
        <f>Q109*H109</f>
        <v>0</v>
      </c>
      <c r="S109" s="244">
        <v>0</v>
      </c>
      <c r="T109" s="245">
        <f>S109*H109</f>
        <v>0</v>
      </c>
      <c r="AR109" s="24" t="s">
        <v>197</v>
      </c>
      <c r="AT109" s="24" t="s">
        <v>184</v>
      </c>
      <c r="AU109" s="24" t="s">
        <v>90</v>
      </c>
      <c r="AY109" s="24" t="s">
        <v>183</v>
      </c>
      <c r="BE109" s="246">
        <f>IF(N109="základní",J109,0)</f>
        <v>0</v>
      </c>
      <c r="BF109" s="246">
        <f>IF(N109="snížená",J109,0)</f>
        <v>0</v>
      </c>
      <c r="BG109" s="246">
        <f>IF(N109="zákl. přenesená",J109,0)</f>
        <v>0</v>
      </c>
      <c r="BH109" s="246">
        <f>IF(N109="sníž. přenesená",J109,0)</f>
        <v>0</v>
      </c>
      <c r="BI109" s="246">
        <f>IF(N109="nulová",J109,0)</f>
        <v>0</v>
      </c>
      <c r="BJ109" s="24" t="s">
        <v>87</v>
      </c>
      <c r="BK109" s="246">
        <f>ROUND(I109*H109,2)</f>
        <v>0</v>
      </c>
      <c r="BL109" s="24" t="s">
        <v>197</v>
      </c>
      <c r="BM109" s="24" t="s">
        <v>2667</v>
      </c>
    </row>
    <row r="110" s="12" customFormat="1">
      <c r="B110" s="253"/>
      <c r="C110" s="254"/>
      <c r="D110" s="255" t="s">
        <v>275</v>
      </c>
      <c r="E110" s="256" t="s">
        <v>34</v>
      </c>
      <c r="F110" s="257" t="s">
        <v>2668</v>
      </c>
      <c r="G110" s="254"/>
      <c r="H110" s="258">
        <v>35</v>
      </c>
      <c r="I110" s="259"/>
      <c r="J110" s="254"/>
      <c r="K110" s="254"/>
      <c r="L110" s="260"/>
      <c r="M110" s="261"/>
      <c r="N110" s="262"/>
      <c r="O110" s="262"/>
      <c r="P110" s="262"/>
      <c r="Q110" s="262"/>
      <c r="R110" s="262"/>
      <c r="S110" s="262"/>
      <c r="T110" s="263"/>
      <c r="AT110" s="264" t="s">
        <v>275</v>
      </c>
      <c r="AU110" s="264" t="s">
        <v>90</v>
      </c>
      <c r="AV110" s="12" t="s">
        <v>90</v>
      </c>
      <c r="AW110" s="12" t="s">
        <v>42</v>
      </c>
      <c r="AX110" s="12" t="s">
        <v>87</v>
      </c>
      <c r="AY110" s="264" t="s">
        <v>183</v>
      </c>
    </row>
    <row r="111" s="11" customFormat="1" ht="29.88" customHeight="1">
      <c r="B111" s="219"/>
      <c r="C111" s="220"/>
      <c r="D111" s="221" t="s">
        <v>78</v>
      </c>
      <c r="E111" s="233" t="s">
        <v>197</v>
      </c>
      <c r="F111" s="233" t="s">
        <v>448</v>
      </c>
      <c r="G111" s="220"/>
      <c r="H111" s="220"/>
      <c r="I111" s="223"/>
      <c r="J111" s="234">
        <f>BK111</f>
        <v>0</v>
      </c>
      <c r="K111" s="220"/>
      <c r="L111" s="225"/>
      <c r="M111" s="226"/>
      <c r="N111" s="227"/>
      <c r="O111" s="227"/>
      <c r="P111" s="228">
        <f>SUM(P112:P113)</f>
        <v>0</v>
      </c>
      <c r="Q111" s="227"/>
      <c r="R111" s="228">
        <f>SUM(R112:R113)</f>
        <v>6.6176950000000003</v>
      </c>
      <c r="S111" s="227"/>
      <c r="T111" s="229">
        <f>SUM(T112:T113)</f>
        <v>0</v>
      </c>
      <c r="AR111" s="230" t="s">
        <v>87</v>
      </c>
      <c r="AT111" s="231" t="s">
        <v>78</v>
      </c>
      <c r="AU111" s="231" t="s">
        <v>87</v>
      </c>
      <c r="AY111" s="230" t="s">
        <v>183</v>
      </c>
      <c r="BK111" s="232">
        <f>SUM(BK112:BK113)</f>
        <v>0</v>
      </c>
    </row>
    <row r="112" s="1" customFormat="1" ht="25.5" customHeight="1">
      <c r="B112" s="47"/>
      <c r="C112" s="235" t="s">
        <v>236</v>
      </c>
      <c r="D112" s="235" t="s">
        <v>184</v>
      </c>
      <c r="E112" s="236" t="s">
        <v>454</v>
      </c>
      <c r="F112" s="237" t="s">
        <v>455</v>
      </c>
      <c r="G112" s="238" t="s">
        <v>318</v>
      </c>
      <c r="H112" s="239">
        <v>3.5</v>
      </c>
      <c r="I112" s="240"/>
      <c r="J112" s="241">
        <f>ROUND(I112*H112,2)</f>
        <v>0</v>
      </c>
      <c r="K112" s="237" t="s">
        <v>34</v>
      </c>
      <c r="L112" s="73"/>
      <c r="M112" s="242" t="s">
        <v>34</v>
      </c>
      <c r="N112" s="243" t="s">
        <v>50</v>
      </c>
      <c r="O112" s="48"/>
      <c r="P112" s="244">
        <f>O112*H112</f>
        <v>0</v>
      </c>
      <c r="Q112" s="244">
        <v>1.8907700000000001</v>
      </c>
      <c r="R112" s="244">
        <f>Q112*H112</f>
        <v>6.6176950000000003</v>
      </c>
      <c r="S112" s="244">
        <v>0</v>
      </c>
      <c r="T112" s="245">
        <f>S112*H112</f>
        <v>0</v>
      </c>
      <c r="AR112" s="24" t="s">
        <v>197</v>
      </c>
      <c r="AT112" s="24" t="s">
        <v>184</v>
      </c>
      <c r="AU112" s="24" t="s">
        <v>90</v>
      </c>
      <c r="AY112" s="24" t="s">
        <v>183</v>
      </c>
      <c r="BE112" s="246">
        <f>IF(N112="základní",J112,0)</f>
        <v>0</v>
      </c>
      <c r="BF112" s="246">
        <f>IF(N112="snížená",J112,0)</f>
        <v>0</v>
      </c>
      <c r="BG112" s="246">
        <f>IF(N112="zákl. přenesená",J112,0)</f>
        <v>0</v>
      </c>
      <c r="BH112" s="246">
        <f>IF(N112="sníž. přenesená",J112,0)</f>
        <v>0</v>
      </c>
      <c r="BI112" s="246">
        <f>IF(N112="nulová",J112,0)</f>
        <v>0</v>
      </c>
      <c r="BJ112" s="24" t="s">
        <v>87</v>
      </c>
      <c r="BK112" s="246">
        <f>ROUND(I112*H112,2)</f>
        <v>0</v>
      </c>
      <c r="BL112" s="24" t="s">
        <v>197</v>
      </c>
      <c r="BM112" s="24" t="s">
        <v>2669</v>
      </c>
    </row>
    <row r="113" s="12" customFormat="1">
      <c r="B113" s="253"/>
      <c r="C113" s="254"/>
      <c r="D113" s="255" t="s">
        <v>275</v>
      </c>
      <c r="E113" s="256" t="s">
        <v>34</v>
      </c>
      <c r="F113" s="257" t="s">
        <v>2670</v>
      </c>
      <c r="G113" s="254"/>
      <c r="H113" s="258">
        <v>3.5</v>
      </c>
      <c r="I113" s="259"/>
      <c r="J113" s="254"/>
      <c r="K113" s="254"/>
      <c r="L113" s="260"/>
      <c r="M113" s="261"/>
      <c r="N113" s="262"/>
      <c r="O113" s="262"/>
      <c r="P113" s="262"/>
      <c r="Q113" s="262"/>
      <c r="R113" s="262"/>
      <c r="S113" s="262"/>
      <c r="T113" s="263"/>
      <c r="AT113" s="264" t="s">
        <v>275</v>
      </c>
      <c r="AU113" s="264" t="s">
        <v>90</v>
      </c>
      <c r="AV113" s="12" t="s">
        <v>90</v>
      </c>
      <c r="AW113" s="12" t="s">
        <v>42</v>
      </c>
      <c r="AX113" s="12" t="s">
        <v>87</v>
      </c>
      <c r="AY113" s="264" t="s">
        <v>183</v>
      </c>
    </row>
    <row r="114" s="11" customFormat="1" ht="29.88" customHeight="1">
      <c r="B114" s="219"/>
      <c r="C114" s="220"/>
      <c r="D114" s="221" t="s">
        <v>78</v>
      </c>
      <c r="E114" s="233" t="s">
        <v>182</v>
      </c>
      <c r="F114" s="233" t="s">
        <v>458</v>
      </c>
      <c r="G114" s="220"/>
      <c r="H114" s="220"/>
      <c r="I114" s="223"/>
      <c r="J114" s="234">
        <f>BK114</f>
        <v>0</v>
      </c>
      <c r="K114" s="220"/>
      <c r="L114" s="225"/>
      <c r="M114" s="226"/>
      <c r="N114" s="227"/>
      <c r="O114" s="227"/>
      <c r="P114" s="228">
        <f>SUM(P115:P116)</f>
        <v>0</v>
      </c>
      <c r="Q114" s="227"/>
      <c r="R114" s="228">
        <f>SUM(R115:R116)</f>
        <v>14.16835</v>
      </c>
      <c r="S114" s="227"/>
      <c r="T114" s="229">
        <f>SUM(T115:T116)</f>
        <v>0</v>
      </c>
      <c r="AR114" s="230" t="s">
        <v>87</v>
      </c>
      <c r="AT114" s="231" t="s">
        <v>78</v>
      </c>
      <c r="AU114" s="231" t="s">
        <v>87</v>
      </c>
      <c r="AY114" s="230" t="s">
        <v>183</v>
      </c>
      <c r="BK114" s="232">
        <f>SUM(BK115:BK116)</f>
        <v>0</v>
      </c>
    </row>
    <row r="115" s="1" customFormat="1" ht="25.5" customHeight="1">
      <c r="B115" s="47"/>
      <c r="C115" s="235" t="s">
        <v>10</v>
      </c>
      <c r="D115" s="235" t="s">
        <v>184</v>
      </c>
      <c r="E115" s="236" t="s">
        <v>2671</v>
      </c>
      <c r="F115" s="237" t="s">
        <v>2672</v>
      </c>
      <c r="G115" s="238" t="s">
        <v>272</v>
      </c>
      <c r="H115" s="239">
        <v>35</v>
      </c>
      <c r="I115" s="240"/>
      <c r="J115" s="241">
        <f>ROUND(I115*H115,2)</f>
        <v>0</v>
      </c>
      <c r="K115" s="237" t="s">
        <v>343</v>
      </c>
      <c r="L115" s="73"/>
      <c r="M115" s="242" t="s">
        <v>34</v>
      </c>
      <c r="N115" s="243" t="s">
        <v>50</v>
      </c>
      <c r="O115" s="48"/>
      <c r="P115" s="244">
        <f>O115*H115</f>
        <v>0</v>
      </c>
      <c r="Q115" s="244">
        <v>0.40481</v>
      </c>
      <c r="R115" s="244">
        <f>Q115*H115</f>
        <v>14.16835</v>
      </c>
      <c r="S115" s="244">
        <v>0</v>
      </c>
      <c r="T115" s="245">
        <f>S115*H115</f>
        <v>0</v>
      </c>
      <c r="AR115" s="24" t="s">
        <v>197</v>
      </c>
      <c r="AT115" s="24" t="s">
        <v>184</v>
      </c>
      <c r="AU115" s="24" t="s">
        <v>90</v>
      </c>
      <c r="AY115" s="24" t="s">
        <v>183</v>
      </c>
      <c r="BE115" s="246">
        <f>IF(N115="základní",J115,0)</f>
        <v>0</v>
      </c>
      <c r="BF115" s="246">
        <f>IF(N115="snížená",J115,0)</f>
        <v>0</v>
      </c>
      <c r="BG115" s="246">
        <f>IF(N115="zákl. přenesená",J115,0)</f>
        <v>0</v>
      </c>
      <c r="BH115" s="246">
        <f>IF(N115="sníž. přenesená",J115,0)</f>
        <v>0</v>
      </c>
      <c r="BI115" s="246">
        <f>IF(N115="nulová",J115,0)</f>
        <v>0</v>
      </c>
      <c r="BJ115" s="24" t="s">
        <v>87</v>
      </c>
      <c r="BK115" s="246">
        <f>ROUND(I115*H115,2)</f>
        <v>0</v>
      </c>
      <c r="BL115" s="24" t="s">
        <v>197</v>
      </c>
      <c r="BM115" s="24" t="s">
        <v>2673</v>
      </c>
    </row>
    <row r="116" s="12" customFormat="1">
      <c r="B116" s="253"/>
      <c r="C116" s="254"/>
      <c r="D116" s="255" t="s">
        <v>275</v>
      </c>
      <c r="E116" s="256" t="s">
        <v>34</v>
      </c>
      <c r="F116" s="257" t="s">
        <v>2674</v>
      </c>
      <c r="G116" s="254"/>
      <c r="H116" s="258">
        <v>35</v>
      </c>
      <c r="I116" s="259"/>
      <c r="J116" s="254"/>
      <c r="K116" s="254"/>
      <c r="L116" s="260"/>
      <c r="M116" s="261"/>
      <c r="N116" s="262"/>
      <c r="O116" s="262"/>
      <c r="P116" s="262"/>
      <c r="Q116" s="262"/>
      <c r="R116" s="262"/>
      <c r="S116" s="262"/>
      <c r="T116" s="263"/>
      <c r="AT116" s="264" t="s">
        <v>275</v>
      </c>
      <c r="AU116" s="264" t="s">
        <v>90</v>
      </c>
      <c r="AV116" s="12" t="s">
        <v>90</v>
      </c>
      <c r="AW116" s="12" t="s">
        <v>42</v>
      </c>
      <c r="AX116" s="12" t="s">
        <v>87</v>
      </c>
      <c r="AY116" s="264" t="s">
        <v>183</v>
      </c>
    </row>
    <row r="117" s="11" customFormat="1" ht="37.44" customHeight="1">
      <c r="B117" s="219"/>
      <c r="C117" s="220"/>
      <c r="D117" s="221" t="s">
        <v>78</v>
      </c>
      <c r="E117" s="222" t="s">
        <v>706</v>
      </c>
      <c r="F117" s="222" t="s">
        <v>707</v>
      </c>
      <c r="G117" s="220"/>
      <c r="H117" s="220"/>
      <c r="I117" s="223"/>
      <c r="J117" s="224">
        <f>BK117</f>
        <v>0</v>
      </c>
      <c r="K117" s="220"/>
      <c r="L117" s="225"/>
      <c r="M117" s="226"/>
      <c r="N117" s="227"/>
      <c r="O117" s="227"/>
      <c r="P117" s="228">
        <f>P118</f>
        <v>0</v>
      </c>
      <c r="Q117" s="227"/>
      <c r="R117" s="228">
        <f>R118</f>
        <v>0.0050000000000000001</v>
      </c>
      <c r="S117" s="227"/>
      <c r="T117" s="229">
        <f>T118</f>
        <v>0</v>
      </c>
      <c r="AR117" s="230" t="s">
        <v>90</v>
      </c>
      <c r="AT117" s="231" t="s">
        <v>78</v>
      </c>
      <c r="AU117" s="231" t="s">
        <v>79</v>
      </c>
      <c r="AY117" s="230" t="s">
        <v>183</v>
      </c>
      <c r="BK117" s="232">
        <f>BK118</f>
        <v>0</v>
      </c>
    </row>
    <row r="118" s="11" customFormat="1" ht="19.92" customHeight="1">
      <c r="B118" s="219"/>
      <c r="C118" s="220"/>
      <c r="D118" s="221" t="s">
        <v>78</v>
      </c>
      <c r="E118" s="233" t="s">
        <v>2480</v>
      </c>
      <c r="F118" s="233" t="s">
        <v>2675</v>
      </c>
      <c r="G118" s="220"/>
      <c r="H118" s="220"/>
      <c r="I118" s="223"/>
      <c r="J118" s="234">
        <f>BK118</f>
        <v>0</v>
      </c>
      <c r="K118" s="220"/>
      <c r="L118" s="225"/>
      <c r="M118" s="226"/>
      <c r="N118" s="227"/>
      <c r="O118" s="227"/>
      <c r="P118" s="228">
        <f>SUM(P119:P120)</f>
        <v>0</v>
      </c>
      <c r="Q118" s="227"/>
      <c r="R118" s="228">
        <f>SUM(R119:R120)</f>
        <v>0.0050000000000000001</v>
      </c>
      <c r="S118" s="227"/>
      <c r="T118" s="229">
        <f>SUM(T119:T120)</f>
        <v>0</v>
      </c>
      <c r="AR118" s="230" t="s">
        <v>90</v>
      </c>
      <c r="AT118" s="231" t="s">
        <v>78</v>
      </c>
      <c r="AU118" s="231" t="s">
        <v>87</v>
      </c>
      <c r="AY118" s="230" t="s">
        <v>183</v>
      </c>
      <c r="BK118" s="232">
        <f>SUM(BK119:BK120)</f>
        <v>0</v>
      </c>
    </row>
    <row r="119" s="1" customFormat="1" ht="16.5" customHeight="1">
      <c r="B119" s="47"/>
      <c r="C119" s="265" t="s">
        <v>243</v>
      </c>
      <c r="D119" s="265" t="s">
        <v>302</v>
      </c>
      <c r="E119" s="266" t="s">
        <v>2676</v>
      </c>
      <c r="F119" s="267" t="s">
        <v>2677</v>
      </c>
      <c r="G119" s="268" t="s">
        <v>528</v>
      </c>
      <c r="H119" s="269">
        <v>1</v>
      </c>
      <c r="I119" s="270"/>
      <c r="J119" s="271">
        <f>ROUND(I119*H119,2)</f>
        <v>0</v>
      </c>
      <c r="K119" s="267" t="s">
        <v>34</v>
      </c>
      <c r="L119" s="272"/>
      <c r="M119" s="273" t="s">
        <v>34</v>
      </c>
      <c r="N119" s="274" t="s">
        <v>50</v>
      </c>
      <c r="O119" s="48"/>
      <c r="P119" s="244">
        <f>O119*H119</f>
        <v>0</v>
      </c>
      <c r="Q119" s="244">
        <v>0.0050000000000000001</v>
      </c>
      <c r="R119" s="244">
        <f>Q119*H119</f>
        <v>0.0050000000000000001</v>
      </c>
      <c r="S119" s="244">
        <v>0</v>
      </c>
      <c r="T119" s="245">
        <f>S119*H119</f>
        <v>0</v>
      </c>
      <c r="AR119" s="24" t="s">
        <v>422</v>
      </c>
      <c r="AT119" s="24" t="s">
        <v>302</v>
      </c>
      <c r="AU119" s="24" t="s">
        <v>90</v>
      </c>
      <c r="AY119" s="24" t="s">
        <v>183</v>
      </c>
      <c r="BE119" s="246">
        <f>IF(N119="základní",J119,0)</f>
        <v>0</v>
      </c>
      <c r="BF119" s="246">
        <f>IF(N119="snížená",J119,0)</f>
        <v>0</v>
      </c>
      <c r="BG119" s="246">
        <f>IF(N119="zákl. přenesená",J119,0)</f>
        <v>0</v>
      </c>
      <c r="BH119" s="246">
        <f>IF(N119="sníž. přenesená",J119,0)</f>
        <v>0</v>
      </c>
      <c r="BI119" s="246">
        <f>IF(N119="nulová",J119,0)</f>
        <v>0</v>
      </c>
      <c r="BJ119" s="24" t="s">
        <v>87</v>
      </c>
      <c r="BK119" s="246">
        <f>ROUND(I119*H119,2)</f>
        <v>0</v>
      </c>
      <c r="BL119" s="24" t="s">
        <v>243</v>
      </c>
      <c r="BM119" s="24" t="s">
        <v>2678</v>
      </c>
    </row>
    <row r="120" s="12" customFormat="1">
      <c r="B120" s="253"/>
      <c r="C120" s="254"/>
      <c r="D120" s="255" t="s">
        <v>275</v>
      </c>
      <c r="E120" s="256" t="s">
        <v>34</v>
      </c>
      <c r="F120" s="257" t="s">
        <v>87</v>
      </c>
      <c r="G120" s="254"/>
      <c r="H120" s="258">
        <v>1</v>
      </c>
      <c r="I120" s="259"/>
      <c r="J120" s="254"/>
      <c r="K120" s="254"/>
      <c r="L120" s="260"/>
      <c r="M120" s="275"/>
      <c r="N120" s="276"/>
      <c r="O120" s="276"/>
      <c r="P120" s="276"/>
      <c r="Q120" s="276"/>
      <c r="R120" s="276"/>
      <c r="S120" s="276"/>
      <c r="T120" s="277"/>
      <c r="AT120" s="264" t="s">
        <v>275</v>
      </c>
      <c r="AU120" s="264" t="s">
        <v>90</v>
      </c>
      <c r="AV120" s="12" t="s">
        <v>90</v>
      </c>
      <c r="AW120" s="12" t="s">
        <v>42</v>
      </c>
      <c r="AX120" s="12" t="s">
        <v>87</v>
      </c>
      <c r="AY120" s="264" t="s">
        <v>183</v>
      </c>
    </row>
    <row r="121" s="1" customFormat="1" ht="6.96" customHeight="1">
      <c r="B121" s="68"/>
      <c r="C121" s="69"/>
      <c r="D121" s="69"/>
      <c r="E121" s="69"/>
      <c r="F121" s="69"/>
      <c r="G121" s="69"/>
      <c r="H121" s="69"/>
      <c r="I121" s="180"/>
      <c r="J121" s="69"/>
      <c r="K121" s="69"/>
      <c r="L121" s="73"/>
    </row>
  </sheetData>
  <sheetProtection sheet="1" autoFilter="0" formatColumns="0" formatRows="0" objects="1" scenarios="1" spinCount="100000" saltValue="cJEegDV1QtnoOx4u2PAsTLGuQQfcsHMRRX1SvnV46xiN4X6YwLQ9QziZ4RZfqhE0900o/hWPhggRf/RzQ60HdA==" hashValue="8uEZEj+DTVuJPaby+kWieDd2saRNedUbFUokMH6rHEFqnKffqN/uy21PjYRFScD7NNtT3UN8l81hvj/ak3DUNA==" algorithmName="SHA-512" password="CC35"/>
  <autoFilter ref="C81:K120"/>
  <mergeCells count="10">
    <mergeCell ref="E7:H7"/>
    <mergeCell ref="E9:H9"/>
    <mergeCell ref="E24:H24"/>
    <mergeCell ref="E45:H45"/>
    <mergeCell ref="E47:H47"/>
    <mergeCell ref="J51:J52"/>
    <mergeCell ref="E72:H72"/>
    <mergeCell ref="E74:H74"/>
    <mergeCell ref="G1:H1"/>
    <mergeCell ref="L2:V2"/>
  </mergeCells>
  <hyperlinks>
    <hyperlink ref="F1:G1" location="C2" display="1) Krycí list soupisu"/>
    <hyperlink ref="G1:H1" location="C54" display="2) Rekapitulace"/>
    <hyperlink ref="J1" location="C81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146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2637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2679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114</v>
      </c>
      <c r="G13" s="48"/>
      <c r="H13" s="48"/>
      <c r="I13" s="159" t="s">
        <v>22</v>
      </c>
      <c r="J13" s="35" t="s">
        <v>34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10.8" customHeight="1">
      <c r="B15" s="47"/>
      <c r="C15" s="48"/>
      <c r="D15" s="48"/>
      <c r="E15" s="48"/>
      <c r="F15" s="48"/>
      <c r="G15" s="48"/>
      <c r="H15" s="48"/>
      <c r="I15" s="157"/>
      <c r="J15" s="48"/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ROUND(J84,2)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ROUND(SUM(BE84:BE87), 2)</f>
        <v>0</v>
      </c>
      <c r="G32" s="48"/>
      <c r="H32" s="48"/>
      <c r="I32" s="172">
        <v>0.20999999999999999</v>
      </c>
      <c r="J32" s="171">
        <f>ROUND(ROUND((SUM(BE84:BE87)),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ROUND(SUM(BF84:BF87), 2)</f>
        <v>0</v>
      </c>
      <c r="G33" s="48"/>
      <c r="H33" s="48"/>
      <c r="I33" s="172">
        <v>0.14999999999999999</v>
      </c>
      <c r="J33" s="171">
        <f>ROUND(ROUND((SUM(BF84:BF87)),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ROUND(SUM(BG84:BG87),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ROUND(SUM(BH84:BH87),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ROUND(SUM(BI84:BI87),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2637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2018_12_02.1_el - Sdružený objekt elektroinstalace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J84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2680</v>
      </c>
      <c r="E61" s="194"/>
      <c r="F61" s="194"/>
      <c r="G61" s="194"/>
      <c r="H61" s="194"/>
      <c r="I61" s="195"/>
      <c r="J61" s="196">
        <f>J85</f>
        <v>0</v>
      </c>
      <c r="K61" s="197"/>
    </row>
    <row r="62" s="9" customFormat="1" ht="19.92" customHeight="1">
      <c r="B62" s="198"/>
      <c r="C62" s="199"/>
      <c r="D62" s="200" t="s">
        <v>2681</v>
      </c>
      <c r="E62" s="201"/>
      <c r="F62" s="201"/>
      <c r="G62" s="201"/>
      <c r="H62" s="201"/>
      <c r="I62" s="202"/>
      <c r="J62" s="203">
        <f>J86</f>
        <v>0</v>
      </c>
      <c r="K62" s="204"/>
    </row>
    <row r="63" s="1" customFormat="1" ht="21.84" customHeight="1">
      <c r="B63" s="47"/>
      <c r="C63" s="48"/>
      <c r="D63" s="48"/>
      <c r="E63" s="48"/>
      <c r="F63" s="48"/>
      <c r="G63" s="48"/>
      <c r="H63" s="48"/>
      <c r="I63" s="157"/>
      <c r="J63" s="48"/>
      <c r="K63" s="52"/>
    </row>
    <row r="64" s="1" customFormat="1" ht="6.96" customHeight="1">
      <c r="B64" s="68"/>
      <c r="C64" s="69"/>
      <c r="D64" s="69"/>
      <c r="E64" s="69"/>
      <c r="F64" s="69"/>
      <c r="G64" s="69"/>
      <c r="H64" s="69"/>
      <c r="I64" s="180"/>
      <c r="J64" s="69"/>
      <c r="K64" s="70"/>
    </row>
    <row r="68" s="1" customFormat="1" ht="6.96" customHeight="1">
      <c r="B68" s="71"/>
      <c r="C68" s="72"/>
      <c r="D68" s="72"/>
      <c r="E68" s="72"/>
      <c r="F68" s="72"/>
      <c r="G68" s="72"/>
      <c r="H68" s="72"/>
      <c r="I68" s="183"/>
      <c r="J68" s="72"/>
      <c r="K68" s="72"/>
      <c r="L68" s="73"/>
    </row>
    <row r="69" s="1" customFormat="1" ht="36.96" customHeight="1">
      <c r="B69" s="47"/>
      <c r="C69" s="74" t="s">
        <v>166</v>
      </c>
      <c r="D69" s="75"/>
      <c r="E69" s="75"/>
      <c r="F69" s="75"/>
      <c r="G69" s="75"/>
      <c r="H69" s="75"/>
      <c r="I69" s="205"/>
      <c r="J69" s="75"/>
      <c r="K69" s="75"/>
      <c r="L69" s="73"/>
    </row>
    <row r="70" s="1" customFormat="1" ht="6.96" customHeight="1">
      <c r="B70" s="47"/>
      <c r="C70" s="75"/>
      <c r="D70" s="75"/>
      <c r="E70" s="75"/>
      <c r="F70" s="75"/>
      <c r="G70" s="75"/>
      <c r="H70" s="75"/>
      <c r="I70" s="205"/>
      <c r="J70" s="75"/>
      <c r="K70" s="75"/>
      <c r="L70" s="73"/>
    </row>
    <row r="71" s="1" customFormat="1" ht="14.4" customHeight="1">
      <c r="B71" s="47"/>
      <c r="C71" s="77" t="s">
        <v>18</v>
      </c>
      <c r="D71" s="75"/>
      <c r="E71" s="75"/>
      <c r="F71" s="75"/>
      <c r="G71" s="75"/>
      <c r="H71" s="75"/>
      <c r="I71" s="205"/>
      <c r="J71" s="75"/>
      <c r="K71" s="75"/>
      <c r="L71" s="73"/>
    </row>
    <row r="72" s="1" customFormat="1" ht="16.5" customHeight="1">
      <c r="B72" s="47"/>
      <c r="C72" s="75"/>
      <c r="D72" s="75"/>
      <c r="E72" s="206" t="str">
        <f>E7</f>
        <v>Výstavba ČOV a kanalizace v obci Kožlí</v>
      </c>
      <c r="F72" s="77"/>
      <c r="G72" s="77"/>
      <c r="H72" s="77"/>
      <c r="I72" s="205"/>
      <c r="J72" s="75"/>
      <c r="K72" s="75"/>
      <c r="L72" s="73"/>
    </row>
    <row r="73">
      <c r="B73" s="28"/>
      <c r="C73" s="77" t="s">
        <v>153</v>
      </c>
      <c r="D73" s="251"/>
      <c r="E73" s="251"/>
      <c r="F73" s="251"/>
      <c r="G73" s="251"/>
      <c r="H73" s="251"/>
      <c r="I73" s="149"/>
      <c r="J73" s="251"/>
      <c r="K73" s="251"/>
      <c r="L73" s="252"/>
    </row>
    <row r="74" s="1" customFormat="1" ht="16.5" customHeight="1">
      <c r="B74" s="47"/>
      <c r="C74" s="75"/>
      <c r="D74" s="75"/>
      <c r="E74" s="206" t="s">
        <v>2637</v>
      </c>
      <c r="F74" s="75"/>
      <c r="G74" s="75"/>
      <c r="H74" s="75"/>
      <c r="I74" s="205"/>
      <c r="J74" s="75"/>
      <c r="K74" s="75"/>
      <c r="L74" s="73"/>
    </row>
    <row r="75" s="1" customFormat="1" ht="14.4" customHeight="1">
      <c r="B75" s="47"/>
      <c r="C75" s="77" t="s">
        <v>248</v>
      </c>
      <c r="D75" s="75"/>
      <c r="E75" s="75"/>
      <c r="F75" s="75"/>
      <c r="G75" s="75"/>
      <c r="H75" s="75"/>
      <c r="I75" s="205"/>
      <c r="J75" s="75"/>
      <c r="K75" s="75"/>
      <c r="L75" s="73"/>
    </row>
    <row r="76" s="1" customFormat="1" ht="17.25" customHeight="1">
      <c r="B76" s="47"/>
      <c r="C76" s="75"/>
      <c r="D76" s="75"/>
      <c r="E76" s="83" t="str">
        <f>E11</f>
        <v>2018_12_02.1_el - Sdružený objekt elektroinstalace</v>
      </c>
      <c r="F76" s="75"/>
      <c r="G76" s="75"/>
      <c r="H76" s="75"/>
      <c r="I76" s="205"/>
      <c r="J76" s="75"/>
      <c r="K76" s="75"/>
      <c r="L76" s="73"/>
    </row>
    <row r="77" s="1" customFormat="1" ht="6.96" customHeight="1">
      <c r="B77" s="47"/>
      <c r="C77" s="75"/>
      <c r="D77" s="75"/>
      <c r="E77" s="75"/>
      <c r="F77" s="75"/>
      <c r="G77" s="75"/>
      <c r="H77" s="75"/>
      <c r="I77" s="205"/>
      <c r="J77" s="75"/>
      <c r="K77" s="75"/>
      <c r="L77" s="73"/>
    </row>
    <row r="78" s="1" customFormat="1" ht="18" customHeight="1">
      <c r="B78" s="47"/>
      <c r="C78" s="77" t="s">
        <v>24</v>
      </c>
      <c r="D78" s="75"/>
      <c r="E78" s="75"/>
      <c r="F78" s="207" t="str">
        <f>F14</f>
        <v>Kožlí u Orlíka</v>
      </c>
      <c r="G78" s="75"/>
      <c r="H78" s="75"/>
      <c r="I78" s="208" t="s">
        <v>26</v>
      </c>
      <c r="J78" s="86" t="str">
        <f>IF(J14="","",J14)</f>
        <v>30. 10. 2018</v>
      </c>
      <c r="K78" s="75"/>
      <c r="L78" s="73"/>
    </row>
    <row r="79" s="1" customFormat="1" ht="6.96" customHeight="1">
      <c r="B79" s="47"/>
      <c r="C79" s="75"/>
      <c r="D79" s="75"/>
      <c r="E79" s="75"/>
      <c r="F79" s="75"/>
      <c r="G79" s="75"/>
      <c r="H79" s="75"/>
      <c r="I79" s="205"/>
      <c r="J79" s="75"/>
      <c r="K79" s="75"/>
      <c r="L79" s="73"/>
    </row>
    <row r="80" s="1" customFormat="1">
      <c r="B80" s="47"/>
      <c r="C80" s="77" t="s">
        <v>32</v>
      </c>
      <c r="D80" s="75"/>
      <c r="E80" s="75"/>
      <c r="F80" s="207" t="str">
        <f>E17</f>
        <v>Obec Kožlí</v>
      </c>
      <c r="G80" s="75"/>
      <c r="H80" s="75"/>
      <c r="I80" s="208" t="s">
        <v>39</v>
      </c>
      <c r="J80" s="207" t="str">
        <f>E23</f>
        <v>Vodohospodážský rozvoj a výstavbna a.s.</v>
      </c>
      <c r="K80" s="75"/>
      <c r="L80" s="73"/>
    </row>
    <row r="81" s="1" customFormat="1" ht="14.4" customHeight="1">
      <c r="B81" s="47"/>
      <c r="C81" s="77" t="s">
        <v>37</v>
      </c>
      <c r="D81" s="75"/>
      <c r="E81" s="75"/>
      <c r="F81" s="207" t="str">
        <f>IF(E20="","",E20)</f>
        <v/>
      </c>
      <c r="G81" s="75"/>
      <c r="H81" s="75"/>
      <c r="I81" s="205"/>
      <c r="J81" s="75"/>
      <c r="K81" s="75"/>
      <c r="L81" s="73"/>
    </row>
    <row r="82" s="1" customFormat="1" ht="10.32" customHeight="1">
      <c r="B82" s="47"/>
      <c r="C82" s="75"/>
      <c r="D82" s="75"/>
      <c r="E82" s="75"/>
      <c r="F82" s="75"/>
      <c r="G82" s="75"/>
      <c r="H82" s="75"/>
      <c r="I82" s="205"/>
      <c r="J82" s="75"/>
      <c r="K82" s="75"/>
      <c r="L82" s="73"/>
    </row>
    <row r="83" s="10" customFormat="1" ht="29.28" customHeight="1">
      <c r="B83" s="209"/>
      <c r="C83" s="210" t="s">
        <v>167</v>
      </c>
      <c r="D83" s="211" t="s">
        <v>64</v>
      </c>
      <c r="E83" s="211" t="s">
        <v>60</v>
      </c>
      <c r="F83" s="211" t="s">
        <v>168</v>
      </c>
      <c r="G83" s="211" t="s">
        <v>169</v>
      </c>
      <c r="H83" s="211" t="s">
        <v>170</v>
      </c>
      <c r="I83" s="212" t="s">
        <v>171</v>
      </c>
      <c r="J83" s="211" t="s">
        <v>161</v>
      </c>
      <c r="K83" s="213" t="s">
        <v>172</v>
      </c>
      <c r="L83" s="214"/>
      <c r="M83" s="103" t="s">
        <v>173</v>
      </c>
      <c r="N83" s="104" t="s">
        <v>49</v>
      </c>
      <c r="O83" s="104" t="s">
        <v>174</v>
      </c>
      <c r="P83" s="104" t="s">
        <v>175</v>
      </c>
      <c r="Q83" s="104" t="s">
        <v>176</v>
      </c>
      <c r="R83" s="104" t="s">
        <v>177</v>
      </c>
      <c r="S83" s="104" t="s">
        <v>178</v>
      </c>
      <c r="T83" s="105" t="s">
        <v>179</v>
      </c>
    </row>
    <row r="84" s="1" customFormat="1" ht="29.28" customHeight="1">
      <c r="B84" s="47"/>
      <c r="C84" s="109" t="s">
        <v>162</v>
      </c>
      <c r="D84" s="75"/>
      <c r="E84" s="75"/>
      <c r="F84" s="75"/>
      <c r="G84" s="75"/>
      <c r="H84" s="75"/>
      <c r="I84" s="205"/>
      <c r="J84" s="215">
        <f>BK84</f>
        <v>0</v>
      </c>
      <c r="K84" s="75"/>
      <c r="L84" s="73"/>
      <c r="M84" s="106"/>
      <c r="N84" s="107"/>
      <c r="O84" s="107"/>
      <c r="P84" s="216">
        <f>P85</f>
        <v>0</v>
      </c>
      <c r="Q84" s="107"/>
      <c r="R84" s="216">
        <f>R85</f>
        <v>0</v>
      </c>
      <c r="S84" s="107"/>
      <c r="T84" s="217">
        <f>T85</f>
        <v>0</v>
      </c>
      <c r="AT84" s="24" t="s">
        <v>78</v>
      </c>
      <c r="AU84" s="24" t="s">
        <v>163</v>
      </c>
      <c r="BK84" s="218">
        <f>BK85</f>
        <v>0</v>
      </c>
    </row>
    <row r="85" s="11" customFormat="1" ht="37.44" customHeight="1">
      <c r="B85" s="219"/>
      <c r="C85" s="220"/>
      <c r="D85" s="221" t="s">
        <v>78</v>
      </c>
      <c r="E85" s="222" t="s">
        <v>302</v>
      </c>
      <c r="F85" s="222" t="s">
        <v>302</v>
      </c>
      <c r="G85" s="220"/>
      <c r="H85" s="220"/>
      <c r="I85" s="223"/>
      <c r="J85" s="224">
        <f>BK85</f>
        <v>0</v>
      </c>
      <c r="K85" s="220"/>
      <c r="L85" s="225"/>
      <c r="M85" s="226"/>
      <c r="N85" s="227"/>
      <c r="O85" s="227"/>
      <c r="P85" s="228">
        <f>P86</f>
        <v>0</v>
      </c>
      <c r="Q85" s="227"/>
      <c r="R85" s="228">
        <f>R86</f>
        <v>0</v>
      </c>
      <c r="S85" s="227"/>
      <c r="T85" s="229">
        <f>T86</f>
        <v>0</v>
      </c>
      <c r="AR85" s="230" t="s">
        <v>193</v>
      </c>
      <c r="AT85" s="231" t="s">
        <v>78</v>
      </c>
      <c r="AU85" s="231" t="s">
        <v>79</v>
      </c>
      <c r="AY85" s="230" t="s">
        <v>183</v>
      </c>
      <c r="BK85" s="232">
        <f>BK86</f>
        <v>0</v>
      </c>
    </row>
    <row r="86" s="11" customFormat="1" ht="19.92" customHeight="1">
      <c r="B86" s="219"/>
      <c r="C86" s="220"/>
      <c r="D86" s="221" t="s">
        <v>78</v>
      </c>
      <c r="E86" s="233" t="s">
        <v>2682</v>
      </c>
      <c r="F86" s="233" t="s">
        <v>2683</v>
      </c>
      <c r="G86" s="220"/>
      <c r="H86" s="220"/>
      <c r="I86" s="223"/>
      <c r="J86" s="234">
        <f>BK86</f>
        <v>0</v>
      </c>
      <c r="K86" s="220"/>
      <c r="L86" s="225"/>
      <c r="M86" s="226"/>
      <c r="N86" s="227"/>
      <c r="O86" s="227"/>
      <c r="P86" s="228">
        <f>P87</f>
        <v>0</v>
      </c>
      <c r="Q86" s="227"/>
      <c r="R86" s="228">
        <f>R87</f>
        <v>0</v>
      </c>
      <c r="S86" s="227"/>
      <c r="T86" s="229">
        <f>T87</f>
        <v>0</v>
      </c>
      <c r="AR86" s="230" t="s">
        <v>193</v>
      </c>
      <c r="AT86" s="231" t="s">
        <v>78</v>
      </c>
      <c r="AU86" s="231" t="s">
        <v>87</v>
      </c>
      <c r="AY86" s="230" t="s">
        <v>183</v>
      </c>
      <c r="BK86" s="232">
        <f>BK87</f>
        <v>0</v>
      </c>
    </row>
    <row r="87" s="1" customFormat="1" ht="16.5" customHeight="1">
      <c r="B87" s="47"/>
      <c r="C87" s="235" t="s">
        <v>87</v>
      </c>
      <c r="D87" s="235" t="s">
        <v>184</v>
      </c>
      <c r="E87" s="236" t="s">
        <v>2684</v>
      </c>
      <c r="F87" s="237" t="s">
        <v>2683</v>
      </c>
      <c r="G87" s="238" t="s">
        <v>187</v>
      </c>
      <c r="H87" s="239">
        <v>1</v>
      </c>
      <c r="I87" s="240"/>
      <c r="J87" s="241">
        <f>ROUND(I87*H87,2)</f>
        <v>0</v>
      </c>
      <c r="K87" s="237" t="s">
        <v>34</v>
      </c>
      <c r="L87" s="73"/>
      <c r="M87" s="242" t="s">
        <v>34</v>
      </c>
      <c r="N87" s="247" t="s">
        <v>50</v>
      </c>
      <c r="O87" s="248"/>
      <c r="P87" s="249">
        <f>O87*H87</f>
        <v>0</v>
      </c>
      <c r="Q87" s="249">
        <v>0</v>
      </c>
      <c r="R87" s="249">
        <f>Q87*H87</f>
        <v>0</v>
      </c>
      <c r="S87" s="249">
        <v>0</v>
      </c>
      <c r="T87" s="250">
        <f>S87*H87</f>
        <v>0</v>
      </c>
      <c r="AR87" s="24" t="s">
        <v>87</v>
      </c>
      <c r="AT87" s="24" t="s">
        <v>184</v>
      </c>
      <c r="AU87" s="24" t="s">
        <v>90</v>
      </c>
      <c r="AY87" s="24" t="s">
        <v>183</v>
      </c>
      <c r="BE87" s="246">
        <f>IF(N87="základní",J87,0)</f>
        <v>0</v>
      </c>
      <c r="BF87" s="246">
        <f>IF(N87="snížená",J87,0)</f>
        <v>0</v>
      </c>
      <c r="BG87" s="246">
        <f>IF(N87="zákl. přenesená",J87,0)</f>
        <v>0</v>
      </c>
      <c r="BH87" s="246">
        <f>IF(N87="sníž. přenesená",J87,0)</f>
        <v>0</v>
      </c>
      <c r="BI87" s="246">
        <f>IF(N87="nulová",J87,0)</f>
        <v>0</v>
      </c>
      <c r="BJ87" s="24" t="s">
        <v>87</v>
      </c>
      <c r="BK87" s="246">
        <f>ROUND(I87*H87,2)</f>
        <v>0</v>
      </c>
      <c r="BL87" s="24" t="s">
        <v>87</v>
      </c>
      <c r="BM87" s="24" t="s">
        <v>2685</v>
      </c>
    </row>
    <row r="88" s="1" customFormat="1" ht="6.96" customHeight="1">
      <c r="B88" s="68"/>
      <c r="C88" s="69"/>
      <c r="D88" s="69"/>
      <c r="E88" s="69"/>
      <c r="F88" s="69"/>
      <c r="G88" s="69"/>
      <c r="H88" s="69"/>
      <c r="I88" s="180"/>
      <c r="J88" s="69"/>
      <c r="K88" s="69"/>
      <c r="L88" s="73"/>
    </row>
  </sheetData>
  <sheetProtection sheet="1" autoFilter="0" formatColumns="0" formatRows="0" objects="1" scenarios="1" spinCount="100000" saltValue="4IvRxhVEcvW2hc5y779r9CTWWPvryuRhRiKiBwHFSuv1Bg31HhTEgG4kGu6wcdGJ85TS36ZryXZH+Io4pgFA4w==" hashValue="f7ifL1GVX7DWnqpcflj5XmGt9dmpZ6t4/ivEH3sD8x2rI4YR6H7kazLNUZRsSmk1KaX9X6dO/Bc7NLTZDBiJ0w==" algorithmName="SHA-512" password="CC35"/>
  <autoFilter ref="C83:K87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2:H72"/>
    <mergeCell ref="E74:H74"/>
    <mergeCell ref="E76:H76"/>
    <mergeCell ref="G1:H1"/>
    <mergeCell ref="L2:V2"/>
  </mergeCells>
  <hyperlinks>
    <hyperlink ref="F1:G1" location="C2" display="1) Krycí list soupisu"/>
    <hyperlink ref="G1:H1" location="C58" display="2) Rekapitulace"/>
    <hyperlink ref="J1" location="C8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302" customWidth="1"/>
    <col min="2" max="2" width="1.664063" style="302" customWidth="1"/>
    <col min="3" max="4" width="5" style="302" customWidth="1"/>
    <col min="5" max="5" width="11.67" style="302" customWidth="1"/>
    <col min="6" max="6" width="9.17" style="302" customWidth="1"/>
    <col min="7" max="7" width="5" style="302" customWidth="1"/>
    <col min="8" max="8" width="77.83" style="302" customWidth="1"/>
    <col min="9" max="10" width="20" style="302" customWidth="1"/>
    <col min="11" max="11" width="1.664063" style="302" customWidth="1"/>
  </cols>
  <sheetData>
    <row r="1" ht="37.5" customHeight="1"/>
    <row r="2" ht="7.5" customHeight="1">
      <c r="B2" s="303"/>
      <c r="C2" s="304"/>
      <c r="D2" s="304"/>
      <c r="E2" s="304"/>
      <c r="F2" s="304"/>
      <c r="G2" s="304"/>
      <c r="H2" s="304"/>
      <c r="I2" s="304"/>
      <c r="J2" s="304"/>
      <c r="K2" s="305"/>
    </row>
    <row r="3" s="15" customFormat="1" ht="45" customHeight="1">
      <c r="B3" s="306"/>
      <c r="C3" s="307" t="s">
        <v>2686</v>
      </c>
      <c r="D3" s="307"/>
      <c r="E3" s="307"/>
      <c r="F3" s="307"/>
      <c r="G3" s="307"/>
      <c r="H3" s="307"/>
      <c r="I3" s="307"/>
      <c r="J3" s="307"/>
      <c r="K3" s="308"/>
    </row>
    <row r="4" ht="25.5" customHeight="1">
      <c r="B4" s="309"/>
      <c r="C4" s="310" t="s">
        <v>2687</v>
      </c>
      <c r="D4" s="310"/>
      <c r="E4" s="310"/>
      <c r="F4" s="310"/>
      <c r="G4" s="310"/>
      <c r="H4" s="310"/>
      <c r="I4" s="310"/>
      <c r="J4" s="310"/>
      <c r="K4" s="311"/>
    </row>
    <row r="5" ht="5.25" customHeight="1">
      <c r="B5" s="309"/>
      <c r="C5" s="312"/>
      <c r="D5" s="312"/>
      <c r="E5" s="312"/>
      <c r="F5" s="312"/>
      <c r="G5" s="312"/>
      <c r="H5" s="312"/>
      <c r="I5" s="312"/>
      <c r="J5" s="312"/>
      <c r="K5" s="311"/>
    </row>
    <row r="6" ht="15" customHeight="1">
      <c r="B6" s="309"/>
      <c r="C6" s="313" t="s">
        <v>2688</v>
      </c>
      <c r="D6" s="313"/>
      <c r="E6" s="313"/>
      <c r="F6" s="313"/>
      <c r="G6" s="313"/>
      <c r="H6" s="313"/>
      <c r="I6" s="313"/>
      <c r="J6" s="313"/>
      <c r="K6" s="311"/>
    </row>
    <row r="7" ht="15" customHeight="1">
      <c r="B7" s="314"/>
      <c r="C7" s="313" t="s">
        <v>2689</v>
      </c>
      <c r="D7" s="313"/>
      <c r="E7" s="313"/>
      <c r="F7" s="313"/>
      <c r="G7" s="313"/>
      <c r="H7" s="313"/>
      <c r="I7" s="313"/>
      <c r="J7" s="313"/>
      <c r="K7" s="311"/>
    </row>
    <row r="8" ht="12.75" customHeight="1">
      <c r="B8" s="314"/>
      <c r="C8" s="313"/>
      <c r="D8" s="313"/>
      <c r="E8" s="313"/>
      <c r="F8" s="313"/>
      <c r="G8" s="313"/>
      <c r="H8" s="313"/>
      <c r="I8" s="313"/>
      <c r="J8" s="313"/>
      <c r="K8" s="311"/>
    </row>
    <row r="9" ht="15" customHeight="1">
      <c r="B9" s="314"/>
      <c r="C9" s="313" t="s">
        <v>2690</v>
      </c>
      <c r="D9" s="313"/>
      <c r="E9" s="313"/>
      <c r="F9" s="313"/>
      <c r="G9" s="313"/>
      <c r="H9" s="313"/>
      <c r="I9" s="313"/>
      <c r="J9" s="313"/>
      <c r="K9" s="311"/>
    </row>
    <row r="10" ht="15" customHeight="1">
      <c r="B10" s="314"/>
      <c r="C10" s="313"/>
      <c r="D10" s="313" t="s">
        <v>2691</v>
      </c>
      <c r="E10" s="313"/>
      <c r="F10" s="313"/>
      <c r="G10" s="313"/>
      <c r="H10" s="313"/>
      <c r="I10" s="313"/>
      <c r="J10" s="313"/>
      <c r="K10" s="311"/>
    </row>
    <row r="11" ht="15" customHeight="1">
      <c r="B11" s="314"/>
      <c r="C11" s="315"/>
      <c r="D11" s="313" t="s">
        <v>2692</v>
      </c>
      <c r="E11" s="313"/>
      <c r="F11" s="313"/>
      <c r="G11" s="313"/>
      <c r="H11" s="313"/>
      <c r="I11" s="313"/>
      <c r="J11" s="313"/>
      <c r="K11" s="311"/>
    </row>
    <row r="12" ht="12.75" customHeight="1">
      <c r="B12" s="314"/>
      <c r="C12" s="315"/>
      <c r="D12" s="315"/>
      <c r="E12" s="315"/>
      <c r="F12" s="315"/>
      <c r="G12" s="315"/>
      <c r="H12" s="315"/>
      <c r="I12" s="315"/>
      <c r="J12" s="315"/>
      <c r="K12" s="311"/>
    </row>
    <row r="13" ht="15" customHeight="1">
      <c r="B13" s="314"/>
      <c r="C13" s="315"/>
      <c r="D13" s="313" t="s">
        <v>2693</v>
      </c>
      <c r="E13" s="313"/>
      <c r="F13" s="313"/>
      <c r="G13" s="313"/>
      <c r="H13" s="313"/>
      <c r="I13" s="313"/>
      <c r="J13" s="313"/>
      <c r="K13" s="311"/>
    </row>
    <row r="14" ht="15" customHeight="1">
      <c r="B14" s="314"/>
      <c r="C14" s="315"/>
      <c r="D14" s="313" t="s">
        <v>2694</v>
      </c>
      <c r="E14" s="313"/>
      <c r="F14" s="313"/>
      <c r="G14" s="313"/>
      <c r="H14" s="313"/>
      <c r="I14" s="313"/>
      <c r="J14" s="313"/>
      <c r="K14" s="311"/>
    </row>
    <row r="15" ht="15" customHeight="1">
      <c r="B15" s="314"/>
      <c r="C15" s="315"/>
      <c r="D15" s="313" t="s">
        <v>2695</v>
      </c>
      <c r="E15" s="313"/>
      <c r="F15" s="313"/>
      <c r="G15" s="313"/>
      <c r="H15" s="313"/>
      <c r="I15" s="313"/>
      <c r="J15" s="313"/>
      <c r="K15" s="311"/>
    </row>
    <row r="16" ht="15" customHeight="1">
      <c r="B16" s="314"/>
      <c r="C16" s="315"/>
      <c r="D16" s="315"/>
      <c r="E16" s="316" t="s">
        <v>93</v>
      </c>
      <c r="F16" s="313" t="s">
        <v>2696</v>
      </c>
      <c r="G16" s="313"/>
      <c r="H16" s="313"/>
      <c r="I16" s="313"/>
      <c r="J16" s="313"/>
      <c r="K16" s="311"/>
    </row>
    <row r="17" ht="15" customHeight="1">
      <c r="B17" s="314"/>
      <c r="C17" s="315"/>
      <c r="D17" s="315"/>
      <c r="E17" s="316" t="s">
        <v>2697</v>
      </c>
      <c r="F17" s="313" t="s">
        <v>2698</v>
      </c>
      <c r="G17" s="313"/>
      <c r="H17" s="313"/>
      <c r="I17" s="313"/>
      <c r="J17" s="313"/>
      <c r="K17" s="311"/>
    </row>
    <row r="18" ht="15" customHeight="1">
      <c r="B18" s="314"/>
      <c r="C18" s="315"/>
      <c r="D18" s="315"/>
      <c r="E18" s="316" t="s">
        <v>135</v>
      </c>
      <c r="F18" s="313" t="s">
        <v>2699</v>
      </c>
      <c r="G18" s="313"/>
      <c r="H18" s="313"/>
      <c r="I18" s="313"/>
      <c r="J18" s="313"/>
      <c r="K18" s="311"/>
    </row>
    <row r="19" ht="15" customHeight="1">
      <c r="B19" s="314"/>
      <c r="C19" s="315"/>
      <c r="D19" s="315"/>
      <c r="E19" s="316" t="s">
        <v>86</v>
      </c>
      <c r="F19" s="313" t="s">
        <v>2700</v>
      </c>
      <c r="G19" s="313"/>
      <c r="H19" s="313"/>
      <c r="I19" s="313"/>
      <c r="J19" s="313"/>
      <c r="K19" s="311"/>
    </row>
    <row r="20" ht="15" customHeight="1">
      <c r="B20" s="314"/>
      <c r="C20" s="315"/>
      <c r="D20" s="315"/>
      <c r="E20" s="316" t="s">
        <v>2701</v>
      </c>
      <c r="F20" s="313" t="s">
        <v>2702</v>
      </c>
      <c r="G20" s="313"/>
      <c r="H20" s="313"/>
      <c r="I20" s="313"/>
      <c r="J20" s="313"/>
      <c r="K20" s="311"/>
    </row>
    <row r="21" ht="15" customHeight="1">
      <c r="B21" s="314"/>
      <c r="C21" s="315"/>
      <c r="D21" s="315"/>
      <c r="E21" s="316" t="s">
        <v>97</v>
      </c>
      <c r="F21" s="313" t="s">
        <v>2703</v>
      </c>
      <c r="G21" s="313"/>
      <c r="H21" s="313"/>
      <c r="I21" s="313"/>
      <c r="J21" s="313"/>
      <c r="K21" s="311"/>
    </row>
    <row r="22" ht="12.75" customHeight="1">
      <c r="B22" s="314"/>
      <c r="C22" s="315"/>
      <c r="D22" s="315"/>
      <c r="E22" s="315"/>
      <c r="F22" s="315"/>
      <c r="G22" s="315"/>
      <c r="H22" s="315"/>
      <c r="I22" s="315"/>
      <c r="J22" s="315"/>
      <c r="K22" s="311"/>
    </row>
    <row r="23" ht="15" customHeight="1">
      <c r="B23" s="314"/>
      <c r="C23" s="313" t="s">
        <v>2704</v>
      </c>
      <c r="D23" s="313"/>
      <c r="E23" s="313"/>
      <c r="F23" s="313"/>
      <c r="G23" s="313"/>
      <c r="H23" s="313"/>
      <c r="I23" s="313"/>
      <c r="J23" s="313"/>
      <c r="K23" s="311"/>
    </row>
    <row r="24" ht="15" customHeight="1">
      <c r="B24" s="314"/>
      <c r="C24" s="313" t="s">
        <v>2705</v>
      </c>
      <c r="D24" s="313"/>
      <c r="E24" s="313"/>
      <c r="F24" s="313"/>
      <c r="G24" s="313"/>
      <c r="H24" s="313"/>
      <c r="I24" s="313"/>
      <c r="J24" s="313"/>
      <c r="K24" s="311"/>
    </row>
    <row r="25" ht="15" customHeight="1">
      <c r="B25" s="314"/>
      <c r="C25" s="313"/>
      <c r="D25" s="313" t="s">
        <v>2706</v>
      </c>
      <c r="E25" s="313"/>
      <c r="F25" s="313"/>
      <c r="G25" s="313"/>
      <c r="H25" s="313"/>
      <c r="I25" s="313"/>
      <c r="J25" s="313"/>
      <c r="K25" s="311"/>
    </row>
    <row r="26" ht="15" customHeight="1">
      <c r="B26" s="314"/>
      <c r="C26" s="315"/>
      <c r="D26" s="313" t="s">
        <v>2707</v>
      </c>
      <c r="E26" s="313"/>
      <c r="F26" s="313"/>
      <c r="G26" s="313"/>
      <c r="H26" s="313"/>
      <c r="I26" s="313"/>
      <c r="J26" s="313"/>
      <c r="K26" s="311"/>
    </row>
    <row r="27" ht="12.75" customHeight="1">
      <c r="B27" s="314"/>
      <c r="C27" s="315"/>
      <c r="D27" s="315"/>
      <c r="E27" s="315"/>
      <c r="F27" s="315"/>
      <c r="G27" s="315"/>
      <c r="H27" s="315"/>
      <c r="I27" s="315"/>
      <c r="J27" s="315"/>
      <c r="K27" s="311"/>
    </row>
    <row r="28" ht="15" customHeight="1">
      <c r="B28" s="314"/>
      <c r="C28" s="315"/>
      <c r="D28" s="313" t="s">
        <v>2708</v>
      </c>
      <c r="E28" s="313"/>
      <c r="F28" s="313"/>
      <c r="G28" s="313"/>
      <c r="H28" s="313"/>
      <c r="I28" s="313"/>
      <c r="J28" s="313"/>
      <c r="K28" s="311"/>
    </row>
    <row r="29" ht="15" customHeight="1">
      <c r="B29" s="314"/>
      <c r="C29" s="315"/>
      <c r="D29" s="313" t="s">
        <v>2709</v>
      </c>
      <c r="E29" s="313"/>
      <c r="F29" s="313"/>
      <c r="G29" s="313"/>
      <c r="H29" s="313"/>
      <c r="I29" s="313"/>
      <c r="J29" s="313"/>
      <c r="K29" s="311"/>
    </row>
    <row r="30" ht="12.75" customHeight="1">
      <c r="B30" s="314"/>
      <c r="C30" s="315"/>
      <c r="D30" s="315"/>
      <c r="E30" s="315"/>
      <c r="F30" s="315"/>
      <c r="G30" s="315"/>
      <c r="H30" s="315"/>
      <c r="I30" s="315"/>
      <c r="J30" s="315"/>
      <c r="K30" s="311"/>
    </row>
    <row r="31" ht="15" customHeight="1">
      <c r="B31" s="314"/>
      <c r="C31" s="315"/>
      <c r="D31" s="313" t="s">
        <v>2710</v>
      </c>
      <c r="E31" s="313"/>
      <c r="F31" s="313"/>
      <c r="G31" s="313"/>
      <c r="H31" s="313"/>
      <c r="I31" s="313"/>
      <c r="J31" s="313"/>
      <c r="K31" s="311"/>
    </row>
    <row r="32" ht="15" customHeight="1">
      <c r="B32" s="314"/>
      <c r="C32" s="315"/>
      <c r="D32" s="313" t="s">
        <v>2711</v>
      </c>
      <c r="E32" s="313"/>
      <c r="F32" s="313"/>
      <c r="G32" s="313"/>
      <c r="H32" s="313"/>
      <c r="I32" s="313"/>
      <c r="J32" s="313"/>
      <c r="K32" s="311"/>
    </row>
    <row r="33" ht="15" customHeight="1">
      <c r="B33" s="314"/>
      <c r="C33" s="315"/>
      <c r="D33" s="313" t="s">
        <v>2712</v>
      </c>
      <c r="E33" s="313"/>
      <c r="F33" s="313"/>
      <c r="G33" s="313"/>
      <c r="H33" s="313"/>
      <c r="I33" s="313"/>
      <c r="J33" s="313"/>
      <c r="K33" s="311"/>
    </row>
    <row r="34" ht="15" customHeight="1">
      <c r="B34" s="314"/>
      <c r="C34" s="315"/>
      <c r="D34" s="313"/>
      <c r="E34" s="317" t="s">
        <v>167</v>
      </c>
      <c r="F34" s="313"/>
      <c r="G34" s="313" t="s">
        <v>2713</v>
      </c>
      <c r="H34" s="313"/>
      <c r="I34" s="313"/>
      <c r="J34" s="313"/>
      <c r="K34" s="311"/>
    </row>
    <row r="35" ht="30.75" customHeight="1">
      <c r="B35" s="314"/>
      <c r="C35" s="315"/>
      <c r="D35" s="313"/>
      <c r="E35" s="317" t="s">
        <v>2714</v>
      </c>
      <c r="F35" s="313"/>
      <c r="G35" s="313" t="s">
        <v>2715</v>
      </c>
      <c r="H35" s="313"/>
      <c r="I35" s="313"/>
      <c r="J35" s="313"/>
      <c r="K35" s="311"/>
    </row>
    <row r="36" ht="15" customHeight="1">
      <c r="B36" s="314"/>
      <c r="C36" s="315"/>
      <c r="D36" s="313"/>
      <c r="E36" s="317" t="s">
        <v>60</v>
      </c>
      <c r="F36" s="313"/>
      <c r="G36" s="313" t="s">
        <v>2716</v>
      </c>
      <c r="H36" s="313"/>
      <c r="I36" s="313"/>
      <c r="J36" s="313"/>
      <c r="K36" s="311"/>
    </row>
    <row r="37" ht="15" customHeight="1">
      <c r="B37" s="314"/>
      <c r="C37" s="315"/>
      <c r="D37" s="313"/>
      <c r="E37" s="317" t="s">
        <v>168</v>
      </c>
      <c r="F37" s="313"/>
      <c r="G37" s="313" t="s">
        <v>2717</v>
      </c>
      <c r="H37" s="313"/>
      <c r="I37" s="313"/>
      <c r="J37" s="313"/>
      <c r="K37" s="311"/>
    </row>
    <row r="38" ht="15" customHeight="1">
      <c r="B38" s="314"/>
      <c r="C38" s="315"/>
      <c r="D38" s="313"/>
      <c r="E38" s="317" t="s">
        <v>169</v>
      </c>
      <c r="F38" s="313"/>
      <c r="G38" s="313" t="s">
        <v>2718</v>
      </c>
      <c r="H38" s="313"/>
      <c r="I38" s="313"/>
      <c r="J38" s="313"/>
      <c r="K38" s="311"/>
    </row>
    <row r="39" ht="15" customHeight="1">
      <c r="B39" s="314"/>
      <c r="C39" s="315"/>
      <c r="D39" s="313"/>
      <c r="E39" s="317" t="s">
        <v>170</v>
      </c>
      <c r="F39" s="313"/>
      <c r="G39" s="313" t="s">
        <v>2719</v>
      </c>
      <c r="H39" s="313"/>
      <c r="I39" s="313"/>
      <c r="J39" s="313"/>
      <c r="K39" s="311"/>
    </row>
    <row r="40" ht="15" customHeight="1">
      <c r="B40" s="314"/>
      <c r="C40" s="315"/>
      <c r="D40" s="313"/>
      <c r="E40" s="317" t="s">
        <v>2720</v>
      </c>
      <c r="F40" s="313"/>
      <c r="G40" s="313" t="s">
        <v>2721</v>
      </c>
      <c r="H40" s="313"/>
      <c r="I40" s="313"/>
      <c r="J40" s="313"/>
      <c r="K40" s="311"/>
    </row>
    <row r="41" ht="15" customHeight="1">
      <c r="B41" s="314"/>
      <c r="C41" s="315"/>
      <c r="D41" s="313"/>
      <c r="E41" s="317"/>
      <c r="F41" s="313"/>
      <c r="G41" s="313" t="s">
        <v>2722</v>
      </c>
      <c r="H41" s="313"/>
      <c r="I41" s="313"/>
      <c r="J41" s="313"/>
      <c r="K41" s="311"/>
    </row>
    <row r="42" ht="15" customHeight="1">
      <c r="B42" s="314"/>
      <c r="C42" s="315"/>
      <c r="D42" s="313"/>
      <c r="E42" s="317" t="s">
        <v>2723</v>
      </c>
      <c r="F42" s="313"/>
      <c r="G42" s="313" t="s">
        <v>2724</v>
      </c>
      <c r="H42" s="313"/>
      <c r="I42" s="313"/>
      <c r="J42" s="313"/>
      <c r="K42" s="311"/>
    </row>
    <row r="43" ht="15" customHeight="1">
      <c r="B43" s="314"/>
      <c r="C43" s="315"/>
      <c r="D43" s="313"/>
      <c r="E43" s="317" t="s">
        <v>172</v>
      </c>
      <c r="F43" s="313"/>
      <c r="G43" s="313" t="s">
        <v>2725</v>
      </c>
      <c r="H43" s="313"/>
      <c r="I43" s="313"/>
      <c r="J43" s="313"/>
      <c r="K43" s="311"/>
    </row>
    <row r="44" ht="12.75" customHeight="1">
      <c r="B44" s="314"/>
      <c r="C44" s="315"/>
      <c r="D44" s="313"/>
      <c r="E44" s="313"/>
      <c r="F44" s="313"/>
      <c r="G44" s="313"/>
      <c r="H44" s="313"/>
      <c r="I44" s="313"/>
      <c r="J44" s="313"/>
      <c r="K44" s="311"/>
    </row>
    <row r="45" ht="15" customHeight="1">
      <c r="B45" s="314"/>
      <c r="C45" s="315"/>
      <c r="D45" s="313" t="s">
        <v>2726</v>
      </c>
      <c r="E45" s="313"/>
      <c r="F45" s="313"/>
      <c r="G45" s="313"/>
      <c r="H45" s="313"/>
      <c r="I45" s="313"/>
      <c r="J45" s="313"/>
      <c r="K45" s="311"/>
    </row>
    <row r="46" ht="15" customHeight="1">
      <c r="B46" s="314"/>
      <c r="C46" s="315"/>
      <c r="D46" s="315"/>
      <c r="E46" s="313" t="s">
        <v>2727</v>
      </c>
      <c r="F46" s="313"/>
      <c r="G46" s="313"/>
      <c r="H46" s="313"/>
      <c r="I46" s="313"/>
      <c r="J46" s="313"/>
      <c r="K46" s="311"/>
    </row>
    <row r="47" ht="15" customHeight="1">
      <c r="B47" s="314"/>
      <c r="C47" s="315"/>
      <c r="D47" s="315"/>
      <c r="E47" s="313" t="s">
        <v>2728</v>
      </c>
      <c r="F47" s="313"/>
      <c r="G47" s="313"/>
      <c r="H47" s="313"/>
      <c r="I47" s="313"/>
      <c r="J47" s="313"/>
      <c r="K47" s="311"/>
    </row>
    <row r="48" ht="15" customHeight="1">
      <c r="B48" s="314"/>
      <c r="C48" s="315"/>
      <c r="D48" s="315"/>
      <c r="E48" s="313" t="s">
        <v>2729</v>
      </c>
      <c r="F48" s="313"/>
      <c r="G48" s="313"/>
      <c r="H48" s="313"/>
      <c r="I48" s="313"/>
      <c r="J48" s="313"/>
      <c r="K48" s="311"/>
    </row>
    <row r="49" ht="15" customHeight="1">
      <c r="B49" s="314"/>
      <c r="C49" s="315"/>
      <c r="D49" s="313" t="s">
        <v>2730</v>
      </c>
      <c r="E49" s="313"/>
      <c r="F49" s="313"/>
      <c r="G49" s="313"/>
      <c r="H49" s="313"/>
      <c r="I49" s="313"/>
      <c r="J49" s="313"/>
      <c r="K49" s="311"/>
    </row>
    <row r="50" ht="25.5" customHeight="1">
      <c r="B50" s="309"/>
      <c r="C50" s="310" t="s">
        <v>2731</v>
      </c>
      <c r="D50" s="310"/>
      <c r="E50" s="310"/>
      <c r="F50" s="310"/>
      <c r="G50" s="310"/>
      <c r="H50" s="310"/>
      <c r="I50" s="310"/>
      <c r="J50" s="310"/>
      <c r="K50" s="311"/>
    </row>
    <row r="51" ht="5.25" customHeight="1">
      <c r="B51" s="309"/>
      <c r="C51" s="312"/>
      <c r="D51" s="312"/>
      <c r="E51" s="312"/>
      <c r="F51" s="312"/>
      <c r="G51" s="312"/>
      <c r="H51" s="312"/>
      <c r="I51" s="312"/>
      <c r="J51" s="312"/>
      <c r="K51" s="311"/>
    </row>
    <row r="52" ht="15" customHeight="1">
      <c r="B52" s="309"/>
      <c r="C52" s="313" t="s">
        <v>2732</v>
      </c>
      <c r="D52" s="313"/>
      <c r="E52" s="313"/>
      <c r="F52" s="313"/>
      <c r="G52" s="313"/>
      <c r="H52" s="313"/>
      <c r="I52" s="313"/>
      <c r="J52" s="313"/>
      <c r="K52" s="311"/>
    </row>
    <row r="53" ht="15" customHeight="1">
      <c r="B53" s="309"/>
      <c r="C53" s="313" t="s">
        <v>2733</v>
      </c>
      <c r="D53" s="313"/>
      <c r="E53" s="313"/>
      <c r="F53" s="313"/>
      <c r="G53" s="313"/>
      <c r="H53" s="313"/>
      <c r="I53" s="313"/>
      <c r="J53" s="313"/>
      <c r="K53" s="311"/>
    </row>
    <row r="54" ht="12.75" customHeight="1">
      <c r="B54" s="309"/>
      <c r="C54" s="313"/>
      <c r="D54" s="313"/>
      <c r="E54" s="313"/>
      <c r="F54" s="313"/>
      <c r="G54" s="313"/>
      <c r="H54" s="313"/>
      <c r="I54" s="313"/>
      <c r="J54" s="313"/>
      <c r="K54" s="311"/>
    </row>
    <row r="55" ht="15" customHeight="1">
      <c r="B55" s="309"/>
      <c r="C55" s="313" t="s">
        <v>2734</v>
      </c>
      <c r="D55" s="313"/>
      <c r="E55" s="313"/>
      <c r="F55" s="313"/>
      <c r="G55" s="313"/>
      <c r="H55" s="313"/>
      <c r="I55" s="313"/>
      <c r="J55" s="313"/>
      <c r="K55" s="311"/>
    </row>
    <row r="56" ht="15" customHeight="1">
      <c r="B56" s="309"/>
      <c r="C56" s="315"/>
      <c r="D56" s="313" t="s">
        <v>2735</v>
      </c>
      <c r="E56" s="313"/>
      <c r="F56" s="313"/>
      <c r="G56" s="313"/>
      <c r="H56" s="313"/>
      <c r="I56" s="313"/>
      <c r="J56" s="313"/>
      <c r="K56" s="311"/>
    </row>
    <row r="57" ht="15" customHeight="1">
      <c r="B57" s="309"/>
      <c r="C57" s="315"/>
      <c r="D57" s="313" t="s">
        <v>2736</v>
      </c>
      <c r="E57" s="313"/>
      <c r="F57" s="313"/>
      <c r="G57" s="313"/>
      <c r="H57" s="313"/>
      <c r="I57" s="313"/>
      <c r="J57" s="313"/>
      <c r="K57" s="311"/>
    </row>
    <row r="58" ht="15" customHeight="1">
      <c r="B58" s="309"/>
      <c r="C58" s="315"/>
      <c r="D58" s="313" t="s">
        <v>2737</v>
      </c>
      <c r="E58" s="313"/>
      <c r="F58" s="313"/>
      <c r="G58" s="313"/>
      <c r="H58" s="313"/>
      <c r="I58" s="313"/>
      <c r="J58" s="313"/>
      <c r="K58" s="311"/>
    </row>
    <row r="59" ht="15" customHeight="1">
      <c r="B59" s="309"/>
      <c r="C59" s="315"/>
      <c r="D59" s="313" t="s">
        <v>2738</v>
      </c>
      <c r="E59" s="313"/>
      <c r="F59" s="313"/>
      <c r="G59" s="313"/>
      <c r="H59" s="313"/>
      <c r="I59" s="313"/>
      <c r="J59" s="313"/>
      <c r="K59" s="311"/>
    </row>
    <row r="60" ht="15" customHeight="1">
      <c r="B60" s="309"/>
      <c r="C60" s="315"/>
      <c r="D60" s="318" t="s">
        <v>2739</v>
      </c>
      <c r="E60" s="318"/>
      <c r="F60" s="318"/>
      <c r="G60" s="318"/>
      <c r="H60" s="318"/>
      <c r="I60" s="318"/>
      <c r="J60" s="318"/>
      <c r="K60" s="311"/>
    </row>
    <row r="61" ht="15" customHeight="1">
      <c r="B61" s="309"/>
      <c r="C61" s="315"/>
      <c r="D61" s="313" t="s">
        <v>2740</v>
      </c>
      <c r="E61" s="313"/>
      <c r="F61" s="313"/>
      <c r="G61" s="313"/>
      <c r="H61" s="313"/>
      <c r="I61" s="313"/>
      <c r="J61" s="313"/>
      <c r="K61" s="311"/>
    </row>
    <row r="62" ht="12.75" customHeight="1">
      <c r="B62" s="309"/>
      <c r="C62" s="315"/>
      <c r="D62" s="315"/>
      <c r="E62" s="319"/>
      <c r="F62" s="315"/>
      <c r="G62" s="315"/>
      <c r="H62" s="315"/>
      <c r="I62" s="315"/>
      <c r="J62" s="315"/>
      <c r="K62" s="311"/>
    </row>
    <row r="63" ht="15" customHeight="1">
      <c r="B63" s="309"/>
      <c r="C63" s="315"/>
      <c r="D63" s="313" t="s">
        <v>2741</v>
      </c>
      <c r="E63" s="313"/>
      <c r="F63" s="313"/>
      <c r="G63" s="313"/>
      <c r="H63" s="313"/>
      <c r="I63" s="313"/>
      <c r="J63" s="313"/>
      <c r="K63" s="311"/>
    </row>
    <row r="64" ht="15" customHeight="1">
      <c r="B64" s="309"/>
      <c r="C64" s="315"/>
      <c r="D64" s="318" t="s">
        <v>2742</v>
      </c>
      <c r="E64" s="318"/>
      <c r="F64" s="318"/>
      <c r="G64" s="318"/>
      <c r="H64" s="318"/>
      <c r="I64" s="318"/>
      <c r="J64" s="318"/>
      <c r="K64" s="311"/>
    </row>
    <row r="65" ht="15" customHeight="1">
      <c r="B65" s="309"/>
      <c r="C65" s="315"/>
      <c r="D65" s="313" t="s">
        <v>2743</v>
      </c>
      <c r="E65" s="313"/>
      <c r="F65" s="313"/>
      <c r="G65" s="313"/>
      <c r="H65" s="313"/>
      <c r="I65" s="313"/>
      <c r="J65" s="313"/>
      <c r="K65" s="311"/>
    </row>
    <row r="66" ht="15" customHeight="1">
      <c r="B66" s="309"/>
      <c r="C66" s="315"/>
      <c r="D66" s="313" t="s">
        <v>2744</v>
      </c>
      <c r="E66" s="313"/>
      <c r="F66" s="313"/>
      <c r="G66" s="313"/>
      <c r="H66" s="313"/>
      <c r="I66" s="313"/>
      <c r="J66" s="313"/>
      <c r="K66" s="311"/>
    </row>
    <row r="67" ht="15" customHeight="1">
      <c r="B67" s="309"/>
      <c r="C67" s="315"/>
      <c r="D67" s="313" t="s">
        <v>2745</v>
      </c>
      <c r="E67" s="313"/>
      <c r="F67" s="313"/>
      <c r="G67" s="313"/>
      <c r="H67" s="313"/>
      <c r="I67" s="313"/>
      <c r="J67" s="313"/>
      <c r="K67" s="311"/>
    </row>
    <row r="68" ht="15" customHeight="1">
      <c r="B68" s="309"/>
      <c r="C68" s="315"/>
      <c r="D68" s="313" t="s">
        <v>2746</v>
      </c>
      <c r="E68" s="313"/>
      <c r="F68" s="313"/>
      <c r="G68" s="313"/>
      <c r="H68" s="313"/>
      <c r="I68" s="313"/>
      <c r="J68" s="313"/>
      <c r="K68" s="311"/>
    </row>
    <row r="69" ht="12.75" customHeight="1">
      <c r="B69" s="320"/>
      <c r="C69" s="321"/>
      <c r="D69" s="321"/>
      <c r="E69" s="321"/>
      <c r="F69" s="321"/>
      <c r="G69" s="321"/>
      <c r="H69" s="321"/>
      <c r="I69" s="321"/>
      <c r="J69" s="321"/>
      <c r="K69" s="322"/>
    </row>
    <row r="70" ht="18.75" customHeight="1">
      <c r="B70" s="323"/>
      <c r="C70" s="323"/>
      <c r="D70" s="323"/>
      <c r="E70" s="323"/>
      <c r="F70" s="323"/>
      <c r="G70" s="323"/>
      <c r="H70" s="323"/>
      <c r="I70" s="323"/>
      <c r="J70" s="323"/>
      <c r="K70" s="324"/>
    </row>
    <row r="71" ht="18.75" customHeight="1">
      <c r="B71" s="324"/>
      <c r="C71" s="324"/>
      <c r="D71" s="324"/>
      <c r="E71" s="324"/>
      <c r="F71" s="324"/>
      <c r="G71" s="324"/>
      <c r="H71" s="324"/>
      <c r="I71" s="324"/>
      <c r="J71" s="324"/>
      <c r="K71" s="324"/>
    </row>
    <row r="72" ht="7.5" customHeight="1">
      <c r="B72" s="325"/>
      <c r="C72" s="326"/>
      <c r="D72" s="326"/>
      <c r="E72" s="326"/>
      <c r="F72" s="326"/>
      <c r="G72" s="326"/>
      <c r="H72" s="326"/>
      <c r="I72" s="326"/>
      <c r="J72" s="326"/>
      <c r="K72" s="327"/>
    </row>
    <row r="73" ht="45" customHeight="1">
      <c r="B73" s="328"/>
      <c r="C73" s="329" t="s">
        <v>151</v>
      </c>
      <c r="D73" s="329"/>
      <c r="E73" s="329"/>
      <c r="F73" s="329"/>
      <c r="G73" s="329"/>
      <c r="H73" s="329"/>
      <c r="I73" s="329"/>
      <c r="J73" s="329"/>
      <c r="K73" s="330"/>
    </row>
    <row r="74" ht="17.25" customHeight="1">
      <c r="B74" s="328"/>
      <c r="C74" s="331" t="s">
        <v>2747</v>
      </c>
      <c r="D74" s="331"/>
      <c r="E74" s="331"/>
      <c r="F74" s="331" t="s">
        <v>2748</v>
      </c>
      <c r="G74" s="332"/>
      <c r="H74" s="331" t="s">
        <v>168</v>
      </c>
      <c r="I74" s="331" t="s">
        <v>64</v>
      </c>
      <c r="J74" s="331" t="s">
        <v>2749</v>
      </c>
      <c r="K74" s="330"/>
    </row>
    <row r="75" ht="17.25" customHeight="1">
      <c r="B75" s="328"/>
      <c r="C75" s="333" t="s">
        <v>2750</v>
      </c>
      <c r="D75" s="333"/>
      <c r="E75" s="333"/>
      <c r="F75" s="334" t="s">
        <v>2751</v>
      </c>
      <c r="G75" s="335"/>
      <c r="H75" s="333"/>
      <c r="I75" s="333"/>
      <c r="J75" s="333" t="s">
        <v>2752</v>
      </c>
      <c r="K75" s="330"/>
    </row>
    <row r="76" ht="5.25" customHeight="1">
      <c r="B76" s="328"/>
      <c r="C76" s="336"/>
      <c r="D76" s="336"/>
      <c r="E76" s="336"/>
      <c r="F76" s="336"/>
      <c r="G76" s="337"/>
      <c r="H76" s="336"/>
      <c r="I76" s="336"/>
      <c r="J76" s="336"/>
      <c r="K76" s="330"/>
    </row>
    <row r="77" ht="15" customHeight="1">
      <c r="B77" s="328"/>
      <c r="C77" s="317" t="s">
        <v>60</v>
      </c>
      <c r="D77" s="336"/>
      <c r="E77" s="336"/>
      <c r="F77" s="338" t="s">
        <v>2753</v>
      </c>
      <c r="G77" s="337"/>
      <c r="H77" s="317" t="s">
        <v>2754</v>
      </c>
      <c r="I77" s="317" t="s">
        <v>2755</v>
      </c>
      <c r="J77" s="317">
        <v>20</v>
      </c>
      <c r="K77" s="330"/>
    </row>
    <row r="78" ht="15" customHeight="1">
      <c r="B78" s="328"/>
      <c r="C78" s="317" t="s">
        <v>2756</v>
      </c>
      <c r="D78" s="317"/>
      <c r="E78" s="317"/>
      <c r="F78" s="338" t="s">
        <v>2753</v>
      </c>
      <c r="G78" s="337"/>
      <c r="H78" s="317" t="s">
        <v>2757</v>
      </c>
      <c r="I78" s="317" t="s">
        <v>2755</v>
      </c>
      <c r="J78" s="317">
        <v>120</v>
      </c>
      <c r="K78" s="330"/>
    </row>
    <row r="79" ht="15" customHeight="1">
      <c r="B79" s="339"/>
      <c r="C79" s="317" t="s">
        <v>2758</v>
      </c>
      <c r="D79" s="317"/>
      <c r="E79" s="317"/>
      <c r="F79" s="338" t="s">
        <v>2759</v>
      </c>
      <c r="G79" s="337"/>
      <c r="H79" s="317" t="s">
        <v>2760</v>
      </c>
      <c r="I79" s="317" t="s">
        <v>2755</v>
      </c>
      <c r="J79" s="317">
        <v>50</v>
      </c>
      <c r="K79" s="330"/>
    </row>
    <row r="80" ht="15" customHeight="1">
      <c r="B80" s="339"/>
      <c r="C80" s="317" t="s">
        <v>2761</v>
      </c>
      <c r="D80" s="317"/>
      <c r="E80" s="317"/>
      <c r="F80" s="338" t="s">
        <v>2753</v>
      </c>
      <c r="G80" s="337"/>
      <c r="H80" s="317" t="s">
        <v>2762</v>
      </c>
      <c r="I80" s="317" t="s">
        <v>2763</v>
      </c>
      <c r="J80" s="317"/>
      <c r="K80" s="330"/>
    </row>
    <row r="81" ht="15" customHeight="1">
      <c r="B81" s="339"/>
      <c r="C81" s="340" t="s">
        <v>2764</v>
      </c>
      <c r="D81" s="340"/>
      <c r="E81" s="340"/>
      <c r="F81" s="341" t="s">
        <v>2759</v>
      </c>
      <c r="G81" s="340"/>
      <c r="H81" s="340" t="s">
        <v>2765</v>
      </c>
      <c r="I81" s="340" t="s">
        <v>2755</v>
      </c>
      <c r="J81" s="340">
        <v>15</v>
      </c>
      <c r="K81" s="330"/>
    </row>
    <row r="82" ht="15" customHeight="1">
      <c r="B82" s="339"/>
      <c r="C82" s="340" t="s">
        <v>2766</v>
      </c>
      <c r="D82" s="340"/>
      <c r="E82" s="340"/>
      <c r="F82" s="341" t="s">
        <v>2759</v>
      </c>
      <c r="G82" s="340"/>
      <c r="H82" s="340" t="s">
        <v>2767</v>
      </c>
      <c r="I82" s="340" t="s">
        <v>2755</v>
      </c>
      <c r="J82" s="340">
        <v>15</v>
      </c>
      <c r="K82" s="330"/>
    </row>
    <row r="83" ht="15" customHeight="1">
      <c r="B83" s="339"/>
      <c r="C83" s="340" t="s">
        <v>2768</v>
      </c>
      <c r="D83" s="340"/>
      <c r="E83" s="340"/>
      <c r="F83" s="341" t="s">
        <v>2759</v>
      </c>
      <c r="G83" s="340"/>
      <c r="H83" s="340" t="s">
        <v>2769</v>
      </c>
      <c r="I83" s="340" t="s">
        <v>2755</v>
      </c>
      <c r="J83" s="340">
        <v>20</v>
      </c>
      <c r="K83" s="330"/>
    </row>
    <row r="84" ht="15" customHeight="1">
      <c r="B84" s="339"/>
      <c r="C84" s="340" t="s">
        <v>2770</v>
      </c>
      <c r="D84" s="340"/>
      <c r="E84" s="340"/>
      <c r="F84" s="341" t="s">
        <v>2759</v>
      </c>
      <c r="G84" s="340"/>
      <c r="H84" s="340" t="s">
        <v>2771</v>
      </c>
      <c r="I84" s="340" t="s">
        <v>2755</v>
      </c>
      <c r="J84" s="340">
        <v>20</v>
      </c>
      <c r="K84" s="330"/>
    </row>
    <row r="85" ht="15" customHeight="1">
      <c r="B85" s="339"/>
      <c r="C85" s="317" t="s">
        <v>2772</v>
      </c>
      <c r="D85" s="317"/>
      <c r="E85" s="317"/>
      <c r="F85" s="338" t="s">
        <v>2759</v>
      </c>
      <c r="G85" s="337"/>
      <c r="H85" s="317" t="s">
        <v>2773</v>
      </c>
      <c r="I85" s="317" t="s">
        <v>2755</v>
      </c>
      <c r="J85" s="317">
        <v>50</v>
      </c>
      <c r="K85" s="330"/>
    </row>
    <row r="86" ht="15" customHeight="1">
      <c r="B86" s="339"/>
      <c r="C86" s="317" t="s">
        <v>2774</v>
      </c>
      <c r="D86" s="317"/>
      <c r="E86" s="317"/>
      <c r="F86" s="338" t="s">
        <v>2759</v>
      </c>
      <c r="G86" s="337"/>
      <c r="H86" s="317" t="s">
        <v>2775</v>
      </c>
      <c r="I86" s="317" t="s">
        <v>2755</v>
      </c>
      <c r="J86" s="317">
        <v>20</v>
      </c>
      <c r="K86" s="330"/>
    </row>
    <row r="87" ht="15" customHeight="1">
      <c r="B87" s="339"/>
      <c r="C87" s="317" t="s">
        <v>2776</v>
      </c>
      <c r="D87" s="317"/>
      <c r="E87" s="317"/>
      <c r="F87" s="338" t="s">
        <v>2759</v>
      </c>
      <c r="G87" s="337"/>
      <c r="H87" s="317" t="s">
        <v>2777</v>
      </c>
      <c r="I87" s="317" t="s">
        <v>2755</v>
      </c>
      <c r="J87" s="317">
        <v>20</v>
      </c>
      <c r="K87" s="330"/>
    </row>
    <row r="88" ht="15" customHeight="1">
      <c r="B88" s="339"/>
      <c r="C88" s="317" t="s">
        <v>2778</v>
      </c>
      <c r="D88" s="317"/>
      <c r="E88" s="317"/>
      <c r="F88" s="338" t="s">
        <v>2759</v>
      </c>
      <c r="G88" s="337"/>
      <c r="H88" s="317" t="s">
        <v>2779</v>
      </c>
      <c r="I88" s="317" t="s">
        <v>2755</v>
      </c>
      <c r="J88" s="317">
        <v>50</v>
      </c>
      <c r="K88" s="330"/>
    </row>
    <row r="89" ht="15" customHeight="1">
      <c r="B89" s="339"/>
      <c r="C89" s="317" t="s">
        <v>2780</v>
      </c>
      <c r="D89" s="317"/>
      <c r="E89" s="317"/>
      <c r="F89" s="338" t="s">
        <v>2759</v>
      </c>
      <c r="G89" s="337"/>
      <c r="H89" s="317" t="s">
        <v>2780</v>
      </c>
      <c r="I89" s="317" t="s">
        <v>2755</v>
      </c>
      <c r="J89" s="317">
        <v>50</v>
      </c>
      <c r="K89" s="330"/>
    </row>
    <row r="90" ht="15" customHeight="1">
      <c r="B90" s="339"/>
      <c r="C90" s="317" t="s">
        <v>173</v>
      </c>
      <c r="D90" s="317"/>
      <c r="E90" s="317"/>
      <c r="F90" s="338" t="s">
        <v>2759</v>
      </c>
      <c r="G90" s="337"/>
      <c r="H90" s="317" t="s">
        <v>2781</v>
      </c>
      <c r="I90" s="317" t="s">
        <v>2755</v>
      </c>
      <c r="J90" s="317">
        <v>255</v>
      </c>
      <c r="K90" s="330"/>
    </row>
    <row r="91" ht="15" customHeight="1">
      <c r="B91" s="339"/>
      <c r="C91" s="317" t="s">
        <v>2782</v>
      </c>
      <c r="D91" s="317"/>
      <c r="E91" s="317"/>
      <c r="F91" s="338" t="s">
        <v>2753</v>
      </c>
      <c r="G91" s="337"/>
      <c r="H91" s="317" t="s">
        <v>2783</v>
      </c>
      <c r="I91" s="317" t="s">
        <v>2784</v>
      </c>
      <c r="J91" s="317"/>
      <c r="K91" s="330"/>
    </row>
    <row r="92" ht="15" customHeight="1">
      <c r="B92" s="339"/>
      <c r="C92" s="317" t="s">
        <v>2785</v>
      </c>
      <c r="D92" s="317"/>
      <c r="E92" s="317"/>
      <c r="F92" s="338" t="s">
        <v>2753</v>
      </c>
      <c r="G92" s="337"/>
      <c r="H92" s="317" t="s">
        <v>2786</v>
      </c>
      <c r="I92" s="317" t="s">
        <v>2787</v>
      </c>
      <c r="J92" s="317"/>
      <c r="K92" s="330"/>
    </row>
    <row r="93" ht="15" customHeight="1">
      <c r="B93" s="339"/>
      <c r="C93" s="317" t="s">
        <v>2788</v>
      </c>
      <c r="D93" s="317"/>
      <c r="E93" s="317"/>
      <c r="F93" s="338" t="s">
        <v>2753</v>
      </c>
      <c r="G93" s="337"/>
      <c r="H93" s="317" t="s">
        <v>2788</v>
      </c>
      <c r="I93" s="317" t="s">
        <v>2787</v>
      </c>
      <c r="J93" s="317"/>
      <c r="K93" s="330"/>
    </row>
    <row r="94" ht="15" customHeight="1">
      <c r="B94" s="339"/>
      <c r="C94" s="317" t="s">
        <v>45</v>
      </c>
      <c r="D94" s="317"/>
      <c r="E94" s="317"/>
      <c r="F94" s="338" t="s">
        <v>2753</v>
      </c>
      <c r="G94" s="337"/>
      <c r="H94" s="317" t="s">
        <v>2789</v>
      </c>
      <c r="I94" s="317" t="s">
        <v>2787</v>
      </c>
      <c r="J94" s="317"/>
      <c r="K94" s="330"/>
    </row>
    <row r="95" ht="15" customHeight="1">
      <c r="B95" s="339"/>
      <c r="C95" s="317" t="s">
        <v>55</v>
      </c>
      <c r="D95" s="317"/>
      <c r="E95" s="317"/>
      <c r="F95" s="338" t="s">
        <v>2753</v>
      </c>
      <c r="G95" s="337"/>
      <c r="H95" s="317" t="s">
        <v>2790</v>
      </c>
      <c r="I95" s="317" t="s">
        <v>2787</v>
      </c>
      <c r="J95" s="317"/>
      <c r="K95" s="330"/>
    </row>
    <row r="96" ht="15" customHeight="1">
      <c r="B96" s="342"/>
      <c r="C96" s="343"/>
      <c r="D96" s="343"/>
      <c r="E96" s="343"/>
      <c r="F96" s="343"/>
      <c r="G96" s="343"/>
      <c r="H96" s="343"/>
      <c r="I96" s="343"/>
      <c r="J96" s="343"/>
      <c r="K96" s="344"/>
    </row>
    <row r="97" ht="18.75" customHeight="1">
      <c r="B97" s="345"/>
      <c r="C97" s="346"/>
      <c r="D97" s="346"/>
      <c r="E97" s="346"/>
      <c r="F97" s="346"/>
      <c r="G97" s="346"/>
      <c r="H97" s="346"/>
      <c r="I97" s="346"/>
      <c r="J97" s="346"/>
      <c r="K97" s="345"/>
    </row>
    <row r="98" ht="18.75" customHeight="1">
      <c r="B98" s="324"/>
      <c r="C98" s="324"/>
      <c r="D98" s="324"/>
      <c r="E98" s="324"/>
      <c r="F98" s="324"/>
      <c r="G98" s="324"/>
      <c r="H98" s="324"/>
      <c r="I98" s="324"/>
      <c r="J98" s="324"/>
      <c r="K98" s="324"/>
    </row>
    <row r="99" ht="7.5" customHeight="1">
      <c r="B99" s="325"/>
      <c r="C99" s="326"/>
      <c r="D99" s="326"/>
      <c r="E99" s="326"/>
      <c r="F99" s="326"/>
      <c r="G99" s="326"/>
      <c r="H99" s="326"/>
      <c r="I99" s="326"/>
      <c r="J99" s="326"/>
      <c r="K99" s="327"/>
    </row>
    <row r="100" ht="45" customHeight="1">
      <c r="B100" s="328"/>
      <c r="C100" s="329" t="s">
        <v>2791</v>
      </c>
      <c r="D100" s="329"/>
      <c r="E100" s="329"/>
      <c r="F100" s="329"/>
      <c r="G100" s="329"/>
      <c r="H100" s="329"/>
      <c r="I100" s="329"/>
      <c r="J100" s="329"/>
      <c r="K100" s="330"/>
    </row>
    <row r="101" ht="17.25" customHeight="1">
      <c r="B101" s="328"/>
      <c r="C101" s="331" t="s">
        <v>2747</v>
      </c>
      <c r="D101" s="331"/>
      <c r="E101" s="331"/>
      <c r="F101" s="331" t="s">
        <v>2748</v>
      </c>
      <c r="G101" s="332"/>
      <c r="H101" s="331" t="s">
        <v>168</v>
      </c>
      <c r="I101" s="331" t="s">
        <v>64</v>
      </c>
      <c r="J101" s="331" t="s">
        <v>2749</v>
      </c>
      <c r="K101" s="330"/>
    </row>
    <row r="102" ht="17.25" customHeight="1">
      <c r="B102" s="328"/>
      <c r="C102" s="333" t="s">
        <v>2750</v>
      </c>
      <c r="D102" s="333"/>
      <c r="E102" s="333"/>
      <c r="F102" s="334" t="s">
        <v>2751</v>
      </c>
      <c r="G102" s="335"/>
      <c r="H102" s="333"/>
      <c r="I102" s="333"/>
      <c r="J102" s="333" t="s">
        <v>2752</v>
      </c>
      <c r="K102" s="330"/>
    </row>
    <row r="103" ht="5.25" customHeight="1">
      <c r="B103" s="328"/>
      <c r="C103" s="331"/>
      <c r="D103" s="331"/>
      <c r="E103" s="331"/>
      <c r="F103" s="331"/>
      <c r="G103" s="347"/>
      <c r="H103" s="331"/>
      <c r="I103" s="331"/>
      <c r="J103" s="331"/>
      <c r="K103" s="330"/>
    </row>
    <row r="104" ht="15" customHeight="1">
      <c r="B104" s="328"/>
      <c r="C104" s="317" t="s">
        <v>60</v>
      </c>
      <c r="D104" s="336"/>
      <c r="E104" s="336"/>
      <c r="F104" s="338" t="s">
        <v>2753</v>
      </c>
      <c r="G104" s="347"/>
      <c r="H104" s="317" t="s">
        <v>2792</v>
      </c>
      <c r="I104" s="317" t="s">
        <v>2755</v>
      </c>
      <c r="J104" s="317">
        <v>20</v>
      </c>
      <c r="K104" s="330"/>
    </row>
    <row r="105" ht="15" customHeight="1">
      <c r="B105" s="328"/>
      <c r="C105" s="317" t="s">
        <v>2756</v>
      </c>
      <c r="D105" s="317"/>
      <c r="E105" s="317"/>
      <c r="F105" s="338" t="s">
        <v>2753</v>
      </c>
      <c r="G105" s="317"/>
      <c r="H105" s="317" t="s">
        <v>2792</v>
      </c>
      <c r="I105" s="317" t="s">
        <v>2755</v>
      </c>
      <c r="J105" s="317">
        <v>120</v>
      </c>
      <c r="K105" s="330"/>
    </row>
    <row r="106" ht="15" customHeight="1">
      <c r="B106" s="339"/>
      <c r="C106" s="317" t="s">
        <v>2758</v>
      </c>
      <c r="D106" s="317"/>
      <c r="E106" s="317"/>
      <c r="F106" s="338" t="s">
        <v>2759</v>
      </c>
      <c r="G106" s="317"/>
      <c r="H106" s="317" t="s">
        <v>2792</v>
      </c>
      <c r="I106" s="317" t="s">
        <v>2755</v>
      </c>
      <c r="J106" s="317">
        <v>50</v>
      </c>
      <c r="K106" s="330"/>
    </row>
    <row r="107" ht="15" customHeight="1">
      <c r="B107" s="339"/>
      <c r="C107" s="317" t="s">
        <v>2761</v>
      </c>
      <c r="D107" s="317"/>
      <c r="E107" s="317"/>
      <c r="F107" s="338" t="s">
        <v>2753</v>
      </c>
      <c r="G107" s="317"/>
      <c r="H107" s="317" t="s">
        <v>2792</v>
      </c>
      <c r="I107" s="317" t="s">
        <v>2763</v>
      </c>
      <c r="J107" s="317"/>
      <c r="K107" s="330"/>
    </row>
    <row r="108" ht="15" customHeight="1">
      <c r="B108" s="339"/>
      <c r="C108" s="317" t="s">
        <v>2772</v>
      </c>
      <c r="D108" s="317"/>
      <c r="E108" s="317"/>
      <c r="F108" s="338" t="s">
        <v>2759</v>
      </c>
      <c r="G108" s="317"/>
      <c r="H108" s="317" t="s">
        <v>2792</v>
      </c>
      <c r="I108" s="317" t="s">
        <v>2755</v>
      </c>
      <c r="J108" s="317">
        <v>50</v>
      </c>
      <c r="K108" s="330"/>
    </row>
    <row r="109" ht="15" customHeight="1">
      <c r="B109" s="339"/>
      <c r="C109" s="317" t="s">
        <v>2780</v>
      </c>
      <c r="D109" s="317"/>
      <c r="E109" s="317"/>
      <c r="F109" s="338" t="s">
        <v>2759</v>
      </c>
      <c r="G109" s="317"/>
      <c r="H109" s="317" t="s">
        <v>2792</v>
      </c>
      <c r="I109" s="317" t="s">
        <v>2755</v>
      </c>
      <c r="J109" s="317">
        <v>50</v>
      </c>
      <c r="K109" s="330"/>
    </row>
    <row r="110" ht="15" customHeight="1">
      <c r="B110" s="339"/>
      <c r="C110" s="317" t="s">
        <v>2778</v>
      </c>
      <c r="D110" s="317"/>
      <c r="E110" s="317"/>
      <c r="F110" s="338" t="s">
        <v>2759</v>
      </c>
      <c r="G110" s="317"/>
      <c r="H110" s="317" t="s">
        <v>2792</v>
      </c>
      <c r="I110" s="317" t="s">
        <v>2755</v>
      </c>
      <c r="J110" s="317">
        <v>50</v>
      </c>
      <c r="K110" s="330"/>
    </row>
    <row r="111" ht="15" customHeight="1">
      <c r="B111" s="339"/>
      <c r="C111" s="317" t="s">
        <v>60</v>
      </c>
      <c r="D111" s="317"/>
      <c r="E111" s="317"/>
      <c r="F111" s="338" t="s">
        <v>2753</v>
      </c>
      <c r="G111" s="317"/>
      <c r="H111" s="317" t="s">
        <v>2793</v>
      </c>
      <c r="I111" s="317" t="s">
        <v>2755</v>
      </c>
      <c r="J111" s="317">
        <v>20</v>
      </c>
      <c r="K111" s="330"/>
    </row>
    <row r="112" ht="15" customHeight="1">
      <c r="B112" s="339"/>
      <c r="C112" s="317" t="s">
        <v>2794</v>
      </c>
      <c r="D112" s="317"/>
      <c r="E112" s="317"/>
      <c r="F112" s="338" t="s">
        <v>2753</v>
      </c>
      <c r="G112" s="317"/>
      <c r="H112" s="317" t="s">
        <v>2795</v>
      </c>
      <c r="I112" s="317" t="s">
        <v>2755</v>
      </c>
      <c r="J112" s="317">
        <v>120</v>
      </c>
      <c r="K112" s="330"/>
    </row>
    <row r="113" ht="15" customHeight="1">
      <c r="B113" s="339"/>
      <c r="C113" s="317" t="s">
        <v>45</v>
      </c>
      <c r="D113" s="317"/>
      <c r="E113" s="317"/>
      <c r="F113" s="338" t="s">
        <v>2753</v>
      </c>
      <c r="G113" s="317"/>
      <c r="H113" s="317" t="s">
        <v>2796</v>
      </c>
      <c r="I113" s="317" t="s">
        <v>2787</v>
      </c>
      <c r="J113" s="317"/>
      <c r="K113" s="330"/>
    </row>
    <row r="114" ht="15" customHeight="1">
      <c r="B114" s="339"/>
      <c r="C114" s="317" t="s">
        <v>55</v>
      </c>
      <c r="D114" s="317"/>
      <c r="E114" s="317"/>
      <c r="F114" s="338" t="s">
        <v>2753</v>
      </c>
      <c r="G114" s="317"/>
      <c r="H114" s="317" t="s">
        <v>2797</v>
      </c>
      <c r="I114" s="317" t="s">
        <v>2787</v>
      </c>
      <c r="J114" s="317"/>
      <c r="K114" s="330"/>
    </row>
    <row r="115" ht="15" customHeight="1">
      <c r="B115" s="339"/>
      <c r="C115" s="317" t="s">
        <v>64</v>
      </c>
      <c r="D115" s="317"/>
      <c r="E115" s="317"/>
      <c r="F115" s="338" t="s">
        <v>2753</v>
      </c>
      <c r="G115" s="317"/>
      <c r="H115" s="317" t="s">
        <v>2798</v>
      </c>
      <c r="I115" s="317" t="s">
        <v>2799</v>
      </c>
      <c r="J115" s="317"/>
      <c r="K115" s="330"/>
    </row>
    <row r="116" ht="15" customHeight="1">
      <c r="B116" s="342"/>
      <c r="C116" s="348"/>
      <c r="D116" s="348"/>
      <c r="E116" s="348"/>
      <c r="F116" s="348"/>
      <c r="G116" s="348"/>
      <c r="H116" s="348"/>
      <c r="I116" s="348"/>
      <c r="J116" s="348"/>
      <c r="K116" s="344"/>
    </row>
    <row r="117" ht="18.75" customHeight="1">
      <c r="B117" s="349"/>
      <c r="C117" s="313"/>
      <c r="D117" s="313"/>
      <c r="E117" s="313"/>
      <c r="F117" s="350"/>
      <c r="G117" s="313"/>
      <c r="H117" s="313"/>
      <c r="I117" s="313"/>
      <c r="J117" s="313"/>
      <c r="K117" s="349"/>
    </row>
    <row r="118" ht="18.75" customHeight="1">
      <c r="B118" s="324"/>
      <c r="C118" s="324"/>
      <c r="D118" s="324"/>
      <c r="E118" s="324"/>
      <c r="F118" s="324"/>
      <c r="G118" s="324"/>
      <c r="H118" s="324"/>
      <c r="I118" s="324"/>
      <c r="J118" s="324"/>
      <c r="K118" s="324"/>
    </row>
    <row r="119" ht="7.5" customHeight="1">
      <c r="B119" s="351"/>
      <c r="C119" s="352"/>
      <c r="D119" s="352"/>
      <c r="E119" s="352"/>
      <c r="F119" s="352"/>
      <c r="G119" s="352"/>
      <c r="H119" s="352"/>
      <c r="I119" s="352"/>
      <c r="J119" s="352"/>
      <c r="K119" s="353"/>
    </row>
    <row r="120" ht="45" customHeight="1">
      <c r="B120" s="354"/>
      <c r="C120" s="307" t="s">
        <v>2800</v>
      </c>
      <c r="D120" s="307"/>
      <c r="E120" s="307"/>
      <c r="F120" s="307"/>
      <c r="G120" s="307"/>
      <c r="H120" s="307"/>
      <c r="I120" s="307"/>
      <c r="J120" s="307"/>
      <c r="K120" s="355"/>
    </row>
    <row r="121" ht="17.25" customHeight="1">
      <c r="B121" s="356"/>
      <c r="C121" s="331" t="s">
        <v>2747</v>
      </c>
      <c r="D121" s="331"/>
      <c r="E121" s="331"/>
      <c r="F121" s="331" t="s">
        <v>2748</v>
      </c>
      <c r="G121" s="332"/>
      <c r="H121" s="331" t="s">
        <v>168</v>
      </c>
      <c r="I121" s="331" t="s">
        <v>64</v>
      </c>
      <c r="J121" s="331" t="s">
        <v>2749</v>
      </c>
      <c r="K121" s="357"/>
    </row>
    <row r="122" ht="17.25" customHeight="1">
      <c r="B122" s="356"/>
      <c r="C122" s="333" t="s">
        <v>2750</v>
      </c>
      <c r="D122" s="333"/>
      <c r="E122" s="333"/>
      <c r="F122" s="334" t="s">
        <v>2751</v>
      </c>
      <c r="G122" s="335"/>
      <c r="H122" s="333"/>
      <c r="I122" s="333"/>
      <c r="J122" s="333" t="s">
        <v>2752</v>
      </c>
      <c r="K122" s="357"/>
    </row>
    <row r="123" ht="5.25" customHeight="1">
      <c r="B123" s="358"/>
      <c r="C123" s="336"/>
      <c r="D123" s="336"/>
      <c r="E123" s="336"/>
      <c r="F123" s="336"/>
      <c r="G123" s="317"/>
      <c r="H123" s="336"/>
      <c r="I123" s="336"/>
      <c r="J123" s="336"/>
      <c r="K123" s="359"/>
    </row>
    <row r="124" ht="15" customHeight="1">
      <c r="B124" s="358"/>
      <c r="C124" s="317" t="s">
        <v>2756</v>
      </c>
      <c r="D124" s="336"/>
      <c r="E124" s="336"/>
      <c r="F124" s="338" t="s">
        <v>2753</v>
      </c>
      <c r="G124" s="317"/>
      <c r="H124" s="317" t="s">
        <v>2792</v>
      </c>
      <c r="I124" s="317" t="s">
        <v>2755</v>
      </c>
      <c r="J124" s="317">
        <v>120</v>
      </c>
      <c r="K124" s="360"/>
    </row>
    <row r="125" ht="15" customHeight="1">
      <c r="B125" s="358"/>
      <c r="C125" s="317" t="s">
        <v>2801</v>
      </c>
      <c r="D125" s="317"/>
      <c r="E125" s="317"/>
      <c r="F125" s="338" t="s">
        <v>2753</v>
      </c>
      <c r="G125" s="317"/>
      <c r="H125" s="317" t="s">
        <v>2802</v>
      </c>
      <c r="I125" s="317" t="s">
        <v>2755</v>
      </c>
      <c r="J125" s="317" t="s">
        <v>2803</v>
      </c>
      <c r="K125" s="360"/>
    </row>
    <row r="126" ht="15" customHeight="1">
      <c r="B126" s="358"/>
      <c r="C126" s="317" t="s">
        <v>97</v>
      </c>
      <c r="D126" s="317"/>
      <c r="E126" s="317"/>
      <c r="F126" s="338" t="s">
        <v>2753</v>
      </c>
      <c r="G126" s="317"/>
      <c r="H126" s="317" t="s">
        <v>2804</v>
      </c>
      <c r="I126" s="317" t="s">
        <v>2755</v>
      </c>
      <c r="J126" s="317" t="s">
        <v>2803</v>
      </c>
      <c r="K126" s="360"/>
    </row>
    <row r="127" ht="15" customHeight="1">
      <c r="B127" s="358"/>
      <c r="C127" s="317" t="s">
        <v>2764</v>
      </c>
      <c r="D127" s="317"/>
      <c r="E127" s="317"/>
      <c r="F127" s="338" t="s">
        <v>2759</v>
      </c>
      <c r="G127" s="317"/>
      <c r="H127" s="317" t="s">
        <v>2765</v>
      </c>
      <c r="I127" s="317" t="s">
        <v>2755</v>
      </c>
      <c r="J127" s="317">
        <v>15</v>
      </c>
      <c r="K127" s="360"/>
    </row>
    <row r="128" ht="15" customHeight="1">
      <c r="B128" s="358"/>
      <c r="C128" s="340" t="s">
        <v>2766</v>
      </c>
      <c r="D128" s="340"/>
      <c r="E128" s="340"/>
      <c r="F128" s="341" t="s">
        <v>2759</v>
      </c>
      <c r="G128" s="340"/>
      <c r="H128" s="340" t="s">
        <v>2767</v>
      </c>
      <c r="I128" s="340" t="s">
        <v>2755</v>
      </c>
      <c r="J128" s="340">
        <v>15</v>
      </c>
      <c r="K128" s="360"/>
    </row>
    <row r="129" ht="15" customHeight="1">
      <c r="B129" s="358"/>
      <c r="C129" s="340" t="s">
        <v>2768</v>
      </c>
      <c r="D129" s="340"/>
      <c r="E129" s="340"/>
      <c r="F129" s="341" t="s">
        <v>2759</v>
      </c>
      <c r="G129" s="340"/>
      <c r="H129" s="340" t="s">
        <v>2769</v>
      </c>
      <c r="I129" s="340" t="s">
        <v>2755</v>
      </c>
      <c r="J129" s="340">
        <v>20</v>
      </c>
      <c r="K129" s="360"/>
    </row>
    <row r="130" ht="15" customHeight="1">
      <c r="B130" s="358"/>
      <c r="C130" s="340" t="s">
        <v>2770</v>
      </c>
      <c r="D130" s="340"/>
      <c r="E130" s="340"/>
      <c r="F130" s="341" t="s">
        <v>2759</v>
      </c>
      <c r="G130" s="340"/>
      <c r="H130" s="340" t="s">
        <v>2771</v>
      </c>
      <c r="I130" s="340" t="s">
        <v>2755</v>
      </c>
      <c r="J130" s="340">
        <v>20</v>
      </c>
      <c r="K130" s="360"/>
    </row>
    <row r="131" ht="15" customHeight="1">
      <c r="B131" s="358"/>
      <c r="C131" s="317" t="s">
        <v>2758</v>
      </c>
      <c r="D131" s="317"/>
      <c r="E131" s="317"/>
      <c r="F131" s="338" t="s">
        <v>2759</v>
      </c>
      <c r="G131" s="317"/>
      <c r="H131" s="317" t="s">
        <v>2792</v>
      </c>
      <c r="I131" s="317" t="s">
        <v>2755</v>
      </c>
      <c r="J131" s="317">
        <v>50</v>
      </c>
      <c r="K131" s="360"/>
    </row>
    <row r="132" ht="15" customHeight="1">
      <c r="B132" s="358"/>
      <c r="C132" s="317" t="s">
        <v>2772</v>
      </c>
      <c r="D132" s="317"/>
      <c r="E132" s="317"/>
      <c r="F132" s="338" t="s">
        <v>2759</v>
      </c>
      <c r="G132" s="317"/>
      <c r="H132" s="317" t="s">
        <v>2792</v>
      </c>
      <c r="I132" s="317" t="s">
        <v>2755</v>
      </c>
      <c r="J132" s="317">
        <v>50</v>
      </c>
      <c r="K132" s="360"/>
    </row>
    <row r="133" ht="15" customHeight="1">
      <c r="B133" s="358"/>
      <c r="C133" s="317" t="s">
        <v>2778</v>
      </c>
      <c r="D133" s="317"/>
      <c r="E133" s="317"/>
      <c r="F133" s="338" t="s">
        <v>2759</v>
      </c>
      <c r="G133" s="317"/>
      <c r="H133" s="317" t="s">
        <v>2792</v>
      </c>
      <c r="I133" s="317" t="s">
        <v>2755</v>
      </c>
      <c r="J133" s="317">
        <v>50</v>
      </c>
      <c r="K133" s="360"/>
    </row>
    <row r="134" ht="15" customHeight="1">
      <c r="B134" s="358"/>
      <c r="C134" s="317" t="s">
        <v>2780</v>
      </c>
      <c r="D134" s="317"/>
      <c r="E134" s="317"/>
      <c r="F134" s="338" t="s">
        <v>2759</v>
      </c>
      <c r="G134" s="317"/>
      <c r="H134" s="317" t="s">
        <v>2792</v>
      </c>
      <c r="I134" s="317" t="s">
        <v>2755</v>
      </c>
      <c r="J134" s="317">
        <v>50</v>
      </c>
      <c r="K134" s="360"/>
    </row>
    <row r="135" ht="15" customHeight="1">
      <c r="B135" s="358"/>
      <c r="C135" s="317" t="s">
        <v>173</v>
      </c>
      <c r="D135" s="317"/>
      <c r="E135" s="317"/>
      <c r="F135" s="338" t="s">
        <v>2759</v>
      </c>
      <c r="G135" s="317"/>
      <c r="H135" s="317" t="s">
        <v>2805</v>
      </c>
      <c r="I135" s="317" t="s">
        <v>2755</v>
      </c>
      <c r="J135" s="317">
        <v>255</v>
      </c>
      <c r="K135" s="360"/>
    </row>
    <row r="136" ht="15" customHeight="1">
      <c r="B136" s="358"/>
      <c r="C136" s="317" t="s">
        <v>2782</v>
      </c>
      <c r="D136" s="317"/>
      <c r="E136" s="317"/>
      <c r="F136" s="338" t="s">
        <v>2753</v>
      </c>
      <c r="G136" s="317"/>
      <c r="H136" s="317" t="s">
        <v>2806</v>
      </c>
      <c r="I136" s="317" t="s">
        <v>2784</v>
      </c>
      <c r="J136" s="317"/>
      <c r="K136" s="360"/>
    </row>
    <row r="137" ht="15" customHeight="1">
      <c r="B137" s="358"/>
      <c r="C137" s="317" t="s">
        <v>2785</v>
      </c>
      <c r="D137" s="317"/>
      <c r="E137" s="317"/>
      <c r="F137" s="338" t="s">
        <v>2753</v>
      </c>
      <c r="G137" s="317"/>
      <c r="H137" s="317" t="s">
        <v>2807</v>
      </c>
      <c r="I137" s="317" t="s">
        <v>2787</v>
      </c>
      <c r="J137" s="317"/>
      <c r="K137" s="360"/>
    </row>
    <row r="138" ht="15" customHeight="1">
      <c r="B138" s="358"/>
      <c r="C138" s="317" t="s">
        <v>2788</v>
      </c>
      <c r="D138" s="317"/>
      <c r="E138" s="317"/>
      <c r="F138" s="338" t="s">
        <v>2753</v>
      </c>
      <c r="G138" s="317"/>
      <c r="H138" s="317" t="s">
        <v>2788</v>
      </c>
      <c r="I138" s="317" t="s">
        <v>2787</v>
      </c>
      <c r="J138" s="317"/>
      <c r="K138" s="360"/>
    </row>
    <row r="139" ht="15" customHeight="1">
      <c r="B139" s="358"/>
      <c r="C139" s="317" t="s">
        <v>45</v>
      </c>
      <c r="D139" s="317"/>
      <c r="E139" s="317"/>
      <c r="F139" s="338" t="s">
        <v>2753</v>
      </c>
      <c r="G139" s="317"/>
      <c r="H139" s="317" t="s">
        <v>2808</v>
      </c>
      <c r="I139" s="317" t="s">
        <v>2787</v>
      </c>
      <c r="J139" s="317"/>
      <c r="K139" s="360"/>
    </row>
    <row r="140" ht="15" customHeight="1">
      <c r="B140" s="358"/>
      <c r="C140" s="317" t="s">
        <v>2809</v>
      </c>
      <c r="D140" s="317"/>
      <c r="E140" s="317"/>
      <c r="F140" s="338" t="s">
        <v>2753</v>
      </c>
      <c r="G140" s="317"/>
      <c r="H140" s="317" t="s">
        <v>2810</v>
      </c>
      <c r="I140" s="317" t="s">
        <v>2787</v>
      </c>
      <c r="J140" s="317"/>
      <c r="K140" s="360"/>
    </row>
    <row r="141" ht="15" customHeight="1">
      <c r="B141" s="361"/>
      <c r="C141" s="362"/>
      <c r="D141" s="362"/>
      <c r="E141" s="362"/>
      <c r="F141" s="362"/>
      <c r="G141" s="362"/>
      <c r="H141" s="362"/>
      <c r="I141" s="362"/>
      <c r="J141" s="362"/>
      <c r="K141" s="363"/>
    </row>
    <row r="142" ht="18.75" customHeight="1">
      <c r="B142" s="313"/>
      <c r="C142" s="313"/>
      <c r="D142" s="313"/>
      <c r="E142" s="313"/>
      <c r="F142" s="350"/>
      <c r="G142" s="313"/>
      <c r="H142" s="313"/>
      <c r="I142" s="313"/>
      <c r="J142" s="313"/>
      <c r="K142" s="313"/>
    </row>
    <row r="143" ht="18.75" customHeight="1">
      <c r="B143" s="324"/>
      <c r="C143" s="324"/>
      <c r="D143" s="324"/>
      <c r="E143" s="324"/>
      <c r="F143" s="324"/>
      <c r="G143" s="324"/>
      <c r="H143" s="324"/>
      <c r="I143" s="324"/>
      <c r="J143" s="324"/>
      <c r="K143" s="324"/>
    </row>
    <row r="144" ht="7.5" customHeight="1">
      <c r="B144" s="325"/>
      <c r="C144" s="326"/>
      <c r="D144" s="326"/>
      <c r="E144" s="326"/>
      <c r="F144" s="326"/>
      <c r="G144" s="326"/>
      <c r="H144" s="326"/>
      <c r="I144" s="326"/>
      <c r="J144" s="326"/>
      <c r="K144" s="327"/>
    </row>
    <row r="145" ht="45" customHeight="1">
      <c r="B145" s="328"/>
      <c r="C145" s="329" t="s">
        <v>2811</v>
      </c>
      <c r="D145" s="329"/>
      <c r="E145" s="329"/>
      <c r="F145" s="329"/>
      <c r="G145" s="329"/>
      <c r="H145" s="329"/>
      <c r="I145" s="329"/>
      <c r="J145" s="329"/>
      <c r="K145" s="330"/>
    </row>
    <row r="146" ht="17.25" customHeight="1">
      <c r="B146" s="328"/>
      <c r="C146" s="331" t="s">
        <v>2747</v>
      </c>
      <c r="D146" s="331"/>
      <c r="E146" s="331"/>
      <c r="F146" s="331" t="s">
        <v>2748</v>
      </c>
      <c r="G146" s="332"/>
      <c r="H146" s="331" t="s">
        <v>168</v>
      </c>
      <c r="I146" s="331" t="s">
        <v>64</v>
      </c>
      <c r="J146" s="331" t="s">
        <v>2749</v>
      </c>
      <c r="K146" s="330"/>
    </row>
    <row r="147" ht="17.25" customHeight="1">
      <c r="B147" s="328"/>
      <c r="C147" s="333" t="s">
        <v>2750</v>
      </c>
      <c r="D147" s="333"/>
      <c r="E147" s="333"/>
      <c r="F147" s="334" t="s">
        <v>2751</v>
      </c>
      <c r="G147" s="335"/>
      <c r="H147" s="333"/>
      <c r="I147" s="333"/>
      <c r="J147" s="333" t="s">
        <v>2752</v>
      </c>
      <c r="K147" s="330"/>
    </row>
    <row r="148" ht="5.25" customHeight="1">
      <c r="B148" s="339"/>
      <c r="C148" s="336"/>
      <c r="D148" s="336"/>
      <c r="E148" s="336"/>
      <c r="F148" s="336"/>
      <c r="G148" s="337"/>
      <c r="H148" s="336"/>
      <c r="I148" s="336"/>
      <c r="J148" s="336"/>
      <c r="K148" s="360"/>
    </row>
    <row r="149" ht="15" customHeight="1">
      <c r="B149" s="339"/>
      <c r="C149" s="364" t="s">
        <v>2756</v>
      </c>
      <c r="D149" s="317"/>
      <c r="E149" s="317"/>
      <c r="F149" s="365" t="s">
        <v>2753</v>
      </c>
      <c r="G149" s="317"/>
      <c r="H149" s="364" t="s">
        <v>2792</v>
      </c>
      <c r="I149" s="364" t="s">
        <v>2755</v>
      </c>
      <c r="J149" s="364">
        <v>120</v>
      </c>
      <c r="K149" s="360"/>
    </row>
    <row r="150" ht="15" customHeight="1">
      <c r="B150" s="339"/>
      <c r="C150" s="364" t="s">
        <v>2801</v>
      </c>
      <c r="D150" s="317"/>
      <c r="E150" s="317"/>
      <c r="F150" s="365" t="s">
        <v>2753</v>
      </c>
      <c r="G150" s="317"/>
      <c r="H150" s="364" t="s">
        <v>2812</v>
      </c>
      <c r="I150" s="364" t="s">
        <v>2755</v>
      </c>
      <c r="J150" s="364" t="s">
        <v>2803</v>
      </c>
      <c r="K150" s="360"/>
    </row>
    <row r="151" ht="15" customHeight="1">
      <c r="B151" s="339"/>
      <c r="C151" s="364" t="s">
        <v>97</v>
      </c>
      <c r="D151" s="317"/>
      <c r="E151" s="317"/>
      <c r="F151" s="365" t="s">
        <v>2753</v>
      </c>
      <c r="G151" s="317"/>
      <c r="H151" s="364" t="s">
        <v>2813</v>
      </c>
      <c r="I151" s="364" t="s">
        <v>2755</v>
      </c>
      <c r="J151" s="364" t="s">
        <v>2803</v>
      </c>
      <c r="K151" s="360"/>
    </row>
    <row r="152" ht="15" customHeight="1">
      <c r="B152" s="339"/>
      <c r="C152" s="364" t="s">
        <v>2758</v>
      </c>
      <c r="D152" s="317"/>
      <c r="E152" s="317"/>
      <c r="F152" s="365" t="s">
        <v>2759</v>
      </c>
      <c r="G152" s="317"/>
      <c r="H152" s="364" t="s">
        <v>2792</v>
      </c>
      <c r="I152" s="364" t="s">
        <v>2755</v>
      </c>
      <c r="J152" s="364">
        <v>50</v>
      </c>
      <c r="K152" s="360"/>
    </row>
    <row r="153" ht="15" customHeight="1">
      <c r="B153" s="339"/>
      <c r="C153" s="364" t="s">
        <v>2761</v>
      </c>
      <c r="D153" s="317"/>
      <c r="E153" s="317"/>
      <c r="F153" s="365" t="s">
        <v>2753</v>
      </c>
      <c r="G153" s="317"/>
      <c r="H153" s="364" t="s">
        <v>2792</v>
      </c>
      <c r="I153" s="364" t="s">
        <v>2763</v>
      </c>
      <c r="J153" s="364"/>
      <c r="K153" s="360"/>
    </row>
    <row r="154" ht="15" customHeight="1">
      <c r="B154" s="339"/>
      <c r="C154" s="364" t="s">
        <v>2772</v>
      </c>
      <c r="D154" s="317"/>
      <c r="E154" s="317"/>
      <c r="F154" s="365" t="s">
        <v>2759</v>
      </c>
      <c r="G154" s="317"/>
      <c r="H154" s="364" t="s">
        <v>2792</v>
      </c>
      <c r="I154" s="364" t="s">
        <v>2755</v>
      </c>
      <c r="J154" s="364">
        <v>50</v>
      </c>
      <c r="K154" s="360"/>
    </row>
    <row r="155" ht="15" customHeight="1">
      <c r="B155" s="339"/>
      <c r="C155" s="364" t="s">
        <v>2780</v>
      </c>
      <c r="D155" s="317"/>
      <c r="E155" s="317"/>
      <c r="F155" s="365" t="s">
        <v>2759</v>
      </c>
      <c r="G155" s="317"/>
      <c r="H155" s="364" t="s">
        <v>2792</v>
      </c>
      <c r="I155" s="364" t="s">
        <v>2755</v>
      </c>
      <c r="J155" s="364">
        <v>50</v>
      </c>
      <c r="K155" s="360"/>
    </row>
    <row r="156" ht="15" customHeight="1">
      <c r="B156" s="339"/>
      <c r="C156" s="364" t="s">
        <v>2778</v>
      </c>
      <c r="D156" s="317"/>
      <c r="E156" s="317"/>
      <c r="F156" s="365" t="s">
        <v>2759</v>
      </c>
      <c r="G156" s="317"/>
      <c r="H156" s="364" t="s">
        <v>2792</v>
      </c>
      <c r="I156" s="364" t="s">
        <v>2755</v>
      </c>
      <c r="J156" s="364">
        <v>50</v>
      </c>
      <c r="K156" s="360"/>
    </row>
    <row r="157" ht="15" customHeight="1">
      <c r="B157" s="339"/>
      <c r="C157" s="364" t="s">
        <v>160</v>
      </c>
      <c r="D157" s="317"/>
      <c r="E157" s="317"/>
      <c r="F157" s="365" t="s">
        <v>2753</v>
      </c>
      <c r="G157" s="317"/>
      <c r="H157" s="364" t="s">
        <v>2814</v>
      </c>
      <c r="I157" s="364" t="s">
        <v>2755</v>
      </c>
      <c r="J157" s="364" t="s">
        <v>2815</v>
      </c>
      <c r="K157" s="360"/>
    </row>
    <row r="158" ht="15" customHeight="1">
      <c r="B158" s="339"/>
      <c r="C158" s="364" t="s">
        <v>2816</v>
      </c>
      <c r="D158" s="317"/>
      <c r="E158" s="317"/>
      <c r="F158" s="365" t="s">
        <v>2753</v>
      </c>
      <c r="G158" s="317"/>
      <c r="H158" s="364" t="s">
        <v>2817</v>
      </c>
      <c r="I158" s="364" t="s">
        <v>2787</v>
      </c>
      <c r="J158" s="364"/>
      <c r="K158" s="360"/>
    </row>
    <row r="159" ht="15" customHeight="1">
      <c r="B159" s="366"/>
      <c r="C159" s="348"/>
      <c r="D159" s="348"/>
      <c r="E159" s="348"/>
      <c r="F159" s="348"/>
      <c r="G159" s="348"/>
      <c r="H159" s="348"/>
      <c r="I159" s="348"/>
      <c r="J159" s="348"/>
      <c r="K159" s="367"/>
    </row>
    <row r="160" ht="18.75" customHeight="1">
      <c r="B160" s="313"/>
      <c r="C160" s="317"/>
      <c r="D160" s="317"/>
      <c r="E160" s="317"/>
      <c r="F160" s="338"/>
      <c r="G160" s="317"/>
      <c r="H160" s="317"/>
      <c r="I160" s="317"/>
      <c r="J160" s="317"/>
      <c r="K160" s="313"/>
    </row>
    <row r="161" ht="18.75" customHeight="1">
      <c r="B161" s="324"/>
      <c r="C161" s="324"/>
      <c r="D161" s="324"/>
      <c r="E161" s="324"/>
      <c r="F161" s="324"/>
      <c r="G161" s="324"/>
      <c r="H161" s="324"/>
      <c r="I161" s="324"/>
      <c r="J161" s="324"/>
      <c r="K161" s="324"/>
    </row>
    <row r="162" ht="7.5" customHeight="1">
      <c r="B162" s="303"/>
      <c r="C162" s="304"/>
      <c r="D162" s="304"/>
      <c r="E162" s="304"/>
      <c r="F162" s="304"/>
      <c r="G162" s="304"/>
      <c r="H162" s="304"/>
      <c r="I162" s="304"/>
      <c r="J162" s="304"/>
      <c r="K162" s="305"/>
    </row>
    <row r="163" ht="45" customHeight="1">
      <c r="B163" s="306"/>
      <c r="C163" s="307" t="s">
        <v>2818</v>
      </c>
      <c r="D163" s="307"/>
      <c r="E163" s="307"/>
      <c r="F163" s="307"/>
      <c r="G163" s="307"/>
      <c r="H163" s="307"/>
      <c r="I163" s="307"/>
      <c r="J163" s="307"/>
      <c r="K163" s="308"/>
    </row>
    <row r="164" ht="17.25" customHeight="1">
      <c r="B164" s="306"/>
      <c r="C164" s="331" t="s">
        <v>2747</v>
      </c>
      <c r="D164" s="331"/>
      <c r="E164" s="331"/>
      <c r="F164" s="331" t="s">
        <v>2748</v>
      </c>
      <c r="G164" s="368"/>
      <c r="H164" s="369" t="s">
        <v>168</v>
      </c>
      <c r="I164" s="369" t="s">
        <v>64</v>
      </c>
      <c r="J164" s="331" t="s">
        <v>2749</v>
      </c>
      <c r="K164" s="308"/>
    </row>
    <row r="165" ht="17.25" customHeight="1">
      <c r="B165" s="309"/>
      <c r="C165" s="333" t="s">
        <v>2750</v>
      </c>
      <c r="D165" s="333"/>
      <c r="E165" s="333"/>
      <c r="F165" s="334" t="s">
        <v>2751</v>
      </c>
      <c r="G165" s="370"/>
      <c r="H165" s="371"/>
      <c r="I165" s="371"/>
      <c r="J165" s="333" t="s">
        <v>2752</v>
      </c>
      <c r="K165" s="311"/>
    </row>
    <row r="166" ht="5.25" customHeight="1">
      <c r="B166" s="339"/>
      <c r="C166" s="336"/>
      <c r="D166" s="336"/>
      <c r="E166" s="336"/>
      <c r="F166" s="336"/>
      <c r="G166" s="337"/>
      <c r="H166" s="336"/>
      <c r="I166" s="336"/>
      <c r="J166" s="336"/>
      <c r="K166" s="360"/>
    </row>
    <row r="167" ht="15" customHeight="1">
      <c r="B167" s="339"/>
      <c r="C167" s="317" t="s">
        <v>2756</v>
      </c>
      <c r="D167" s="317"/>
      <c r="E167" s="317"/>
      <c r="F167" s="338" t="s">
        <v>2753</v>
      </c>
      <c r="G167" s="317"/>
      <c r="H167" s="317" t="s">
        <v>2792</v>
      </c>
      <c r="I167" s="317" t="s">
        <v>2755</v>
      </c>
      <c r="J167" s="317">
        <v>120</v>
      </c>
      <c r="K167" s="360"/>
    </row>
    <row r="168" ht="15" customHeight="1">
      <c r="B168" s="339"/>
      <c r="C168" s="317" t="s">
        <v>2801</v>
      </c>
      <c r="D168" s="317"/>
      <c r="E168" s="317"/>
      <c r="F168" s="338" t="s">
        <v>2753</v>
      </c>
      <c r="G168" s="317"/>
      <c r="H168" s="317" t="s">
        <v>2802</v>
      </c>
      <c r="I168" s="317" t="s">
        <v>2755</v>
      </c>
      <c r="J168" s="317" t="s">
        <v>2803</v>
      </c>
      <c r="K168" s="360"/>
    </row>
    <row r="169" ht="15" customHeight="1">
      <c r="B169" s="339"/>
      <c r="C169" s="317" t="s">
        <v>97</v>
      </c>
      <c r="D169" s="317"/>
      <c r="E169" s="317"/>
      <c r="F169" s="338" t="s">
        <v>2753</v>
      </c>
      <c r="G169" s="317"/>
      <c r="H169" s="317" t="s">
        <v>2819</v>
      </c>
      <c r="I169" s="317" t="s">
        <v>2755</v>
      </c>
      <c r="J169" s="317" t="s">
        <v>2803</v>
      </c>
      <c r="K169" s="360"/>
    </row>
    <row r="170" ht="15" customHeight="1">
      <c r="B170" s="339"/>
      <c r="C170" s="317" t="s">
        <v>2758</v>
      </c>
      <c r="D170" s="317"/>
      <c r="E170" s="317"/>
      <c r="F170" s="338" t="s">
        <v>2759</v>
      </c>
      <c r="G170" s="317"/>
      <c r="H170" s="317" t="s">
        <v>2819</v>
      </c>
      <c r="I170" s="317" t="s">
        <v>2755</v>
      </c>
      <c r="J170" s="317">
        <v>50</v>
      </c>
      <c r="K170" s="360"/>
    </row>
    <row r="171" ht="15" customHeight="1">
      <c r="B171" s="339"/>
      <c r="C171" s="317" t="s">
        <v>2761</v>
      </c>
      <c r="D171" s="317"/>
      <c r="E171" s="317"/>
      <c r="F171" s="338" t="s">
        <v>2753</v>
      </c>
      <c r="G171" s="317"/>
      <c r="H171" s="317" t="s">
        <v>2819</v>
      </c>
      <c r="I171" s="317" t="s">
        <v>2763</v>
      </c>
      <c r="J171" s="317"/>
      <c r="K171" s="360"/>
    </row>
    <row r="172" ht="15" customHeight="1">
      <c r="B172" s="339"/>
      <c r="C172" s="317" t="s">
        <v>2772</v>
      </c>
      <c r="D172" s="317"/>
      <c r="E172" s="317"/>
      <c r="F172" s="338" t="s">
        <v>2759</v>
      </c>
      <c r="G172" s="317"/>
      <c r="H172" s="317" t="s">
        <v>2819</v>
      </c>
      <c r="I172" s="317" t="s">
        <v>2755</v>
      </c>
      <c r="J172" s="317">
        <v>50</v>
      </c>
      <c r="K172" s="360"/>
    </row>
    <row r="173" ht="15" customHeight="1">
      <c r="B173" s="339"/>
      <c r="C173" s="317" t="s">
        <v>2780</v>
      </c>
      <c r="D173" s="317"/>
      <c r="E173" s="317"/>
      <c r="F173" s="338" t="s">
        <v>2759</v>
      </c>
      <c r="G173" s="317"/>
      <c r="H173" s="317" t="s">
        <v>2819</v>
      </c>
      <c r="I173" s="317" t="s">
        <v>2755</v>
      </c>
      <c r="J173" s="317">
        <v>50</v>
      </c>
      <c r="K173" s="360"/>
    </row>
    <row r="174" ht="15" customHeight="1">
      <c r="B174" s="339"/>
      <c r="C174" s="317" t="s">
        <v>2778</v>
      </c>
      <c r="D174" s="317"/>
      <c r="E174" s="317"/>
      <c r="F174" s="338" t="s">
        <v>2759</v>
      </c>
      <c r="G174" s="317"/>
      <c r="H174" s="317" t="s">
        <v>2819</v>
      </c>
      <c r="I174" s="317" t="s">
        <v>2755</v>
      </c>
      <c r="J174" s="317">
        <v>50</v>
      </c>
      <c r="K174" s="360"/>
    </row>
    <row r="175" ht="15" customHeight="1">
      <c r="B175" s="339"/>
      <c r="C175" s="317" t="s">
        <v>167</v>
      </c>
      <c r="D175" s="317"/>
      <c r="E175" s="317"/>
      <c r="F175" s="338" t="s">
        <v>2753</v>
      </c>
      <c r="G175" s="317"/>
      <c r="H175" s="317" t="s">
        <v>2820</v>
      </c>
      <c r="I175" s="317" t="s">
        <v>2821</v>
      </c>
      <c r="J175" s="317"/>
      <c r="K175" s="360"/>
    </row>
    <row r="176" ht="15" customHeight="1">
      <c r="B176" s="339"/>
      <c r="C176" s="317" t="s">
        <v>64</v>
      </c>
      <c r="D176" s="317"/>
      <c r="E176" s="317"/>
      <c r="F176" s="338" t="s">
        <v>2753</v>
      </c>
      <c r="G176" s="317"/>
      <c r="H176" s="317" t="s">
        <v>2822</v>
      </c>
      <c r="I176" s="317" t="s">
        <v>2823</v>
      </c>
      <c r="J176" s="317">
        <v>1</v>
      </c>
      <c r="K176" s="360"/>
    </row>
    <row r="177" ht="15" customHeight="1">
      <c r="B177" s="339"/>
      <c r="C177" s="317" t="s">
        <v>60</v>
      </c>
      <c r="D177" s="317"/>
      <c r="E177" s="317"/>
      <c r="F177" s="338" t="s">
        <v>2753</v>
      </c>
      <c r="G177" s="317"/>
      <c r="H177" s="317" t="s">
        <v>2824</v>
      </c>
      <c r="I177" s="317" t="s">
        <v>2755</v>
      </c>
      <c r="J177" s="317">
        <v>20</v>
      </c>
      <c r="K177" s="360"/>
    </row>
    <row r="178" ht="15" customHeight="1">
      <c r="B178" s="339"/>
      <c r="C178" s="317" t="s">
        <v>168</v>
      </c>
      <c r="D178" s="317"/>
      <c r="E178" s="317"/>
      <c r="F178" s="338" t="s">
        <v>2753</v>
      </c>
      <c r="G178" s="317"/>
      <c r="H178" s="317" t="s">
        <v>2825</v>
      </c>
      <c r="I178" s="317" t="s">
        <v>2755</v>
      </c>
      <c r="J178" s="317">
        <v>255</v>
      </c>
      <c r="K178" s="360"/>
    </row>
    <row r="179" ht="15" customHeight="1">
      <c r="B179" s="339"/>
      <c r="C179" s="317" t="s">
        <v>169</v>
      </c>
      <c r="D179" s="317"/>
      <c r="E179" s="317"/>
      <c r="F179" s="338" t="s">
        <v>2753</v>
      </c>
      <c r="G179" s="317"/>
      <c r="H179" s="317" t="s">
        <v>2718</v>
      </c>
      <c r="I179" s="317" t="s">
        <v>2755</v>
      </c>
      <c r="J179" s="317">
        <v>10</v>
      </c>
      <c r="K179" s="360"/>
    </row>
    <row r="180" ht="15" customHeight="1">
      <c r="B180" s="339"/>
      <c r="C180" s="317" t="s">
        <v>170</v>
      </c>
      <c r="D180" s="317"/>
      <c r="E180" s="317"/>
      <c r="F180" s="338" t="s">
        <v>2753</v>
      </c>
      <c r="G180" s="317"/>
      <c r="H180" s="317" t="s">
        <v>2826</v>
      </c>
      <c r="I180" s="317" t="s">
        <v>2787</v>
      </c>
      <c r="J180" s="317"/>
      <c r="K180" s="360"/>
    </row>
    <row r="181" ht="15" customHeight="1">
      <c r="B181" s="339"/>
      <c r="C181" s="317" t="s">
        <v>2827</v>
      </c>
      <c r="D181" s="317"/>
      <c r="E181" s="317"/>
      <c r="F181" s="338" t="s">
        <v>2753</v>
      </c>
      <c r="G181" s="317"/>
      <c r="H181" s="317" t="s">
        <v>2828</v>
      </c>
      <c r="I181" s="317" t="s">
        <v>2787</v>
      </c>
      <c r="J181" s="317"/>
      <c r="K181" s="360"/>
    </row>
    <row r="182" ht="15" customHeight="1">
      <c r="B182" s="339"/>
      <c r="C182" s="317" t="s">
        <v>2816</v>
      </c>
      <c r="D182" s="317"/>
      <c r="E182" s="317"/>
      <c r="F182" s="338" t="s">
        <v>2753</v>
      </c>
      <c r="G182" s="317"/>
      <c r="H182" s="317" t="s">
        <v>2829</v>
      </c>
      <c r="I182" s="317" t="s">
        <v>2787</v>
      </c>
      <c r="J182" s="317"/>
      <c r="K182" s="360"/>
    </row>
    <row r="183" ht="15" customHeight="1">
      <c r="B183" s="339"/>
      <c r="C183" s="317" t="s">
        <v>172</v>
      </c>
      <c r="D183" s="317"/>
      <c r="E183" s="317"/>
      <c r="F183" s="338" t="s">
        <v>2759</v>
      </c>
      <c r="G183" s="317"/>
      <c r="H183" s="317" t="s">
        <v>2830</v>
      </c>
      <c r="I183" s="317" t="s">
        <v>2755</v>
      </c>
      <c r="J183" s="317">
        <v>50</v>
      </c>
      <c r="K183" s="360"/>
    </row>
    <row r="184" ht="15" customHeight="1">
      <c r="B184" s="339"/>
      <c r="C184" s="317" t="s">
        <v>2831</v>
      </c>
      <c r="D184" s="317"/>
      <c r="E184" s="317"/>
      <c r="F184" s="338" t="s">
        <v>2759</v>
      </c>
      <c r="G184" s="317"/>
      <c r="H184" s="317" t="s">
        <v>2832</v>
      </c>
      <c r="I184" s="317" t="s">
        <v>2833</v>
      </c>
      <c r="J184" s="317"/>
      <c r="K184" s="360"/>
    </row>
    <row r="185" ht="15" customHeight="1">
      <c r="B185" s="339"/>
      <c r="C185" s="317" t="s">
        <v>2834</v>
      </c>
      <c r="D185" s="317"/>
      <c r="E185" s="317"/>
      <c r="F185" s="338" t="s">
        <v>2759</v>
      </c>
      <c r="G185" s="317"/>
      <c r="H185" s="317" t="s">
        <v>2835</v>
      </c>
      <c r="I185" s="317" t="s">
        <v>2833</v>
      </c>
      <c r="J185" s="317"/>
      <c r="K185" s="360"/>
    </row>
    <row r="186" ht="15" customHeight="1">
      <c r="B186" s="339"/>
      <c r="C186" s="317" t="s">
        <v>2836</v>
      </c>
      <c r="D186" s="317"/>
      <c r="E186" s="317"/>
      <c r="F186" s="338" t="s">
        <v>2759</v>
      </c>
      <c r="G186" s="317"/>
      <c r="H186" s="317" t="s">
        <v>2837</v>
      </c>
      <c r="I186" s="317" t="s">
        <v>2833</v>
      </c>
      <c r="J186" s="317"/>
      <c r="K186" s="360"/>
    </row>
    <row r="187" ht="15" customHeight="1">
      <c r="B187" s="339"/>
      <c r="C187" s="372" t="s">
        <v>2838</v>
      </c>
      <c r="D187" s="317"/>
      <c r="E187" s="317"/>
      <c r="F187" s="338" t="s">
        <v>2759</v>
      </c>
      <c r="G187" s="317"/>
      <c r="H187" s="317" t="s">
        <v>2839</v>
      </c>
      <c r="I187" s="317" t="s">
        <v>2840</v>
      </c>
      <c r="J187" s="373" t="s">
        <v>2841</v>
      </c>
      <c r="K187" s="360"/>
    </row>
    <row r="188" ht="15" customHeight="1">
      <c r="B188" s="339"/>
      <c r="C188" s="323" t="s">
        <v>49</v>
      </c>
      <c r="D188" s="317"/>
      <c r="E188" s="317"/>
      <c r="F188" s="338" t="s">
        <v>2753</v>
      </c>
      <c r="G188" s="317"/>
      <c r="H188" s="313" t="s">
        <v>2842</v>
      </c>
      <c r="I188" s="317" t="s">
        <v>2843</v>
      </c>
      <c r="J188" s="317"/>
      <c r="K188" s="360"/>
    </row>
    <row r="189" ht="15" customHeight="1">
      <c r="B189" s="339"/>
      <c r="C189" s="323" t="s">
        <v>2844</v>
      </c>
      <c r="D189" s="317"/>
      <c r="E189" s="317"/>
      <c r="F189" s="338" t="s">
        <v>2753</v>
      </c>
      <c r="G189" s="317"/>
      <c r="H189" s="317" t="s">
        <v>2845</v>
      </c>
      <c r="I189" s="317" t="s">
        <v>2787</v>
      </c>
      <c r="J189" s="317"/>
      <c r="K189" s="360"/>
    </row>
    <row r="190" ht="15" customHeight="1">
      <c r="B190" s="339"/>
      <c r="C190" s="323" t="s">
        <v>2846</v>
      </c>
      <c r="D190" s="317"/>
      <c r="E190" s="317"/>
      <c r="F190" s="338" t="s">
        <v>2753</v>
      </c>
      <c r="G190" s="317"/>
      <c r="H190" s="317" t="s">
        <v>2847</v>
      </c>
      <c r="I190" s="317" t="s">
        <v>2787</v>
      </c>
      <c r="J190" s="317"/>
      <c r="K190" s="360"/>
    </row>
    <row r="191" ht="15" customHeight="1">
      <c r="B191" s="339"/>
      <c r="C191" s="323" t="s">
        <v>2848</v>
      </c>
      <c r="D191" s="317"/>
      <c r="E191" s="317"/>
      <c r="F191" s="338" t="s">
        <v>2759</v>
      </c>
      <c r="G191" s="317"/>
      <c r="H191" s="317" t="s">
        <v>2849</v>
      </c>
      <c r="I191" s="317" t="s">
        <v>2787</v>
      </c>
      <c r="J191" s="317"/>
      <c r="K191" s="360"/>
    </row>
    <row r="192" ht="15" customHeight="1">
      <c r="B192" s="366"/>
      <c r="C192" s="374"/>
      <c r="D192" s="348"/>
      <c r="E192" s="348"/>
      <c r="F192" s="348"/>
      <c r="G192" s="348"/>
      <c r="H192" s="348"/>
      <c r="I192" s="348"/>
      <c r="J192" s="348"/>
      <c r="K192" s="367"/>
    </row>
    <row r="193" ht="18.75" customHeight="1">
      <c r="B193" s="313"/>
      <c r="C193" s="317"/>
      <c r="D193" s="317"/>
      <c r="E193" s="317"/>
      <c r="F193" s="338"/>
      <c r="G193" s="317"/>
      <c r="H193" s="317"/>
      <c r="I193" s="317"/>
      <c r="J193" s="317"/>
      <c r="K193" s="313"/>
    </row>
    <row r="194" ht="18.75" customHeight="1">
      <c r="B194" s="313"/>
      <c r="C194" s="317"/>
      <c r="D194" s="317"/>
      <c r="E194" s="317"/>
      <c r="F194" s="338"/>
      <c r="G194" s="317"/>
      <c r="H194" s="317"/>
      <c r="I194" s="317"/>
      <c r="J194" s="317"/>
      <c r="K194" s="313"/>
    </row>
    <row r="195" ht="18.75" customHeight="1">
      <c r="B195" s="324"/>
      <c r="C195" s="324"/>
      <c r="D195" s="324"/>
      <c r="E195" s="324"/>
      <c r="F195" s="324"/>
      <c r="G195" s="324"/>
      <c r="H195" s="324"/>
      <c r="I195" s="324"/>
      <c r="J195" s="324"/>
      <c r="K195" s="324"/>
    </row>
    <row r="196" ht="13.5">
      <c r="B196" s="303"/>
      <c r="C196" s="304"/>
      <c r="D196" s="304"/>
      <c r="E196" s="304"/>
      <c r="F196" s="304"/>
      <c r="G196" s="304"/>
      <c r="H196" s="304"/>
      <c r="I196" s="304"/>
      <c r="J196" s="304"/>
      <c r="K196" s="305"/>
    </row>
    <row r="197" ht="21">
      <c r="B197" s="306"/>
      <c r="C197" s="307" t="s">
        <v>2850</v>
      </c>
      <c r="D197" s="307"/>
      <c r="E197" s="307"/>
      <c r="F197" s="307"/>
      <c r="G197" s="307"/>
      <c r="H197" s="307"/>
      <c r="I197" s="307"/>
      <c r="J197" s="307"/>
      <c r="K197" s="308"/>
    </row>
    <row r="198" ht="25.5" customHeight="1">
      <c r="B198" s="306"/>
      <c r="C198" s="375" t="s">
        <v>2851</v>
      </c>
      <c r="D198" s="375"/>
      <c r="E198" s="375"/>
      <c r="F198" s="375" t="s">
        <v>2852</v>
      </c>
      <c r="G198" s="376"/>
      <c r="H198" s="375" t="s">
        <v>2853</v>
      </c>
      <c r="I198" s="375"/>
      <c r="J198" s="375"/>
      <c r="K198" s="308"/>
    </row>
    <row r="199" ht="5.25" customHeight="1">
      <c r="B199" s="339"/>
      <c r="C199" s="336"/>
      <c r="D199" s="336"/>
      <c r="E199" s="336"/>
      <c r="F199" s="336"/>
      <c r="G199" s="317"/>
      <c r="H199" s="336"/>
      <c r="I199" s="336"/>
      <c r="J199" s="336"/>
      <c r="K199" s="360"/>
    </row>
    <row r="200" ht="15" customHeight="1">
      <c r="B200" s="339"/>
      <c r="C200" s="317" t="s">
        <v>2843</v>
      </c>
      <c r="D200" s="317"/>
      <c r="E200" s="317"/>
      <c r="F200" s="338" t="s">
        <v>50</v>
      </c>
      <c r="G200" s="317"/>
      <c r="H200" s="317" t="s">
        <v>2854</v>
      </c>
      <c r="I200" s="317"/>
      <c r="J200" s="317"/>
      <c r="K200" s="360"/>
    </row>
    <row r="201" ht="15" customHeight="1">
      <c r="B201" s="339"/>
      <c r="C201" s="345"/>
      <c r="D201" s="317"/>
      <c r="E201" s="317"/>
      <c r="F201" s="338" t="s">
        <v>51</v>
      </c>
      <c r="G201" s="317"/>
      <c r="H201" s="317" t="s">
        <v>2855</v>
      </c>
      <c r="I201" s="317"/>
      <c r="J201" s="317"/>
      <c r="K201" s="360"/>
    </row>
    <row r="202" ht="15" customHeight="1">
      <c r="B202" s="339"/>
      <c r="C202" s="345"/>
      <c r="D202" s="317"/>
      <c r="E202" s="317"/>
      <c r="F202" s="338" t="s">
        <v>54</v>
      </c>
      <c r="G202" s="317"/>
      <c r="H202" s="317" t="s">
        <v>2856</v>
      </c>
      <c r="I202" s="317"/>
      <c r="J202" s="317"/>
      <c r="K202" s="360"/>
    </row>
    <row r="203" ht="15" customHeight="1">
      <c r="B203" s="339"/>
      <c r="C203" s="317"/>
      <c r="D203" s="317"/>
      <c r="E203" s="317"/>
      <c r="F203" s="338" t="s">
        <v>52</v>
      </c>
      <c r="G203" s="317"/>
      <c r="H203" s="317" t="s">
        <v>2857</v>
      </c>
      <c r="I203" s="317"/>
      <c r="J203" s="317"/>
      <c r="K203" s="360"/>
    </row>
    <row r="204" ht="15" customHeight="1">
      <c r="B204" s="339"/>
      <c r="C204" s="317"/>
      <c r="D204" s="317"/>
      <c r="E204" s="317"/>
      <c r="F204" s="338" t="s">
        <v>53</v>
      </c>
      <c r="G204" s="317"/>
      <c r="H204" s="317" t="s">
        <v>2858</v>
      </c>
      <c r="I204" s="317"/>
      <c r="J204" s="317"/>
      <c r="K204" s="360"/>
    </row>
    <row r="205" ht="15" customHeight="1">
      <c r="B205" s="339"/>
      <c r="C205" s="317"/>
      <c r="D205" s="317"/>
      <c r="E205" s="317"/>
      <c r="F205" s="338"/>
      <c r="G205" s="317"/>
      <c r="H205" s="317"/>
      <c r="I205" s="317"/>
      <c r="J205" s="317"/>
      <c r="K205" s="360"/>
    </row>
    <row r="206" ht="15" customHeight="1">
      <c r="B206" s="339"/>
      <c r="C206" s="317" t="s">
        <v>2799</v>
      </c>
      <c r="D206" s="317"/>
      <c r="E206" s="317"/>
      <c r="F206" s="338" t="s">
        <v>93</v>
      </c>
      <c r="G206" s="317"/>
      <c r="H206" s="317" t="s">
        <v>2859</v>
      </c>
      <c r="I206" s="317"/>
      <c r="J206" s="317"/>
      <c r="K206" s="360"/>
    </row>
    <row r="207" ht="15" customHeight="1">
      <c r="B207" s="339"/>
      <c r="C207" s="345"/>
      <c r="D207" s="317"/>
      <c r="E207" s="317"/>
      <c r="F207" s="338" t="s">
        <v>135</v>
      </c>
      <c r="G207" s="317"/>
      <c r="H207" s="317" t="s">
        <v>2699</v>
      </c>
      <c r="I207" s="317"/>
      <c r="J207" s="317"/>
      <c r="K207" s="360"/>
    </row>
    <row r="208" ht="15" customHeight="1">
      <c r="B208" s="339"/>
      <c r="C208" s="317"/>
      <c r="D208" s="317"/>
      <c r="E208" s="317"/>
      <c r="F208" s="338" t="s">
        <v>2697</v>
      </c>
      <c r="G208" s="317"/>
      <c r="H208" s="317" t="s">
        <v>2860</v>
      </c>
      <c r="I208" s="317"/>
      <c r="J208" s="317"/>
      <c r="K208" s="360"/>
    </row>
    <row r="209" ht="15" customHeight="1">
      <c r="B209" s="377"/>
      <c r="C209" s="345"/>
      <c r="D209" s="345"/>
      <c r="E209" s="345"/>
      <c r="F209" s="338" t="s">
        <v>86</v>
      </c>
      <c r="G209" s="323"/>
      <c r="H209" s="364" t="s">
        <v>2700</v>
      </c>
      <c r="I209" s="364"/>
      <c r="J209" s="364"/>
      <c r="K209" s="378"/>
    </row>
    <row r="210" ht="15" customHeight="1">
      <c r="B210" s="377"/>
      <c r="C210" s="345"/>
      <c r="D210" s="345"/>
      <c r="E210" s="345"/>
      <c r="F210" s="338" t="s">
        <v>2701</v>
      </c>
      <c r="G210" s="323"/>
      <c r="H210" s="364" t="s">
        <v>2861</v>
      </c>
      <c r="I210" s="364"/>
      <c r="J210" s="364"/>
      <c r="K210" s="378"/>
    </row>
    <row r="211" ht="15" customHeight="1">
      <c r="B211" s="377"/>
      <c r="C211" s="345"/>
      <c r="D211" s="345"/>
      <c r="E211" s="345"/>
      <c r="F211" s="379"/>
      <c r="G211" s="323"/>
      <c r="H211" s="380"/>
      <c r="I211" s="380"/>
      <c r="J211" s="380"/>
      <c r="K211" s="378"/>
    </row>
    <row r="212" ht="15" customHeight="1">
      <c r="B212" s="377"/>
      <c r="C212" s="317" t="s">
        <v>2823</v>
      </c>
      <c r="D212" s="345"/>
      <c r="E212" s="345"/>
      <c r="F212" s="338">
        <v>1</v>
      </c>
      <c r="G212" s="323"/>
      <c r="H212" s="364" t="s">
        <v>2862</v>
      </c>
      <c r="I212" s="364"/>
      <c r="J212" s="364"/>
      <c r="K212" s="378"/>
    </row>
    <row r="213" ht="15" customHeight="1">
      <c r="B213" s="377"/>
      <c r="C213" s="345"/>
      <c r="D213" s="345"/>
      <c r="E213" s="345"/>
      <c r="F213" s="338">
        <v>2</v>
      </c>
      <c r="G213" s="323"/>
      <c r="H213" s="364" t="s">
        <v>2863</v>
      </c>
      <c r="I213" s="364"/>
      <c r="J213" s="364"/>
      <c r="K213" s="378"/>
    </row>
    <row r="214" ht="15" customHeight="1">
      <c r="B214" s="377"/>
      <c r="C214" s="345"/>
      <c r="D214" s="345"/>
      <c r="E214" s="345"/>
      <c r="F214" s="338">
        <v>3</v>
      </c>
      <c r="G214" s="323"/>
      <c r="H214" s="364" t="s">
        <v>2864</v>
      </c>
      <c r="I214" s="364"/>
      <c r="J214" s="364"/>
      <c r="K214" s="378"/>
    </row>
    <row r="215" ht="15" customHeight="1">
      <c r="B215" s="377"/>
      <c r="C215" s="345"/>
      <c r="D215" s="345"/>
      <c r="E215" s="345"/>
      <c r="F215" s="338">
        <v>4</v>
      </c>
      <c r="G215" s="323"/>
      <c r="H215" s="364" t="s">
        <v>2865</v>
      </c>
      <c r="I215" s="364"/>
      <c r="J215" s="364"/>
      <c r="K215" s="378"/>
    </row>
    <row r="216" ht="12.75" customHeight="1">
      <c r="B216" s="381"/>
      <c r="C216" s="382"/>
      <c r="D216" s="382"/>
      <c r="E216" s="382"/>
      <c r="F216" s="382"/>
      <c r="G216" s="382"/>
      <c r="H216" s="382"/>
      <c r="I216" s="382"/>
      <c r="J216" s="382"/>
      <c r="K216" s="383"/>
    </row>
  </sheetData>
  <sheetProtection autoFilter="0" deleteColumns="0" deleteRows="0" formatCells="0" formatColumns="0" formatRows="0" insertColumns="0" insertHyperlinks="0" insertRows="0" pivotTables="0" sort="0"/>
  <mergeCells count="77">
    <mergeCell ref="H208:J208"/>
    <mergeCell ref="H203:J203"/>
    <mergeCell ref="H201:J201"/>
    <mergeCell ref="H212:J212"/>
    <mergeCell ref="H214:J214"/>
    <mergeCell ref="H215:J215"/>
    <mergeCell ref="H213:J213"/>
    <mergeCell ref="H210:J210"/>
    <mergeCell ref="H209:J209"/>
    <mergeCell ref="H207:J207"/>
    <mergeCell ref="H198:J198"/>
    <mergeCell ref="C163:J163"/>
    <mergeCell ref="C120:J120"/>
    <mergeCell ref="C145:J145"/>
    <mergeCell ref="C197:J197"/>
    <mergeCell ref="H206:J206"/>
    <mergeCell ref="H204:J204"/>
    <mergeCell ref="H202:J202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C52:J52"/>
    <mergeCell ref="C53:J53"/>
    <mergeCell ref="C55:J55"/>
    <mergeCell ref="D56:J56"/>
    <mergeCell ref="D57:J5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D33:J33"/>
    <mergeCell ref="G34:J34"/>
    <mergeCell ref="G35:J35"/>
    <mergeCell ref="D49:J49"/>
    <mergeCell ref="E48:J48"/>
    <mergeCell ref="G36:J36"/>
    <mergeCell ref="G37:J37"/>
    <mergeCell ref="C23:J23"/>
    <mergeCell ref="D25:J25"/>
    <mergeCell ref="D26:J26"/>
    <mergeCell ref="D28:J28"/>
    <mergeCell ref="D29:J29"/>
    <mergeCell ref="D31:J31"/>
    <mergeCell ref="C24:J24"/>
    <mergeCell ref="D32:J32"/>
    <mergeCell ref="F18:J18"/>
    <mergeCell ref="F21:J21"/>
    <mergeCell ref="D11:J11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</mergeCells>
  <pageMargins left="0.5902778" right="0.5902778" top="0.5902778" bottom="0.5902778" header="0" footer="0"/>
  <pageSetup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88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 s="1" customFormat="1">
      <c r="B8" s="47"/>
      <c r="C8" s="48"/>
      <c r="D8" s="40" t="s">
        <v>153</v>
      </c>
      <c r="E8" s="48"/>
      <c r="F8" s="48"/>
      <c r="G8" s="48"/>
      <c r="H8" s="48"/>
      <c r="I8" s="157"/>
      <c r="J8" s="48"/>
      <c r="K8" s="52"/>
    </row>
    <row r="9" s="1" customFormat="1" ht="36.96" customHeight="1">
      <c r="B9" s="47"/>
      <c r="C9" s="48"/>
      <c r="D9" s="48"/>
      <c r="E9" s="158" t="s">
        <v>154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8"/>
      <c r="E10" s="48"/>
      <c r="F10" s="48"/>
      <c r="G10" s="48"/>
      <c r="H10" s="48"/>
      <c r="I10" s="157"/>
      <c r="J10" s="48"/>
      <c r="K10" s="52"/>
    </row>
    <row r="11" s="1" customFormat="1" ht="14.4" customHeight="1">
      <c r="B11" s="47"/>
      <c r="C11" s="48"/>
      <c r="D11" s="40" t="s">
        <v>20</v>
      </c>
      <c r="E11" s="48"/>
      <c r="F11" s="35" t="s">
        <v>89</v>
      </c>
      <c r="G11" s="48"/>
      <c r="H11" s="48"/>
      <c r="I11" s="159" t="s">
        <v>22</v>
      </c>
      <c r="J11" s="35" t="s">
        <v>23</v>
      </c>
      <c r="K11" s="52"/>
    </row>
    <row r="12" s="1" customFormat="1" ht="14.4" customHeight="1">
      <c r="B12" s="47"/>
      <c r="C12" s="48"/>
      <c r="D12" s="40" t="s">
        <v>24</v>
      </c>
      <c r="E12" s="48"/>
      <c r="F12" s="35" t="s">
        <v>25</v>
      </c>
      <c r="G12" s="48"/>
      <c r="H12" s="48"/>
      <c r="I12" s="159" t="s">
        <v>26</v>
      </c>
      <c r="J12" s="160" t="str">
        <f>'Rekapitulace stavby'!AN8</f>
        <v>30. 10. 2018</v>
      </c>
      <c r="K12" s="52"/>
    </row>
    <row r="13" s="1" customFormat="1" ht="21.84" customHeight="1">
      <c r="B13" s="47"/>
      <c r="C13" s="48"/>
      <c r="D13" s="34" t="s">
        <v>28</v>
      </c>
      <c r="E13" s="48"/>
      <c r="F13" s="42" t="s">
        <v>155</v>
      </c>
      <c r="G13" s="48"/>
      <c r="H13" s="48"/>
      <c r="I13" s="161" t="s">
        <v>30</v>
      </c>
      <c r="J13" s="42" t="s">
        <v>31</v>
      </c>
      <c r="K13" s="52"/>
    </row>
    <row r="14" s="1" customFormat="1" ht="14.4" customHeight="1">
      <c r="B14" s="47"/>
      <c r="C14" s="48"/>
      <c r="D14" s="40" t="s">
        <v>32</v>
      </c>
      <c r="E14" s="48"/>
      <c r="F14" s="48"/>
      <c r="G14" s="48"/>
      <c r="H14" s="48"/>
      <c r="I14" s="159" t="s">
        <v>33</v>
      </c>
      <c r="J14" s="35" t="s">
        <v>34</v>
      </c>
      <c r="K14" s="52"/>
    </row>
    <row r="15" s="1" customFormat="1" ht="18" customHeight="1">
      <c r="B15" s="47"/>
      <c r="C15" s="48"/>
      <c r="D15" s="48"/>
      <c r="E15" s="35" t="s">
        <v>156</v>
      </c>
      <c r="F15" s="48"/>
      <c r="G15" s="48"/>
      <c r="H15" s="48"/>
      <c r="I15" s="159" t="s">
        <v>36</v>
      </c>
      <c r="J15" s="35" t="s">
        <v>34</v>
      </c>
      <c r="K15" s="52"/>
    </row>
    <row r="16" s="1" customFormat="1" ht="6.96" customHeight="1">
      <c r="B16" s="47"/>
      <c r="C16" s="48"/>
      <c r="D16" s="48"/>
      <c r="E16" s="48"/>
      <c r="F16" s="48"/>
      <c r="G16" s="48"/>
      <c r="H16" s="48"/>
      <c r="I16" s="157"/>
      <c r="J16" s="48"/>
      <c r="K16" s="52"/>
    </row>
    <row r="17" s="1" customFormat="1" ht="14.4" customHeight="1">
      <c r="B17" s="47"/>
      <c r="C17" s="48"/>
      <c r="D17" s="40" t="s">
        <v>37</v>
      </c>
      <c r="E17" s="48"/>
      <c r="F17" s="48"/>
      <c r="G17" s="48"/>
      <c r="H17" s="48"/>
      <c r="I17" s="159" t="s">
        <v>33</v>
      </c>
      <c r="J17" s="35" t="str">
        <f>IF('Rekapitulace stavby'!AN13="Vyplň údaj","",IF('Rekapitulace stavby'!AN13="","",'Rekapitulace stavby'!AN13))</f>
        <v/>
      </c>
      <c r="K17" s="52"/>
    </row>
    <row r="18" s="1" customFormat="1" ht="18" customHeight="1">
      <c r="B18" s="47"/>
      <c r="C18" s="48"/>
      <c r="D18" s="48"/>
      <c r="E18" s="35" t="str">
        <f>IF('Rekapitulace stavby'!E14="Vyplň údaj","",IF('Rekapitulace stavby'!E14="","",'Rekapitulace stavby'!E14))</f>
        <v/>
      </c>
      <c r="F18" s="48"/>
      <c r="G18" s="48"/>
      <c r="H18" s="48"/>
      <c r="I18" s="159" t="s">
        <v>36</v>
      </c>
      <c r="J18" s="35" t="str">
        <f>IF('Rekapitulace stavby'!AN14="Vyplň údaj","",IF('Rekapitulace stavby'!AN14="","",'Rekapitulace stavby'!AN14))</f>
        <v/>
      </c>
      <c r="K18" s="52"/>
    </row>
    <row r="19" s="1" customFormat="1" ht="6.96" customHeight="1">
      <c r="B19" s="47"/>
      <c r="C19" s="48"/>
      <c r="D19" s="48"/>
      <c r="E19" s="48"/>
      <c r="F19" s="48"/>
      <c r="G19" s="48"/>
      <c r="H19" s="48"/>
      <c r="I19" s="157"/>
      <c r="J19" s="48"/>
      <c r="K19" s="52"/>
    </row>
    <row r="20" s="1" customFormat="1" ht="14.4" customHeight="1">
      <c r="B20" s="47"/>
      <c r="C20" s="48"/>
      <c r="D20" s="40" t="s">
        <v>39</v>
      </c>
      <c r="E20" s="48"/>
      <c r="F20" s="48"/>
      <c r="G20" s="48"/>
      <c r="H20" s="48"/>
      <c r="I20" s="159" t="s">
        <v>33</v>
      </c>
      <c r="J20" s="35" t="s">
        <v>40</v>
      </c>
      <c r="K20" s="52"/>
    </row>
    <row r="21" s="1" customFormat="1" ht="18" customHeight="1">
      <c r="B21" s="47"/>
      <c r="C21" s="48"/>
      <c r="D21" s="48"/>
      <c r="E21" s="35" t="s">
        <v>157</v>
      </c>
      <c r="F21" s="48"/>
      <c r="G21" s="48"/>
      <c r="H21" s="48"/>
      <c r="I21" s="159" t="s">
        <v>36</v>
      </c>
      <c r="J21" s="35" t="s">
        <v>158</v>
      </c>
      <c r="K21" s="52"/>
    </row>
    <row r="22" s="1" customFormat="1" ht="6.96" customHeight="1">
      <c r="B22" s="47"/>
      <c r="C22" s="48"/>
      <c r="D22" s="48"/>
      <c r="E22" s="48"/>
      <c r="F22" s="48"/>
      <c r="G22" s="48"/>
      <c r="H22" s="48"/>
      <c r="I22" s="157"/>
      <c r="J22" s="48"/>
      <c r="K22" s="52"/>
    </row>
    <row r="23" s="1" customFormat="1" ht="14.4" customHeight="1">
      <c r="B23" s="47"/>
      <c r="C23" s="48"/>
      <c r="D23" s="40" t="s">
        <v>43</v>
      </c>
      <c r="E23" s="48"/>
      <c r="F23" s="48"/>
      <c r="G23" s="48"/>
      <c r="H23" s="48"/>
      <c r="I23" s="157"/>
      <c r="J23" s="48"/>
      <c r="K23" s="52"/>
    </row>
    <row r="24" s="7" customFormat="1" ht="16.5" customHeight="1">
      <c r="B24" s="162"/>
      <c r="C24" s="163"/>
      <c r="D24" s="163"/>
      <c r="E24" s="45" t="s">
        <v>34</v>
      </c>
      <c r="F24" s="45"/>
      <c r="G24" s="45"/>
      <c r="H24" s="45"/>
      <c r="I24" s="164"/>
      <c r="J24" s="163"/>
      <c r="K24" s="165"/>
    </row>
    <row r="25" s="1" customFormat="1" ht="6.96" customHeight="1">
      <c r="B25" s="47"/>
      <c r="C25" s="48"/>
      <c r="D25" s="48"/>
      <c r="E25" s="48"/>
      <c r="F25" s="48"/>
      <c r="G25" s="48"/>
      <c r="H25" s="48"/>
      <c r="I25" s="157"/>
      <c r="J25" s="48"/>
      <c r="K25" s="52"/>
    </row>
    <row r="26" s="1" customFormat="1" ht="6.96" customHeight="1">
      <c r="B26" s="47"/>
      <c r="C26" s="48"/>
      <c r="D26" s="107"/>
      <c r="E26" s="107"/>
      <c r="F26" s="107"/>
      <c r="G26" s="107"/>
      <c r="H26" s="107"/>
      <c r="I26" s="166"/>
      <c r="J26" s="107"/>
      <c r="K26" s="167"/>
    </row>
    <row r="27" s="1" customFormat="1" ht="25.44" customHeight="1">
      <c r="B27" s="47"/>
      <c r="C27" s="48"/>
      <c r="D27" s="168" t="s">
        <v>45</v>
      </c>
      <c r="E27" s="48"/>
      <c r="F27" s="48"/>
      <c r="G27" s="48"/>
      <c r="H27" s="48"/>
      <c r="I27" s="157"/>
      <c r="J27" s="169">
        <f>ROUND(J78,2)</f>
        <v>0</v>
      </c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14.4" customHeight="1">
      <c r="B29" s="47"/>
      <c r="C29" s="48"/>
      <c r="D29" s="48"/>
      <c r="E29" s="48"/>
      <c r="F29" s="53" t="s">
        <v>47</v>
      </c>
      <c r="G29" s="48"/>
      <c r="H29" s="48"/>
      <c r="I29" s="170" t="s">
        <v>46</v>
      </c>
      <c r="J29" s="53" t="s">
        <v>48</v>
      </c>
      <c r="K29" s="52"/>
    </row>
    <row r="30" s="1" customFormat="1" ht="14.4" customHeight="1">
      <c r="B30" s="47"/>
      <c r="C30" s="48"/>
      <c r="D30" s="56" t="s">
        <v>49</v>
      </c>
      <c r="E30" s="56" t="s">
        <v>50</v>
      </c>
      <c r="F30" s="171">
        <f>ROUND(SUM(BE78:BE96), 2)</f>
        <v>0</v>
      </c>
      <c r="G30" s="48"/>
      <c r="H30" s="48"/>
      <c r="I30" s="172">
        <v>0.20999999999999999</v>
      </c>
      <c r="J30" s="171">
        <f>ROUND(ROUND((SUM(BE78:BE96)), 2)*I30, 2)</f>
        <v>0</v>
      </c>
      <c r="K30" s="52"/>
    </row>
    <row r="31" s="1" customFormat="1" ht="14.4" customHeight="1">
      <c r="B31" s="47"/>
      <c r="C31" s="48"/>
      <c r="D31" s="48"/>
      <c r="E31" s="56" t="s">
        <v>51</v>
      </c>
      <c r="F31" s="171">
        <f>ROUND(SUM(BF78:BF96), 2)</f>
        <v>0</v>
      </c>
      <c r="G31" s="48"/>
      <c r="H31" s="48"/>
      <c r="I31" s="172">
        <v>0.14999999999999999</v>
      </c>
      <c r="J31" s="171">
        <f>ROUND(ROUND((SUM(BF78:BF96)), 2)*I31, 2)</f>
        <v>0</v>
      </c>
      <c r="K31" s="52"/>
    </row>
    <row r="32" hidden="1" s="1" customFormat="1" ht="14.4" customHeight="1">
      <c r="B32" s="47"/>
      <c r="C32" s="48"/>
      <c r="D32" s="48"/>
      <c r="E32" s="56" t="s">
        <v>52</v>
      </c>
      <c r="F32" s="171">
        <f>ROUND(SUM(BG78:BG96), 2)</f>
        <v>0</v>
      </c>
      <c r="G32" s="48"/>
      <c r="H32" s="48"/>
      <c r="I32" s="172">
        <v>0.20999999999999999</v>
      </c>
      <c r="J32" s="171">
        <v>0</v>
      </c>
      <c r="K32" s="52"/>
    </row>
    <row r="33" hidden="1" s="1" customFormat="1" ht="14.4" customHeight="1">
      <c r="B33" s="47"/>
      <c r="C33" s="48"/>
      <c r="D33" s="48"/>
      <c r="E33" s="56" t="s">
        <v>53</v>
      </c>
      <c r="F33" s="171">
        <f>ROUND(SUM(BH78:BH96), 2)</f>
        <v>0</v>
      </c>
      <c r="G33" s="48"/>
      <c r="H33" s="48"/>
      <c r="I33" s="172">
        <v>0.14999999999999999</v>
      </c>
      <c r="J33" s="171">
        <v>0</v>
      </c>
      <c r="K33" s="52"/>
    </row>
    <row r="34" hidden="1" s="1" customFormat="1" ht="14.4" customHeight="1">
      <c r="B34" s="47"/>
      <c r="C34" s="48"/>
      <c r="D34" s="48"/>
      <c r="E34" s="56" t="s">
        <v>54</v>
      </c>
      <c r="F34" s="171">
        <f>ROUND(SUM(BI78:BI96), 2)</f>
        <v>0</v>
      </c>
      <c r="G34" s="48"/>
      <c r="H34" s="48"/>
      <c r="I34" s="172">
        <v>0</v>
      </c>
      <c r="J34" s="171">
        <v>0</v>
      </c>
      <c r="K34" s="52"/>
    </row>
    <row r="35" s="1" customFormat="1" ht="6.96" customHeight="1">
      <c r="B35" s="47"/>
      <c r="C35" s="48"/>
      <c r="D35" s="48"/>
      <c r="E35" s="48"/>
      <c r="F35" s="48"/>
      <c r="G35" s="48"/>
      <c r="H35" s="48"/>
      <c r="I35" s="157"/>
      <c r="J35" s="48"/>
      <c r="K35" s="52"/>
    </row>
    <row r="36" s="1" customFormat="1" ht="25.44" customHeight="1">
      <c r="B36" s="47"/>
      <c r="C36" s="173"/>
      <c r="D36" s="174" t="s">
        <v>55</v>
      </c>
      <c r="E36" s="99"/>
      <c r="F36" s="99"/>
      <c r="G36" s="175" t="s">
        <v>56</v>
      </c>
      <c r="H36" s="176" t="s">
        <v>57</v>
      </c>
      <c r="I36" s="177"/>
      <c r="J36" s="178">
        <f>SUM(J27:J34)</f>
        <v>0</v>
      </c>
      <c r="K36" s="179"/>
    </row>
    <row r="37" s="1" customFormat="1" ht="14.4" customHeight="1">
      <c r="B37" s="68"/>
      <c r="C37" s="69"/>
      <c r="D37" s="69"/>
      <c r="E37" s="69"/>
      <c r="F37" s="69"/>
      <c r="G37" s="69"/>
      <c r="H37" s="69"/>
      <c r="I37" s="180"/>
      <c r="J37" s="69"/>
      <c r="K37" s="70"/>
    </row>
    <row r="41" s="1" customFormat="1" ht="6.96" customHeight="1">
      <c r="B41" s="181"/>
      <c r="C41" s="182"/>
      <c r="D41" s="182"/>
      <c r="E41" s="182"/>
      <c r="F41" s="182"/>
      <c r="G41" s="182"/>
      <c r="H41" s="182"/>
      <c r="I41" s="183"/>
      <c r="J41" s="182"/>
      <c r="K41" s="184"/>
    </row>
    <row r="42" s="1" customFormat="1" ht="36.96" customHeight="1">
      <c r="B42" s="47"/>
      <c r="C42" s="30" t="s">
        <v>159</v>
      </c>
      <c r="D42" s="48"/>
      <c r="E42" s="48"/>
      <c r="F42" s="48"/>
      <c r="G42" s="48"/>
      <c r="H42" s="48"/>
      <c r="I42" s="157"/>
      <c r="J42" s="48"/>
      <c r="K42" s="52"/>
    </row>
    <row r="43" s="1" customFormat="1" ht="6.96" customHeight="1">
      <c r="B43" s="47"/>
      <c r="C43" s="48"/>
      <c r="D43" s="48"/>
      <c r="E43" s="48"/>
      <c r="F43" s="48"/>
      <c r="G43" s="48"/>
      <c r="H43" s="48"/>
      <c r="I43" s="157"/>
      <c r="J43" s="48"/>
      <c r="K43" s="52"/>
    </row>
    <row r="44" s="1" customFormat="1" ht="14.4" customHeight="1">
      <c r="B44" s="47"/>
      <c r="C44" s="40" t="s">
        <v>18</v>
      </c>
      <c r="D44" s="48"/>
      <c r="E44" s="48"/>
      <c r="F44" s="48"/>
      <c r="G44" s="48"/>
      <c r="H44" s="48"/>
      <c r="I44" s="157"/>
      <c r="J44" s="48"/>
      <c r="K44" s="52"/>
    </row>
    <row r="45" s="1" customFormat="1" ht="16.5" customHeight="1">
      <c r="B45" s="47"/>
      <c r="C45" s="48"/>
      <c r="D45" s="48"/>
      <c r="E45" s="156" t="str">
        <f>E7</f>
        <v>Výstavba ČOV a kanalizace v obci Kožlí</v>
      </c>
      <c r="F45" s="40"/>
      <c r="G45" s="40"/>
      <c r="H45" s="40"/>
      <c r="I45" s="157"/>
      <c r="J45" s="48"/>
      <c r="K45" s="52"/>
    </row>
    <row r="46" s="1" customFormat="1" ht="14.4" customHeight="1">
      <c r="B46" s="47"/>
      <c r="C46" s="40" t="s">
        <v>153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7.25" customHeight="1">
      <c r="B47" s="47"/>
      <c r="C47" s="48"/>
      <c r="D47" s="48"/>
      <c r="E47" s="158" t="str">
        <f>E9</f>
        <v>2018_12_000 - Soupis vedlejších a ostatních nákladů</v>
      </c>
      <c r="F47" s="48"/>
      <c r="G47" s="48"/>
      <c r="H47" s="48"/>
      <c r="I47" s="157"/>
      <c r="J47" s="48"/>
      <c r="K47" s="52"/>
    </row>
    <row r="48" s="1" customFormat="1" ht="6.96" customHeight="1">
      <c r="B48" s="47"/>
      <c r="C48" s="48"/>
      <c r="D48" s="48"/>
      <c r="E48" s="48"/>
      <c r="F48" s="48"/>
      <c r="G48" s="48"/>
      <c r="H48" s="48"/>
      <c r="I48" s="157"/>
      <c r="J48" s="48"/>
      <c r="K48" s="52"/>
    </row>
    <row r="49" s="1" customFormat="1" ht="18" customHeight="1">
      <c r="B49" s="47"/>
      <c r="C49" s="40" t="s">
        <v>24</v>
      </c>
      <c r="D49" s="48"/>
      <c r="E49" s="48"/>
      <c r="F49" s="35" t="str">
        <f>F12</f>
        <v>Kožlí u Orlíka</v>
      </c>
      <c r="G49" s="48"/>
      <c r="H49" s="48"/>
      <c r="I49" s="159" t="s">
        <v>26</v>
      </c>
      <c r="J49" s="160" t="str">
        <f>IF(J12="","",J12)</f>
        <v>30. 10. 2018</v>
      </c>
      <c r="K49" s="52"/>
    </row>
    <row r="50" s="1" customFormat="1" ht="6.96" customHeight="1">
      <c r="B50" s="47"/>
      <c r="C50" s="48"/>
      <c r="D50" s="48"/>
      <c r="E50" s="48"/>
      <c r="F50" s="48"/>
      <c r="G50" s="48"/>
      <c r="H50" s="48"/>
      <c r="I50" s="157"/>
      <c r="J50" s="48"/>
      <c r="K50" s="52"/>
    </row>
    <row r="51" s="1" customFormat="1">
      <c r="B51" s="47"/>
      <c r="C51" s="40" t="s">
        <v>32</v>
      </c>
      <c r="D51" s="48"/>
      <c r="E51" s="48"/>
      <c r="F51" s="35" t="str">
        <f>E15</f>
        <v>obec Kožlí</v>
      </c>
      <c r="G51" s="48"/>
      <c r="H51" s="48"/>
      <c r="I51" s="159" t="s">
        <v>39</v>
      </c>
      <c r="J51" s="45" t="str">
        <f>E21</f>
        <v>Vodohospodářský rozvoj a výstavba a.s.</v>
      </c>
      <c r="K51" s="52"/>
    </row>
    <row r="52" s="1" customFormat="1" ht="14.4" customHeight="1">
      <c r="B52" s="47"/>
      <c r="C52" s="40" t="s">
        <v>37</v>
      </c>
      <c r="D52" s="48"/>
      <c r="E52" s="48"/>
      <c r="F52" s="35" t="str">
        <f>IF(E18="","",E18)</f>
        <v/>
      </c>
      <c r="G52" s="48"/>
      <c r="H52" s="48"/>
      <c r="I52" s="157"/>
      <c r="J52" s="185"/>
      <c r="K52" s="52"/>
    </row>
    <row r="53" s="1" customFormat="1" ht="10.32" customHeight="1">
      <c r="B53" s="47"/>
      <c r="C53" s="48"/>
      <c r="D53" s="48"/>
      <c r="E53" s="48"/>
      <c r="F53" s="48"/>
      <c r="G53" s="48"/>
      <c r="H53" s="48"/>
      <c r="I53" s="157"/>
      <c r="J53" s="48"/>
      <c r="K53" s="52"/>
    </row>
    <row r="54" s="1" customFormat="1" ht="29.28" customHeight="1">
      <c r="B54" s="47"/>
      <c r="C54" s="186" t="s">
        <v>160</v>
      </c>
      <c r="D54" s="173"/>
      <c r="E54" s="173"/>
      <c r="F54" s="173"/>
      <c r="G54" s="173"/>
      <c r="H54" s="173"/>
      <c r="I54" s="187"/>
      <c r="J54" s="188" t="s">
        <v>161</v>
      </c>
      <c r="K54" s="189"/>
    </row>
    <row r="55" s="1" customFormat="1" ht="10.32" customHeight="1">
      <c r="B55" s="47"/>
      <c r="C55" s="48"/>
      <c r="D55" s="48"/>
      <c r="E55" s="48"/>
      <c r="F55" s="48"/>
      <c r="G55" s="48"/>
      <c r="H55" s="48"/>
      <c r="I55" s="157"/>
      <c r="J55" s="48"/>
      <c r="K55" s="52"/>
    </row>
    <row r="56" s="1" customFormat="1" ht="29.28" customHeight="1">
      <c r="B56" s="47"/>
      <c r="C56" s="190" t="s">
        <v>162</v>
      </c>
      <c r="D56" s="48"/>
      <c r="E56" s="48"/>
      <c r="F56" s="48"/>
      <c r="G56" s="48"/>
      <c r="H56" s="48"/>
      <c r="I56" s="157"/>
      <c r="J56" s="169">
        <f>J78</f>
        <v>0</v>
      </c>
      <c r="K56" s="52"/>
      <c r="AU56" s="24" t="s">
        <v>163</v>
      </c>
    </row>
    <row r="57" s="8" customFormat="1" ht="24.96" customHeight="1">
      <c r="B57" s="191"/>
      <c r="C57" s="192"/>
      <c r="D57" s="193" t="s">
        <v>164</v>
      </c>
      <c r="E57" s="194"/>
      <c r="F57" s="194"/>
      <c r="G57" s="194"/>
      <c r="H57" s="194"/>
      <c r="I57" s="195"/>
      <c r="J57" s="196">
        <f>J79</f>
        <v>0</v>
      </c>
      <c r="K57" s="197"/>
    </row>
    <row r="58" s="9" customFormat="1" ht="19.92" customHeight="1">
      <c r="B58" s="198"/>
      <c r="C58" s="199"/>
      <c r="D58" s="200" t="s">
        <v>165</v>
      </c>
      <c r="E58" s="201"/>
      <c r="F58" s="201"/>
      <c r="G58" s="201"/>
      <c r="H58" s="201"/>
      <c r="I58" s="202"/>
      <c r="J58" s="203">
        <f>J80</f>
        <v>0</v>
      </c>
      <c r="K58" s="204"/>
    </row>
    <row r="59" s="1" customFormat="1" ht="21.84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6.96" customHeight="1">
      <c r="B60" s="68"/>
      <c r="C60" s="69"/>
      <c r="D60" s="69"/>
      <c r="E60" s="69"/>
      <c r="F60" s="69"/>
      <c r="G60" s="69"/>
      <c r="H60" s="69"/>
      <c r="I60" s="180"/>
      <c r="J60" s="69"/>
      <c r="K60" s="70"/>
    </row>
    <row r="64" s="1" customFormat="1" ht="6.96" customHeight="1">
      <c r="B64" s="71"/>
      <c r="C64" s="72"/>
      <c r="D64" s="72"/>
      <c r="E64" s="72"/>
      <c r="F64" s="72"/>
      <c r="G64" s="72"/>
      <c r="H64" s="72"/>
      <c r="I64" s="183"/>
      <c r="J64" s="72"/>
      <c r="K64" s="72"/>
      <c r="L64" s="73"/>
    </row>
    <row r="65" s="1" customFormat="1" ht="36.96" customHeight="1">
      <c r="B65" s="47"/>
      <c r="C65" s="74" t="s">
        <v>166</v>
      </c>
      <c r="D65" s="75"/>
      <c r="E65" s="75"/>
      <c r="F65" s="75"/>
      <c r="G65" s="75"/>
      <c r="H65" s="75"/>
      <c r="I65" s="205"/>
      <c r="J65" s="75"/>
      <c r="K65" s="75"/>
      <c r="L65" s="73"/>
    </row>
    <row r="66" s="1" customFormat="1" ht="6.96" customHeight="1">
      <c r="B66" s="47"/>
      <c r="C66" s="75"/>
      <c r="D66" s="75"/>
      <c r="E66" s="75"/>
      <c r="F66" s="75"/>
      <c r="G66" s="75"/>
      <c r="H66" s="75"/>
      <c r="I66" s="205"/>
      <c r="J66" s="75"/>
      <c r="K66" s="75"/>
      <c r="L66" s="73"/>
    </row>
    <row r="67" s="1" customFormat="1" ht="14.4" customHeight="1">
      <c r="B67" s="47"/>
      <c r="C67" s="77" t="s">
        <v>18</v>
      </c>
      <c r="D67" s="75"/>
      <c r="E67" s="75"/>
      <c r="F67" s="75"/>
      <c r="G67" s="75"/>
      <c r="H67" s="75"/>
      <c r="I67" s="205"/>
      <c r="J67" s="75"/>
      <c r="K67" s="75"/>
      <c r="L67" s="73"/>
    </row>
    <row r="68" s="1" customFormat="1" ht="16.5" customHeight="1">
      <c r="B68" s="47"/>
      <c r="C68" s="75"/>
      <c r="D68" s="75"/>
      <c r="E68" s="206" t="str">
        <f>E7</f>
        <v>Výstavba ČOV a kanalizace v obci Kožlí</v>
      </c>
      <c r="F68" s="77"/>
      <c r="G68" s="77"/>
      <c r="H68" s="77"/>
      <c r="I68" s="205"/>
      <c r="J68" s="75"/>
      <c r="K68" s="75"/>
      <c r="L68" s="73"/>
    </row>
    <row r="69" s="1" customFormat="1" ht="14.4" customHeight="1">
      <c r="B69" s="47"/>
      <c r="C69" s="77" t="s">
        <v>153</v>
      </c>
      <c r="D69" s="75"/>
      <c r="E69" s="75"/>
      <c r="F69" s="75"/>
      <c r="G69" s="75"/>
      <c r="H69" s="75"/>
      <c r="I69" s="205"/>
      <c r="J69" s="75"/>
      <c r="K69" s="75"/>
      <c r="L69" s="73"/>
    </row>
    <row r="70" s="1" customFormat="1" ht="17.25" customHeight="1">
      <c r="B70" s="47"/>
      <c r="C70" s="75"/>
      <c r="D70" s="75"/>
      <c r="E70" s="83" t="str">
        <f>E9</f>
        <v>2018_12_000 - Soupis vedlejších a ostatních nákladů</v>
      </c>
      <c r="F70" s="75"/>
      <c r="G70" s="75"/>
      <c r="H70" s="75"/>
      <c r="I70" s="205"/>
      <c r="J70" s="75"/>
      <c r="K70" s="75"/>
      <c r="L70" s="73"/>
    </row>
    <row r="71" s="1" customFormat="1" ht="6.96" customHeight="1">
      <c r="B71" s="47"/>
      <c r="C71" s="75"/>
      <c r="D71" s="75"/>
      <c r="E71" s="75"/>
      <c r="F71" s="75"/>
      <c r="G71" s="75"/>
      <c r="H71" s="75"/>
      <c r="I71" s="205"/>
      <c r="J71" s="75"/>
      <c r="K71" s="75"/>
      <c r="L71" s="73"/>
    </row>
    <row r="72" s="1" customFormat="1" ht="18" customHeight="1">
      <c r="B72" s="47"/>
      <c r="C72" s="77" t="s">
        <v>24</v>
      </c>
      <c r="D72" s="75"/>
      <c r="E72" s="75"/>
      <c r="F72" s="207" t="str">
        <f>F12</f>
        <v>Kožlí u Orlíka</v>
      </c>
      <c r="G72" s="75"/>
      <c r="H72" s="75"/>
      <c r="I72" s="208" t="s">
        <v>26</v>
      </c>
      <c r="J72" s="86" t="str">
        <f>IF(J12="","",J12)</f>
        <v>30. 10. 2018</v>
      </c>
      <c r="K72" s="75"/>
      <c r="L72" s="73"/>
    </row>
    <row r="73" s="1" customFormat="1" ht="6.96" customHeight="1">
      <c r="B73" s="47"/>
      <c r="C73" s="75"/>
      <c r="D73" s="75"/>
      <c r="E73" s="75"/>
      <c r="F73" s="75"/>
      <c r="G73" s="75"/>
      <c r="H73" s="75"/>
      <c r="I73" s="205"/>
      <c r="J73" s="75"/>
      <c r="K73" s="75"/>
      <c r="L73" s="73"/>
    </row>
    <row r="74" s="1" customFormat="1">
      <c r="B74" s="47"/>
      <c r="C74" s="77" t="s">
        <v>32</v>
      </c>
      <c r="D74" s="75"/>
      <c r="E74" s="75"/>
      <c r="F74" s="207" t="str">
        <f>E15</f>
        <v>obec Kožlí</v>
      </c>
      <c r="G74" s="75"/>
      <c r="H74" s="75"/>
      <c r="I74" s="208" t="s">
        <v>39</v>
      </c>
      <c r="J74" s="207" t="str">
        <f>E21</f>
        <v>Vodohospodářský rozvoj a výstavba a.s.</v>
      </c>
      <c r="K74" s="75"/>
      <c r="L74" s="73"/>
    </row>
    <row r="75" s="1" customFormat="1" ht="14.4" customHeight="1">
      <c r="B75" s="47"/>
      <c r="C75" s="77" t="s">
        <v>37</v>
      </c>
      <c r="D75" s="75"/>
      <c r="E75" s="75"/>
      <c r="F75" s="207" t="str">
        <f>IF(E18="","",E18)</f>
        <v/>
      </c>
      <c r="G75" s="75"/>
      <c r="H75" s="75"/>
      <c r="I75" s="205"/>
      <c r="J75" s="75"/>
      <c r="K75" s="75"/>
      <c r="L75" s="73"/>
    </row>
    <row r="76" s="1" customFormat="1" ht="10.32" customHeight="1">
      <c r="B76" s="47"/>
      <c r="C76" s="75"/>
      <c r="D76" s="75"/>
      <c r="E76" s="75"/>
      <c r="F76" s="75"/>
      <c r="G76" s="75"/>
      <c r="H76" s="75"/>
      <c r="I76" s="205"/>
      <c r="J76" s="75"/>
      <c r="K76" s="75"/>
      <c r="L76" s="73"/>
    </row>
    <row r="77" s="10" customFormat="1" ht="29.28" customHeight="1">
      <c r="B77" s="209"/>
      <c r="C77" s="210" t="s">
        <v>167</v>
      </c>
      <c r="D77" s="211" t="s">
        <v>64</v>
      </c>
      <c r="E77" s="211" t="s">
        <v>60</v>
      </c>
      <c r="F77" s="211" t="s">
        <v>168</v>
      </c>
      <c r="G77" s="211" t="s">
        <v>169</v>
      </c>
      <c r="H77" s="211" t="s">
        <v>170</v>
      </c>
      <c r="I77" s="212" t="s">
        <v>171</v>
      </c>
      <c r="J77" s="211" t="s">
        <v>161</v>
      </c>
      <c r="K77" s="213" t="s">
        <v>172</v>
      </c>
      <c r="L77" s="214"/>
      <c r="M77" s="103" t="s">
        <v>173</v>
      </c>
      <c r="N77" s="104" t="s">
        <v>49</v>
      </c>
      <c r="O77" s="104" t="s">
        <v>174</v>
      </c>
      <c r="P77" s="104" t="s">
        <v>175</v>
      </c>
      <c r="Q77" s="104" t="s">
        <v>176</v>
      </c>
      <c r="R77" s="104" t="s">
        <v>177</v>
      </c>
      <c r="S77" s="104" t="s">
        <v>178</v>
      </c>
      <c r="T77" s="105" t="s">
        <v>179</v>
      </c>
    </row>
    <row r="78" s="1" customFormat="1" ht="29.28" customHeight="1">
      <c r="B78" s="47"/>
      <c r="C78" s="109" t="s">
        <v>162</v>
      </c>
      <c r="D78" s="75"/>
      <c r="E78" s="75"/>
      <c r="F78" s="75"/>
      <c r="G78" s="75"/>
      <c r="H78" s="75"/>
      <c r="I78" s="205"/>
      <c r="J78" s="215">
        <f>BK78</f>
        <v>0</v>
      </c>
      <c r="K78" s="75"/>
      <c r="L78" s="73"/>
      <c r="M78" s="106"/>
      <c r="N78" s="107"/>
      <c r="O78" s="107"/>
      <c r="P78" s="216">
        <f>P79</f>
        <v>0</v>
      </c>
      <c r="Q78" s="107"/>
      <c r="R78" s="216">
        <f>R79</f>
        <v>0</v>
      </c>
      <c r="S78" s="107"/>
      <c r="T78" s="217">
        <f>T79</f>
        <v>0</v>
      </c>
      <c r="AT78" s="24" t="s">
        <v>78</v>
      </c>
      <c r="AU78" s="24" t="s">
        <v>163</v>
      </c>
      <c r="BK78" s="218">
        <f>BK79</f>
        <v>0</v>
      </c>
    </row>
    <row r="79" s="11" customFormat="1" ht="37.44" customHeight="1">
      <c r="B79" s="219"/>
      <c r="C79" s="220"/>
      <c r="D79" s="221" t="s">
        <v>78</v>
      </c>
      <c r="E79" s="222" t="s">
        <v>180</v>
      </c>
      <c r="F79" s="222" t="s">
        <v>181</v>
      </c>
      <c r="G79" s="220"/>
      <c r="H79" s="220"/>
      <c r="I79" s="223"/>
      <c r="J79" s="224">
        <f>BK79</f>
        <v>0</v>
      </c>
      <c r="K79" s="220"/>
      <c r="L79" s="225"/>
      <c r="M79" s="226"/>
      <c r="N79" s="227"/>
      <c r="O79" s="227"/>
      <c r="P79" s="228">
        <f>P80</f>
        <v>0</v>
      </c>
      <c r="Q79" s="227"/>
      <c r="R79" s="228">
        <f>R80</f>
        <v>0</v>
      </c>
      <c r="S79" s="227"/>
      <c r="T79" s="229">
        <f>T80</f>
        <v>0</v>
      </c>
      <c r="AR79" s="230" t="s">
        <v>182</v>
      </c>
      <c r="AT79" s="231" t="s">
        <v>78</v>
      </c>
      <c r="AU79" s="231" t="s">
        <v>79</v>
      </c>
      <c r="AY79" s="230" t="s">
        <v>183</v>
      </c>
      <c r="BK79" s="232">
        <f>BK80</f>
        <v>0</v>
      </c>
    </row>
    <row r="80" s="11" customFormat="1" ht="19.92" customHeight="1">
      <c r="B80" s="219"/>
      <c r="C80" s="220"/>
      <c r="D80" s="221" t="s">
        <v>78</v>
      </c>
      <c r="E80" s="233" t="s">
        <v>79</v>
      </c>
      <c r="F80" s="233" t="s">
        <v>181</v>
      </c>
      <c r="G80" s="220"/>
      <c r="H80" s="220"/>
      <c r="I80" s="223"/>
      <c r="J80" s="234">
        <f>BK80</f>
        <v>0</v>
      </c>
      <c r="K80" s="220"/>
      <c r="L80" s="225"/>
      <c r="M80" s="226"/>
      <c r="N80" s="227"/>
      <c r="O80" s="227"/>
      <c r="P80" s="228">
        <f>SUM(P81:P96)</f>
        <v>0</v>
      </c>
      <c r="Q80" s="227"/>
      <c r="R80" s="228">
        <f>SUM(R81:R96)</f>
        <v>0</v>
      </c>
      <c r="S80" s="227"/>
      <c r="T80" s="229">
        <f>SUM(T81:T96)</f>
        <v>0</v>
      </c>
      <c r="AR80" s="230" t="s">
        <v>182</v>
      </c>
      <c r="AT80" s="231" t="s">
        <v>78</v>
      </c>
      <c r="AU80" s="231" t="s">
        <v>87</v>
      </c>
      <c r="AY80" s="230" t="s">
        <v>183</v>
      </c>
      <c r="BK80" s="232">
        <f>SUM(BK81:BK96)</f>
        <v>0</v>
      </c>
    </row>
    <row r="81" s="1" customFormat="1" ht="16.5" customHeight="1">
      <c r="B81" s="47"/>
      <c r="C81" s="235" t="s">
        <v>87</v>
      </c>
      <c r="D81" s="235" t="s">
        <v>184</v>
      </c>
      <c r="E81" s="236" t="s">
        <v>185</v>
      </c>
      <c r="F81" s="237" t="s">
        <v>186</v>
      </c>
      <c r="G81" s="238" t="s">
        <v>187</v>
      </c>
      <c r="H81" s="239">
        <v>1</v>
      </c>
      <c r="I81" s="240"/>
      <c r="J81" s="241">
        <f>ROUND(I81*H81,2)</f>
        <v>0</v>
      </c>
      <c r="K81" s="237" t="s">
        <v>34</v>
      </c>
      <c r="L81" s="73"/>
      <c r="M81" s="242" t="s">
        <v>34</v>
      </c>
      <c r="N81" s="243" t="s">
        <v>50</v>
      </c>
      <c r="O81" s="48"/>
      <c r="P81" s="244">
        <f>O81*H81</f>
        <v>0</v>
      </c>
      <c r="Q81" s="244">
        <v>0</v>
      </c>
      <c r="R81" s="244">
        <f>Q81*H81</f>
        <v>0</v>
      </c>
      <c r="S81" s="244">
        <v>0</v>
      </c>
      <c r="T81" s="245">
        <f>S81*H81</f>
        <v>0</v>
      </c>
      <c r="AR81" s="24" t="s">
        <v>188</v>
      </c>
      <c r="AT81" s="24" t="s">
        <v>184</v>
      </c>
      <c r="AU81" s="24" t="s">
        <v>90</v>
      </c>
      <c r="AY81" s="24" t="s">
        <v>183</v>
      </c>
      <c r="BE81" s="246">
        <f>IF(N81="základní",J81,0)</f>
        <v>0</v>
      </c>
      <c r="BF81" s="246">
        <f>IF(N81="snížená",J81,0)</f>
        <v>0</v>
      </c>
      <c r="BG81" s="246">
        <f>IF(N81="zákl. přenesená",J81,0)</f>
        <v>0</v>
      </c>
      <c r="BH81" s="246">
        <f>IF(N81="sníž. přenesená",J81,0)</f>
        <v>0</v>
      </c>
      <c r="BI81" s="246">
        <f>IF(N81="nulová",J81,0)</f>
        <v>0</v>
      </c>
      <c r="BJ81" s="24" t="s">
        <v>87</v>
      </c>
      <c r="BK81" s="246">
        <f>ROUND(I81*H81,2)</f>
        <v>0</v>
      </c>
      <c r="BL81" s="24" t="s">
        <v>188</v>
      </c>
      <c r="BM81" s="24" t="s">
        <v>189</v>
      </c>
    </row>
    <row r="82" s="1" customFormat="1" ht="16.5" customHeight="1">
      <c r="B82" s="47"/>
      <c r="C82" s="235" t="s">
        <v>90</v>
      </c>
      <c r="D82" s="235" t="s">
        <v>184</v>
      </c>
      <c r="E82" s="236" t="s">
        <v>190</v>
      </c>
      <c r="F82" s="237" t="s">
        <v>191</v>
      </c>
      <c r="G82" s="238" t="s">
        <v>187</v>
      </c>
      <c r="H82" s="239">
        <v>1</v>
      </c>
      <c r="I82" s="240"/>
      <c r="J82" s="241">
        <f>ROUND(I82*H82,2)</f>
        <v>0</v>
      </c>
      <c r="K82" s="237" t="s">
        <v>34</v>
      </c>
      <c r="L82" s="73"/>
      <c r="M82" s="242" t="s">
        <v>34</v>
      </c>
      <c r="N82" s="243" t="s">
        <v>50</v>
      </c>
      <c r="O82" s="48"/>
      <c r="P82" s="244">
        <f>O82*H82</f>
        <v>0</v>
      </c>
      <c r="Q82" s="244">
        <v>0</v>
      </c>
      <c r="R82" s="244">
        <f>Q82*H82</f>
        <v>0</v>
      </c>
      <c r="S82" s="244">
        <v>0</v>
      </c>
      <c r="T82" s="245">
        <f>S82*H82</f>
        <v>0</v>
      </c>
      <c r="AR82" s="24" t="s">
        <v>188</v>
      </c>
      <c r="AT82" s="24" t="s">
        <v>184</v>
      </c>
      <c r="AU82" s="24" t="s">
        <v>90</v>
      </c>
      <c r="AY82" s="24" t="s">
        <v>183</v>
      </c>
      <c r="BE82" s="246">
        <f>IF(N82="základní",J82,0)</f>
        <v>0</v>
      </c>
      <c r="BF82" s="246">
        <f>IF(N82="snížená",J82,0)</f>
        <v>0</v>
      </c>
      <c r="BG82" s="246">
        <f>IF(N82="zákl. přenesená",J82,0)</f>
        <v>0</v>
      </c>
      <c r="BH82" s="246">
        <f>IF(N82="sníž. přenesená",J82,0)</f>
        <v>0</v>
      </c>
      <c r="BI82" s="246">
        <f>IF(N82="nulová",J82,0)</f>
        <v>0</v>
      </c>
      <c r="BJ82" s="24" t="s">
        <v>87</v>
      </c>
      <c r="BK82" s="246">
        <f>ROUND(I82*H82,2)</f>
        <v>0</v>
      </c>
      <c r="BL82" s="24" t="s">
        <v>188</v>
      </c>
      <c r="BM82" s="24" t="s">
        <v>192</v>
      </c>
    </row>
    <row r="83" s="1" customFormat="1" ht="16.5" customHeight="1">
      <c r="B83" s="47"/>
      <c r="C83" s="235" t="s">
        <v>193</v>
      </c>
      <c r="D83" s="235" t="s">
        <v>184</v>
      </c>
      <c r="E83" s="236" t="s">
        <v>194</v>
      </c>
      <c r="F83" s="237" t="s">
        <v>195</v>
      </c>
      <c r="G83" s="238" t="s">
        <v>187</v>
      </c>
      <c r="H83" s="239">
        <v>1</v>
      </c>
      <c r="I83" s="240"/>
      <c r="J83" s="241">
        <f>ROUND(I83*H83,2)</f>
        <v>0</v>
      </c>
      <c r="K83" s="237" t="s">
        <v>34</v>
      </c>
      <c r="L83" s="73"/>
      <c r="M83" s="242" t="s">
        <v>34</v>
      </c>
      <c r="N83" s="243" t="s">
        <v>50</v>
      </c>
      <c r="O83" s="48"/>
      <c r="P83" s="244">
        <f>O83*H83</f>
        <v>0</v>
      </c>
      <c r="Q83" s="244">
        <v>0</v>
      </c>
      <c r="R83" s="244">
        <f>Q83*H83</f>
        <v>0</v>
      </c>
      <c r="S83" s="244">
        <v>0</v>
      </c>
      <c r="T83" s="245">
        <f>S83*H83</f>
        <v>0</v>
      </c>
      <c r="AR83" s="24" t="s">
        <v>188</v>
      </c>
      <c r="AT83" s="24" t="s">
        <v>184</v>
      </c>
      <c r="AU83" s="24" t="s">
        <v>90</v>
      </c>
      <c r="AY83" s="24" t="s">
        <v>183</v>
      </c>
      <c r="BE83" s="246">
        <f>IF(N83="základní",J83,0)</f>
        <v>0</v>
      </c>
      <c r="BF83" s="246">
        <f>IF(N83="snížená",J83,0)</f>
        <v>0</v>
      </c>
      <c r="BG83" s="246">
        <f>IF(N83="zákl. přenesená",J83,0)</f>
        <v>0</v>
      </c>
      <c r="BH83" s="246">
        <f>IF(N83="sníž. přenesená",J83,0)</f>
        <v>0</v>
      </c>
      <c r="BI83" s="246">
        <f>IF(N83="nulová",J83,0)</f>
        <v>0</v>
      </c>
      <c r="BJ83" s="24" t="s">
        <v>87</v>
      </c>
      <c r="BK83" s="246">
        <f>ROUND(I83*H83,2)</f>
        <v>0</v>
      </c>
      <c r="BL83" s="24" t="s">
        <v>188</v>
      </c>
      <c r="BM83" s="24" t="s">
        <v>196</v>
      </c>
    </row>
    <row r="84" s="1" customFormat="1" ht="16.5" customHeight="1">
      <c r="B84" s="47"/>
      <c r="C84" s="235" t="s">
        <v>197</v>
      </c>
      <c r="D84" s="235" t="s">
        <v>184</v>
      </c>
      <c r="E84" s="236" t="s">
        <v>198</v>
      </c>
      <c r="F84" s="237" t="s">
        <v>199</v>
      </c>
      <c r="G84" s="238" t="s">
        <v>187</v>
      </c>
      <c r="H84" s="239">
        <v>1</v>
      </c>
      <c r="I84" s="240"/>
      <c r="J84" s="241">
        <f>ROUND(I84*H84,2)</f>
        <v>0</v>
      </c>
      <c r="K84" s="237" t="s">
        <v>34</v>
      </c>
      <c r="L84" s="73"/>
      <c r="M84" s="242" t="s">
        <v>34</v>
      </c>
      <c r="N84" s="243" t="s">
        <v>50</v>
      </c>
      <c r="O84" s="48"/>
      <c r="P84" s="244">
        <f>O84*H84</f>
        <v>0</v>
      </c>
      <c r="Q84" s="244">
        <v>0</v>
      </c>
      <c r="R84" s="244">
        <f>Q84*H84</f>
        <v>0</v>
      </c>
      <c r="S84" s="244">
        <v>0</v>
      </c>
      <c r="T84" s="245">
        <f>S84*H84</f>
        <v>0</v>
      </c>
      <c r="AR84" s="24" t="s">
        <v>188</v>
      </c>
      <c r="AT84" s="24" t="s">
        <v>184</v>
      </c>
      <c r="AU84" s="24" t="s">
        <v>90</v>
      </c>
      <c r="AY84" s="24" t="s">
        <v>183</v>
      </c>
      <c r="BE84" s="246">
        <f>IF(N84="základní",J84,0)</f>
        <v>0</v>
      </c>
      <c r="BF84" s="246">
        <f>IF(N84="snížená",J84,0)</f>
        <v>0</v>
      </c>
      <c r="BG84" s="246">
        <f>IF(N84="zákl. přenesená",J84,0)</f>
        <v>0</v>
      </c>
      <c r="BH84" s="246">
        <f>IF(N84="sníž. přenesená",J84,0)</f>
        <v>0</v>
      </c>
      <c r="BI84" s="246">
        <f>IF(N84="nulová",J84,0)</f>
        <v>0</v>
      </c>
      <c r="BJ84" s="24" t="s">
        <v>87</v>
      </c>
      <c r="BK84" s="246">
        <f>ROUND(I84*H84,2)</f>
        <v>0</v>
      </c>
      <c r="BL84" s="24" t="s">
        <v>188</v>
      </c>
      <c r="BM84" s="24" t="s">
        <v>200</v>
      </c>
    </row>
    <row r="85" s="1" customFormat="1" ht="25.5" customHeight="1">
      <c r="B85" s="47"/>
      <c r="C85" s="235" t="s">
        <v>182</v>
      </c>
      <c r="D85" s="235" t="s">
        <v>184</v>
      </c>
      <c r="E85" s="236" t="s">
        <v>201</v>
      </c>
      <c r="F85" s="237" t="s">
        <v>202</v>
      </c>
      <c r="G85" s="238" t="s">
        <v>187</v>
      </c>
      <c r="H85" s="239">
        <v>1</v>
      </c>
      <c r="I85" s="240"/>
      <c r="J85" s="241">
        <f>ROUND(I85*H85,2)</f>
        <v>0</v>
      </c>
      <c r="K85" s="237" t="s">
        <v>34</v>
      </c>
      <c r="L85" s="73"/>
      <c r="M85" s="242" t="s">
        <v>34</v>
      </c>
      <c r="N85" s="243" t="s">
        <v>50</v>
      </c>
      <c r="O85" s="48"/>
      <c r="P85" s="244">
        <f>O85*H85</f>
        <v>0</v>
      </c>
      <c r="Q85" s="244">
        <v>0</v>
      </c>
      <c r="R85" s="244">
        <f>Q85*H85</f>
        <v>0</v>
      </c>
      <c r="S85" s="244">
        <v>0</v>
      </c>
      <c r="T85" s="245">
        <f>S85*H85</f>
        <v>0</v>
      </c>
      <c r="AR85" s="24" t="s">
        <v>188</v>
      </c>
      <c r="AT85" s="24" t="s">
        <v>184</v>
      </c>
      <c r="AU85" s="24" t="s">
        <v>90</v>
      </c>
      <c r="AY85" s="24" t="s">
        <v>183</v>
      </c>
      <c r="BE85" s="246">
        <f>IF(N85="základní",J85,0)</f>
        <v>0</v>
      </c>
      <c r="BF85" s="246">
        <f>IF(N85="snížená",J85,0)</f>
        <v>0</v>
      </c>
      <c r="BG85" s="246">
        <f>IF(N85="zákl. přenesená",J85,0)</f>
        <v>0</v>
      </c>
      <c r="BH85" s="246">
        <f>IF(N85="sníž. přenesená",J85,0)</f>
        <v>0</v>
      </c>
      <c r="BI85" s="246">
        <f>IF(N85="nulová",J85,0)</f>
        <v>0</v>
      </c>
      <c r="BJ85" s="24" t="s">
        <v>87</v>
      </c>
      <c r="BK85" s="246">
        <f>ROUND(I85*H85,2)</f>
        <v>0</v>
      </c>
      <c r="BL85" s="24" t="s">
        <v>188</v>
      </c>
      <c r="BM85" s="24" t="s">
        <v>203</v>
      </c>
    </row>
    <row r="86" s="1" customFormat="1" ht="16.5" customHeight="1">
      <c r="B86" s="47"/>
      <c r="C86" s="235" t="s">
        <v>204</v>
      </c>
      <c r="D86" s="235" t="s">
        <v>184</v>
      </c>
      <c r="E86" s="236" t="s">
        <v>205</v>
      </c>
      <c r="F86" s="237" t="s">
        <v>206</v>
      </c>
      <c r="G86" s="238" t="s">
        <v>187</v>
      </c>
      <c r="H86" s="239">
        <v>1</v>
      </c>
      <c r="I86" s="240"/>
      <c r="J86" s="241">
        <f>ROUND(I86*H86,2)</f>
        <v>0</v>
      </c>
      <c r="K86" s="237" t="s">
        <v>34</v>
      </c>
      <c r="L86" s="73"/>
      <c r="M86" s="242" t="s">
        <v>34</v>
      </c>
      <c r="N86" s="243" t="s">
        <v>50</v>
      </c>
      <c r="O86" s="48"/>
      <c r="P86" s="244">
        <f>O86*H86</f>
        <v>0</v>
      </c>
      <c r="Q86" s="244">
        <v>0</v>
      </c>
      <c r="R86" s="244">
        <f>Q86*H86</f>
        <v>0</v>
      </c>
      <c r="S86" s="244">
        <v>0</v>
      </c>
      <c r="T86" s="245">
        <f>S86*H86</f>
        <v>0</v>
      </c>
      <c r="AR86" s="24" t="s">
        <v>188</v>
      </c>
      <c r="AT86" s="24" t="s">
        <v>184</v>
      </c>
      <c r="AU86" s="24" t="s">
        <v>90</v>
      </c>
      <c r="AY86" s="24" t="s">
        <v>183</v>
      </c>
      <c r="BE86" s="246">
        <f>IF(N86="základní",J86,0)</f>
        <v>0</v>
      </c>
      <c r="BF86" s="246">
        <f>IF(N86="snížená",J86,0)</f>
        <v>0</v>
      </c>
      <c r="BG86" s="246">
        <f>IF(N86="zákl. přenesená",J86,0)</f>
        <v>0</v>
      </c>
      <c r="BH86" s="246">
        <f>IF(N86="sníž. přenesená",J86,0)</f>
        <v>0</v>
      </c>
      <c r="BI86" s="246">
        <f>IF(N86="nulová",J86,0)</f>
        <v>0</v>
      </c>
      <c r="BJ86" s="24" t="s">
        <v>87</v>
      </c>
      <c r="BK86" s="246">
        <f>ROUND(I86*H86,2)</f>
        <v>0</v>
      </c>
      <c r="BL86" s="24" t="s">
        <v>188</v>
      </c>
      <c r="BM86" s="24" t="s">
        <v>207</v>
      </c>
    </row>
    <row r="87" s="1" customFormat="1" ht="16.5" customHeight="1">
      <c r="B87" s="47"/>
      <c r="C87" s="235" t="s">
        <v>208</v>
      </c>
      <c r="D87" s="235" t="s">
        <v>184</v>
      </c>
      <c r="E87" s="236" t="s">
        <v>209</v>
      </c>
      <c r="F87" s="237" t="s">
        <v>210</v>
      </c>
      <c r="G87" s="238" t="s">
        <v>187</v>
      </c>
      <c r="H87" s="239">
        <v>1</v>
      </c>
      <c r="I87" s="240"/>
      <c r="J87" s="241">
        <f>ROUND(I87*H87,2)</f>
        <v>0</v>
      </c>
      <c r="K87" s="237" t="s">
        <v>34</v>
      </c>
      <c r="L87" s="73"/>
      <c r="M87" s="242" t="s">
        <v>34</v>
      </c>
      <c r="N87" s="243" t="s">
        <v>50</v>
      </c>
      <c r="O87" s="48"/>
      <c r="P87" s="244">
        <f>O87*H87</f>
        <v>0</v>
      </c>
      <c r="Q87" s="244">
        <v>0</v>
      </c>
      <c r="R87" s="244">
        <f>Q87*H87</f>
        <v>0</v>
      </c>
      <c r="S87" s="244">
        <v>0</v>
      </c>
      <c r="T87" s="245">
        <f>S87*H87</f>
        <v>0</v>
      </c>
      <c r="AR87" s="24" t="s">
        <v>188</v>
      </c>
      <c r="AT87" s="24" t="s">
        <v>184</v>
      </c>
      <c r="AU87" s="24" t="s">
        <v>90</v>
      </c>
      <c r="AY87" s="24" t="s">
        <v>183</v>
      </c>
      <c r="BE87" s="246">
        <f>IF(N87="základní",J87,0)</f>
        <v>0</v>
      </c>
      <c r="BF87" s="246">
        <f>IF(N87="snížená",J87,0)</f>
        <v>0</v>
      </c>
      <c r="BG87" s="246">
        <f>IF(N87="zákl. přenesená",J87,0)</f>
        <v>0</v>
      </c>
      <c r="BH87" s="246">
        <f>IF(N87="sníž. přenesená",J87,0)</f>
        <v>0</v>
      </c>
      <c r="BI87" s="246">
        <f>IF(N87="nulová",J87,0)</f>
        <v>0</v>
      </c>
      <c r="BJ87" s="24" t="s">
        <v>87</v>
      </c>
      <c r="BK87" s="246">
        <f>ROUND(I87*H87,2)</f>
        <v>0</v>
      </c>
      <c r="BL87" s="24" t="s">
        <v>188</v>
      </c>
      <c r="BM87" s="24" t="s">
        <v>211</v>
      </c>
    </row>
    <row r="88" s="1" customFormat="1" ht="25.5" customHeight="1">
      <c r="B88" s="47"/>
      <c r="C88" s="235" t="s">
        <v>212</v>
      </c>
      <c r="D88" s="235" t="s">
        <v>184</v>
      </c>
      <c r="E88" s="236" t="s">
        <v>213</v>
      </c>
      <c r="F88" s="237" t="s">
        <v>214</v>
      </c>
      <c r="G88" s="238" t="s">
        <v>187</v>
      </c>
      <c r="H88" s="239">
        <v>1</v>
      </c>
      <c r="I88" s="240"/>
      <c r="J88" s="241">
        <f>ROUND(I88*H88,2)</f>
        <v>0</v>
      </c>
      <c r="K88" s="237" t="s">
        <v>34</v>
      </c>
      <c r="L88" s="73"/>
      <c r="M88" s="242" t="s">
        <v>34</v>
      </c>
      <c r="N88" s="243" t="s">
        <v>50</v>
      </c>
      <c r="O88" s="48"/>
      <c r="P88" s="244">
        <f>O88*H88</f>
        <v>0</v>
      </c>
      <c r="Q88" s="244">
        <v>0</v>
      </c>
      <c r="R88" s="244">
        <f>Q88*H88</f>
        <v>0</v>
      </c>
      <c r="S88" s="244">
        <v>0</v>
      </c>
      <c r="T88" s="245">
        <f>S88*H88</f>
        <v>0</v>
      </c>
      <c r="AR88" s="24" t="s">
        <v>188</v>
      </c>
      <c r="AT88" s="24" t="s">
        <v>184</v>
      </c>
      <c r="AU88" s="24" t="s">
        <v>90</v>
      </c>
      <c r="AY88" s="24" t="s">
        <v>183</v>
      </c>
      <c r="BE88" s="246">
        <f>IF(N88="základní",J88,0)</f>
        <v>0</v>
      </c>
      <c r="BF88" s="246">
        <f>IF(N88="snížená",J88,0)</f>
        <v>0</v>
      </c>
      <c r="BG88" s="246">
        <f>IF(N88="zákl. přenesená",J88,0)</f>
        <v>0</v>
      </c>
      <c r="BH88" s="246">
        <f>IF(N88="sníž. přenesená",J88,0)</f>
        <v>0</v>
      </c>
      <c r="BI88" s="246">
        <f>IF(N88="nulová",J88,0)</f>
        <v>0</v>
      </c>
      <c r="BJ88" s="24" t="s">
        <v>87</v>
      </c>
      <c r="BK88" s="246">
        <f>ROUND(I88*H88,2)</f>
        <v>0</v>
      </c>
      <c r="BL88" s="24" t="s">
        <v>188</v>
      </c>
      <c r="BM88" s="24" t="s">
        <v>215</v>
      </c>
    </row>
    <row r="89" s="1" customFormat="1" ht="16.5" customHeight="1">
      <c r="B89" s="47"/>
      <c r="C89" s="235" t="s">
        <v>216</v>
      </c>
      <c r="D89" s="235" t="s">
        <v>184</v>
      </c>
      <c r="E89" s="236" t="s">
        <v>217</v>
      </c>
      <c r="F89" s="237" t="s">
        <v>218</v>
      </c>
      <c r="G89" s="238" t="s">
        <v>187</v>
      </c>
      <c r="H89" s="239">
        <v>1</v>
      </c>
      <c r="I89" s="240"/>
      <c r="J89" s="241">
        <f>ROUND(I89*H89,2)</f>
        <v>0</v>
      </c>
      <c r="K89" s="237" t="s">
        <v>34</v>
      </c>
      <c r="L89" s="73"/>
      <c r="M89" s="242" t="s">
        <v>34</v>
      </c>
      <c r="N89" s="243" t="s">
        <v>50</v>
      </c>
      <c r="O89" s="48"/>
      <c r="P89" s="244">
        <f>O89*H89</f>
        <v>0</v>
      </c>
      <c r="Q89" s="244">
        <v>0</v>
      </c>
      <c r="R89" s="244">
        <f>Q89*H89</f>
        <v>0</v>
      </c>
      <c r="S89" s="244">
        <v>0</v>
      </c>
      <c r="T89" s="245">
        <f>S89*H89</f>
        <v>0</v>
      </c>
      <c r="AR89" s="24" t="s">
        <v>188</v>
      </c>
      <c r="AT89" s="24" t="s">
        <v>184</v>
      </c>
      <c r="AU89" s="24" t="s">
        <v>90</v>
      </c>
      <c r="AY89" s="24" t="s">
        <v>183</v>
      </c>
      <c r="BE89" s="246">
        <f>IF(N89="základní",J89,0)</f>
        <v>0</v>
      </c>
      <c r="BF89" s="246">
        <f>IF(N89="snížená",J89,0)</f>
        <v>0</v>
      </c>
      <c r="BG89" s="246">
        <f>IF(N89="zákl. přenesená",J89,0)</f>
        <v>0</v>
      </c>
      <c r="BH89" s="246">
        <f>IF(N89="sníž. přenesená",J89,0)</f>
        <v>0</v>
      </c>
      <c r="BI89" s="246">
        <f>IF(N89="nulová",J89,0)</f>
        <v>0</v>
      </c>
      <c r="BJ89" s="24" t="s">
        <v>87</v>
      </c>
      <c r="BK89" s="246">
        <f>ROUND(I89*H89,2)</f>
        <v>0</v>
      </c>
      <c r="BL89" s="24" t="s">
        <v>188</v>
      </c>
      <c r="BM89" s="24" t="s">
        <v>219</v>
      </c>
    </row>
    <row r="90" s="1" customFormat="1" ht="25.5" customHeight="1">
      <c r="B90" s="47"/>
      <c r="C90" s="235" t="s">
        <v>220</v>
      </c>
      <c r="D90" s="235" t="s">
        <v>184</v>
      </c>
      <c r="E90" s="236" t="s">
        <v>221</v>
      </c>
      <c r="F90" s="237" t="s">
        <v>222</v>
      </c>
      <c r="G90" s="238" t="s">
        <v>187</v>
      </c>
      <c r="H90" s="239">
        <v>1</v>
      </c>
      <c r="I90" s="240"/>
      <c r="J90" s="241">
        <f>ROUND(I90*H90,2)</f>
        <v>0</v>
      </c>
      <c r="K90" s="237" t="s">
        <v>34</v>
      </c>
      <c r="L90" s="73"/>
      <c r="M90" s="242" t="s">
        <v>34</v>
      </c>
      <c r="N90" s="243" t="s">
        <v>50</v>
      </c>
      <c r="O90" s="48"/>
      <c r="P90" s="244">
        <f>O90*H90</f>
        <v>0</v>
      </c>
      <c r="Q90" s="244">
        <v>0</v>
      </c>
      <c r="R90" s="244">
        <f>Q90*H90</f>
        <v>0</v>
      </c>
      <c r="S90" s="244">
        <v>0</v>
      </c>
      <c r="T90" s="245">
        <f>S90*H90</f>
        <v>0</v>
      </c>
      <c r="AR90" s="24" t="s">
        <v>188</v>
      </c>
      <c r="AT90" s="24" t="s">
        <v>184</v>
      </c>
      <c r="AU90" s="24" t="s">
        <v>90</v>
      </c>
      <c r="AY90" s="24" t="s">
        <v>183</v>
      </c>
      <c r="BE90" s="246">
        <f>IF(N90="základní",J90,0)</f>
        <v>0</v>
      </c>
      <c r="BF90" s="246">
        <f>IF(N90="snížená",J90,0)</f>
        <v>0</v>
      </c>
      <c r="BG90" s="246">
        <f>IF(N90="zákl. přenesená",J90,0)</f>
        <v>0</v>
      </c>
      <c r="BH90" s="246">
        <f>IF(N90="sníž. přenesená",J90,0)</f>
        <v>0</v>
      </c>
      <c r="BI90" s="246">
        <f>IF(N90="nulová",J90,0)</f>
        <v>0</v>
      </c>
      <c r="BJ90" s="24" t="s">
        <v>87</v>
      </c>
      <c r="BK90" s="246">
        <f>ROUND(I90*H90,2)</f>
        <v>0</v>
      </c>
      <c r="BL90" s="24" t="s">
        <v>188</v>
      </c>
      <c r="BM90" s="24" t="s">
        <v>223</v>
      </c>
    </row>
    <row r="91" s="1" customFormat="1" ht="16.5" customHeight="1">
      <c r="B91" s="47"/>
      <c r="C91" s="235" t="s">
        <v>224</v>
      </c>
      <c r="D91" s="235" t="s">
        <v>184</v>
      </c>
      <c r="E91" s="236" t="s">
        <v>225</v>
      </c>
      <c r="F91" s="237" t="s">
        <v>226</v>
      </c>
      <c r="G91" s="238" t="s">
        <v>187</v>
      </c>
      <c r="H91" s="239">
        <v>1</v>
      </c>
      <c r="I91" s="240"/>
      <c r="J91" s="241">
        <f>ROUND(I91*H91,2)</f>
        <v>0</v>
      </c>
      <c r="K91" s="237" t="s">
        <v>34</v>
      </c>
      <c r="L91" s="73"/>
      <c r="M91" s="242" t="s">
        <v>34</v>
      </c>
      <c r="N91" s="243" t="s">
        <v>50</v>
      </c>
      <c r="O91" s="48"/>
      <c r="P91" s="244">
        <f>O91*H91</f>
        <v>0</v>
      </c>
      <c r="Q91" s="244">
        <v>0</v>
      </c>
      <c r="R91" s="244">
        <f>Q91*H91</f>
        <v>0</v>
      </c>
      <c r="S91" s="244">
        <v>0</v>
      </c>
      <c r="T91" s="245">
        <f>S91*H91</f>
        <v>0</v>
      </c>
      <c r="AR91" s="24" t="s">
        <v>188</v>
      </c>
      <c r="AT91" s="24" t="s">
        <v>184</v>
      </c>
      <c r="AU91" s="24" t="s">
        <v>90</v>
      </c>
      <c r="AY91" s="24" t="s">
        <v>183</v>
      </c>
      <c r="BE91" s="246">
        <f>IF(N91="základní",J91,0)</f>
        <v>0</v>
      </c>
      <c r="BF91" s="246">
        <f>IF(N91="snížená",J91,0)</f>
        <v>0</v>
      </c>
      <c r="BG91" s="246">
        <f>IF(N91="zákl. přenesená",J91,0)</f>
        <v>0</v>
      </c>
      <c r="BH91" s="246">
        <f>IF(N91="sníž. přenesená",J91,0)</f>
        <v>0</v>
      </c>
      <c r="BI91" s="246">
        <f>IF(N91="nulová",J91,0)</f>
        <v>0</v>
      </c>
      <c r="BJ91" s="24" t="s">
        <v>87</v>
      </c>
      <c r="BK91" s="246">
        <f>ROUND(I91*H91,2)</f>
        <v>0</v>
      </c>
      <c r="BL91" s="24" t="s">
        <v>188</v>
      </c>
      <c r="BM91" s="24" t="s">
        <v>227</v>
      </c>
    </row>
    <row r="92" s="1" customFormat="1" ht="25.5" customHeight="1">
      <c r="B92" s="47"/>
      <c r="C92" s="235" t="s">
        <v>228</v>
      </c>
      <c r="D92" s="235" t="s">
        <v>184</v>
      </c>
      <c r="E92" s="236" t="s">
        <v>229</v>
      </c>
      <c r="F92" s="237" t="s">
        <v>230</v>
      </c>
      <c r="G92" s="238" t="s">
        <v>187</v>
      </c>
      <c r="H92" s="239">
        <v>1</v>
      </c>
      <c r="I92" s="240"/>
      <c r="J92" s="241">
        <f>ROUND(I92*H92,2)</f>
        <v>0</v>
      </c>
      <c r="K92" s="237" t="s">
        <v>34</v>
      </c>
      <c r="L92" s="73"/>
      <c r="M92" s="242" t="s">
        <v>34</v>
      </c>
      <c r="N92" s="243" t="s">
        <v>50</v>
      </c>
      <c r="O92" s="48"/>
      <c r="P92" s="244">
        <f>O92*H92</f>
        <v>0</v>
      </c>
      <c r="Q92" s="244">
        <v>0</v>
      </c>
      <c r="R92" s="244">
        <f>Q92*H92</f>
        <v>0</v>
      </c>
      <c r="S92" s="244">
        <v>0</v>
      </c>
      <c r="T92" s="245">
        <f>S92*H92</f>
        <v>0</v>
      </c>
      <c r="AR92" s="24" t="s">
        <v>188</v>
      </c>
      <c r="AT92" s="24" t="s">
        <v>184</v>
      </c>
      <c r="AU92" s="24" t="s">
        <v>90</v>
      </c>
      <c r="AY92" s="24" t="s">
        <v>183</v>
      </c>
      <c r="BE92" s="246">
        <f>IF(N92="základní",J92,0)</f>
        <v>0</v>
      </c>
      <c r="BF92" s="246">
        <f>IF(N92="snížená",J92,0)</f>
        <v>0</v>
      </c>
      <c r="BG92" s="246">
        <f>IF(N92="zákl. přenesená",J92,0)</f>
        <v>0</v>
      </c>
      <c r="BH92" s="246">
        <f>IF(N92="sníž. přenesená",J92,0)</f>
        <v>0</v>
      </c>
      <c r="BI92" s="246">
        <f>IF(N92="nulová",J92,0)</f>
        <v>0</v>
      </c>
      <c r="BJ92" s="24" t="s">
        <v>87</v>
      </c>
      <c r="BK92" s="246">
        <f>ROUND(I92*H92,2)</f>
        <v>0</v>
      </c>
      <c r="BL92" s="24" t="s">
        <v>188</v>
      </c>
      <c r="BM92" s="24" t="s">
        <v>231</v>
      </c>
    </row>
    <row r="93" s="1" customFormat="1" ht="25.5" customHeight="1">
      <c r="B93" s="47"/>
      <c r="C93" s="235" t="s">
        <v>232</v>
      </c>
      <c r="D93" s="235" t="s">
        <v>184</v>
      </c>
      <c r="E93" s="236" t="s">
        <v>233</v>
      </c>
      <c r="F93" s="237" t="s">
        <v>234</v>
      </c>
      <c r="G93" s="238" t="s">
        <v>187</v>
      </c>
      <c r="H93" s="239">
        <v>1</v>
      </c>
      <c r="I93" s="240"/>
      <c r="J93" s="241">
        <f>ROUND(I93*H93,2)</f>
        <v>0</v>
      </c>
      <c r="K93" s="237" t="s">
        <v>34</v>
      </c>
      <c r="L93" s="73"/>
      <c r="M93" s="242" t="s">
        <v>34</v>
      </c>
      <c r="N93" s="243" t="s">
        <v>50</v>
      </c>
      <c r="O93" s="48"/>
      <c r="P93" s="244">
        <f>O93*H93</f>
        <v>0</v>
      </c>
      <c r="Q93" s="244">
        <v>0</v>
      </c>
      <c r="R93" s="244">
        <f>Q93*H93</f>
        <v>0</v>
      </c>
      <c r="S93" s="244">
        <v>0</v>
      </c>
      <c r="T93" s="245">
        <f>S93*H93</f>
        <v>0</v>
      </c>
      <c r="AR93" s="24" t="s">
        <v>188</v>
      </c>
      <c r="AT93" s="24" t="s">
        <v>184</v>
      </c>
      <c r="AU93" s="24" t="s">
        <v>90</v>
      </c>
      <c r="AY93" s="24" t="s">
        <v>183</v>
      </c>
      <c r="BE93" s="246">
        <f>IF(N93="základní",J93,0)</f>
        <v>0</v>
      </c>
      <c r="BF93" s="246">
        <f>IF(N93="snížená",J93,0)</f>
        <v>0</v>
      </c>
      <c r="BG93" s="246">
        <f>IF(N93="zákl. přenesená",J93,0)</f>
        <v>0</v>
      </c>
      <c r="BH93" s="246">
        <f>IF(N93="sníž. přenesená",J93,0)</f>
        <v>0</v>
      </c>
      <c r="BI93" s="246">
        <f>IF(N93="nulová",J93,0)</f>
        <v>0</v>
      </c>
      <c r="BJ93" s="24" t="s">
        <v>87</v>
      </c>
      <c r="BK93" s="246">
        <f>ROUND(I93*H93,2)</f>
        <v>0</v>
      </c>
      <c r="BL93" s="24" t="s">
        <v>188</v>
      </c>
      <c r="BM93" s="24" t="s">
        <v>235</v>
      </c>
    </row>
    <row r="94" s="1" customFormat="1" ht="16.5" customHeight="1">
      <c r="B94" s="47"/>
      <c r="C94" s="235" t="s">
        <v>236</v>
      </c>
      <c r="D94" s="235" t="s">
        <v>184</v>
      </c>
      <c r="E94" s="236" t="s">
        <v>237</v>
      </c>
      <c r="F94" s="237" t="s">
        <v>238</v>
      </c>
      <c r="G94" s="238" t="s">
        <v>187</v>
      </c>
      <c r="H94" s="239">
        <v>1</v>
      </c>
      <c r="I94" s="240"/>
      <c r="J94" s="241">
        <f>ROUND(I94*H94,2)</f>
        <v>0</v>
      </c>
      <c r="K94" s="237" t="s">
        <v>34</v>
      </c>
      <c r="L94" s="73"/>
      <c r="M94" s="242" t="s">
        <v>34</v>
      </c>
      <c r="N94" s="243" t="s">
        <v>50</v>
      </c>
      <c r="O94" s="48"/>
      <c r="P94" s="244">
        <f>O94*H94</f>
        <v>0</v>
      </c>
      <c r="Q94" s="244">
        <v>0</v>
      </c>
      <c r="R94" s="244">
        <f>Q94*H94</f>
        <v>0</v>
      </c>
      <c r="S94" s="244">
        <v>0</v>
      </c>
      <c r="T94" s="245">
        <f>S94*H94</f>
        <v>0</v>
      </c>
      <c r="AR94" s="24" t="s">
        <v>188</v>
      </c>
      <c r="AT94" s="24" t="s">
        <v>184</v>
      </c>
      <c r="AU94" s="24" t="s">
        <v>90</v>
      </c>
      <c r="AY94" s="24" t="s">
        <v>183</v>
      </c>
      <c r="BE94" s="246">
        <f>IF(N94="základní",J94,0)</f>
        <v>0</v>
      </c>
      <c r="BF94" s="246">
        <f>IF(N94="snížená",J94,0)</f>
        <v>0</v>
      </c>
      <c r="BG94" s="246">
        <f>IF(N94="zákl. přenesená",J94,0)</f>
        <v>0</v>
      </c>
      <c r="BH94" s="246">
        <f>IF(N94="sníž. přenesená",J94,0)</f>
        <v>0</v>
      </c>
      <c r="BI94" s="246">
        <f>IF(N94="nulová",J94,0)</f>
        <v>0</v>
      </c>
      <c r="BJ94" s="24" t="s">
        <v>87</v>
      </c>
      <c r="BK94" s="246">
        <f>ROUND(I94*H94,2)</f>
        <v>0</v>
      </c>
      <c r="BL94" s="24" t="s">
        <v>188</v>
      </c>
      <c r="BM94" s="24" t="s">
        <v>239</v>
      </c>
    </row>
    <row r="95" s="1" customFormat="1" ht="16.5" customHeight="1">
      <c r="B95" s="47"/>
      <c r="C95" s="235" t="s">
        <v>10</v>
      </c>
      <c r="D95" s="235" t="s">
        <v>184</v>
      </c>
      <c r="E95" s="236" t="s">
        <v>240</v>
      </c>
      <c r="F95" s="237" t="s">
        <v>241</v>
      </c>
      <c r="G95" s="238" t="s">
        <v>187</v>
      </c>
      <c r="H95" s="239">
        <v>1</v>
      </c>
      <c r="I95" s="240"/>
      <c r="J95" s="241">
        <f>ROUND(I95*H95,2)</f>
        <v>0</v>
      </c>
      <c r="K95" s="237" t="s">
        <v>34</v>
      </c>
      <c r="L95" s="73"/>
      <c r="M95" s="242" t="s">
        <v>34</v>
      </c>
      <c r="N95" s="243" t="s">
        <v>50</v>
      </c>
      <c r="O95" s="48"/>
      <c r="P95" s="244">
        <f>O95*H95</f>
        <v>0</v>
      </c>
      <c r="Q95" s="244">
        <v>0</v>
      </c>
      <c r="R95" s="244">
        <f>Q95*H95</f>
        <v>0</v>
      </c>
      <c r="S95" s="244">
        <v>0</v>
      </c>
      <c r="T95" s="245">
        <f>S95*H95</f>
        <v>0</v>
      </c>
      <c r="AR95" s="24" t="s">
        <v>188</v>
      </c>
      <c r="AT95" s="24" t="s">
        <v>184</v>
      </c>
      <c r="AU95" s="24" t="s">
        <v>90</v>
      </c>
      <c r="AY95" s="24" t="s">
        <v>183</v>
      </c>
      <c r="BE95" s="246">
        <f>IF(N95="základní",J95,0)</f>
        <v>0</v>
      </c>
      <c r="BF95" s="246">
        <f>IF(N95="snížená",J95,0)</f>
        <v>0</v>
      </c>
      <c r="BG95" s="246">
        <f>IF(N95="zákl. přenesená",J95,0)</f>
        <v>0</v>
      </c>
      <c r="BH95" s="246">
        <f>IF(N95="sníž. přenesená",J95,0)</f>
        <v>0</v>
      </c>
      <c r="BI95" s="246">
        <f>IF(N95="nulová",J95,0)</f>
        <v>0</v>
      </c>
      <c r="BJ95" s="24" t="s">
        <v>87</v>
      </c>
      <c r="BK95" s="246">
        <f>ROUND(I95*H95,2)</f>
        <v>0</v>
      </c>
      <c r="BL95" s="24" t="s">
        <v>188</v>
      </c>
      <c r="BM95" s="24" t="s">
        <v>242</v>
      </c>
    </row>
    <row r="96" s="1" customFormat="1" ht="16.5" customHeight="1">
      <c r="B96" s="47"/>
      <c r="C96" s="235" t="s">
        <v>243</v>
      </c>
      <c r="D96" s="235" t="s">
        <v>184</v>
      </c>
      <c r="E96" s="236" t="s">
        <v>244</v>
      </c>
      <c r="F96" s="237" t="s">
        <v>245</v>
      </c>
      <c r="G96" s="238" t="s">
        <v>187</v>
      </c>
      <c r="H96" s="239">
        <v>1</v>
      </c>
      <c r="I96" s="240"/>
      <c r="J96" s="241">
        <f>ROUND(I96*H96,2)</f>
        <v>0</v>
      </c>
      <c r="K96" s="237" t="s">
        <v>34</v>
      </c>
      <c r="L96" s="73"/>
      <c r="M96" s="242" t="s">
        <v>34</v>
      </c>
      <c r="N96" s="247" t="s">
        <v>50</v>
      </c>
      <c r="O96" s="248"/>
      <c r="P96" s="249">
        <f>O96*H96</f>
        <v>0</v>
      </c>
      <c r="Q96" s="249">
        <v>0</v>
      </c>
      <c r="R96" s="249">
        <f>Q96*H96</f>
        <v>0</v>
      </c>
      <c r="S96" s="249">
        <v>0</v>
      </c>
      <c r="T96" s="250">
        <f>S96*H96</f>
        <v>0</v>
      </c>
      <c r="AR96" s="24" t="s">
        <v>188</v>
      </c>
      <c r="AT96" s="24" t="s">
        <v>184</v>
      </c>
      <c r="AU96" s="24" t="s">
        <v>90</v>
      </c>
      <c r="AY96" s="24" t="s">
        <v>183</v>
      </c>
      <c r="BE96" s="246">
        <f>IF(N96="základní",J96,0)</f>
        <v>0</v>
      </c>
      <c r="BF96" s="246">
        <f>IF(N96="snížená",J96,0)</f>
        <v>0</v>
      </c>
      <c r="BG96" s="246">
        <f>IF(N96="zákl. přenesená",J96,0)</f>
        <v>0</v>
      </c>
      <c r="BH96" s="246">
        <f>IF(N96="sníž. přenesená",J96,0)</f>
        <v>0</v>
      </c>
      <c r="BI96" s="246">
        <f>IF(N96="nulová",J96,0)</f>
        <v>0</v>
      </c>
      <c r="BJ96" s="24" t="s">
        <v>87</v>
      </c>
      <c r="BK96" s="246">
        <f>ROUND(I96*H96,2)</f>
        <v>0</v>
      </c>
      <c r="BL96" s="24" t="s">
        <v>188</v>
      </c>
      <c r="BM96" s="24" t="s">
        <v>246</v>
      </c>
    </row>
    <row r="97" s="1" customFormat="1" ht="6.96" customHeight="1">
      <c r="B97" s="68"/>
      <c r="C97" s="69"/>
      <c r="D97" s="69"/>
      <c r="E97" s="69"/>
      <c r="F97" s="69"/>
      <c r="G97" s="69"/>
      <c r="H97" s="69"/>
      <c r="I97" s="180"/>
      <c r="J97" s="69"/>
      <c r="K97" s="69"/>
      <c r="L97" s="73"/>
    </row>
  </sheetData>
  <sheetProtection sheet="1" autoFilter="0" formatColumns="0" formatRows="0" objects="1" scenarios="1" spinCount="100000" saltValue="z1QWWddQXc4tk38qjhAyq9442h/vXC0uEh0dDCT5fxSmuDSiqwgih4egXql7Kr+7FvkT3G5mHvebuEQoiTexmw==" hashValue="GkH/WNuNYO9kWyrxJr5PWla6WRYNcmVLDfFujqEuGndc9z4i9VnDgLYGwrQgLIdmB+rI0SywP8lww57eAErtHg==" algorithmName="SHA-512" password="CC35"/>
  <autoFilter ref="C77:K96"/>
  <mergeCells count="10">
    <mergeCell ref="E7:H7"/>
    <mergeCell ref="E9:H9"/>
    <mergeCell ref="E24:H24"/>
    <mergeCell ref="E45:H45"/>
    <mergeCell ref="E47:H47"/>
    <mergeCell ref="J51:J52"/>
    <mergeCell ref="E68:H68"/>
    <mergeCell ref="E70:H70"/>
    <mergeCell ref="G1:H1"/>
    <mergeCell ref="L2:V2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98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247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249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21</v>
      </c>
      <c r="G13" s="48"/>
      <c r="H13" s="48"/>
      <c r="I13" s="159" t="s">
        <v>22</v>
      </c>
      <c r="J13" s="35" t="s">
        <v>23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21.84" customHeight="1">
      <c r="B15" s="47"/>
      <c r="C15" s="48"/>
      <c r="D15" s="34" t="s">
        <v>28</v>
      </c>
      <c r="E15" s="48"/>
      <c r="F15" s="42" t="s">
        <v>250</v>
      </c>
      <c r="G15" s="48"/>
      <c r="H15" s="48"/>
      <c r="I15" s="161" t="s">
        <v>30</v>
      </c>
      <c r="J15" s="42" t="s">
        <v>251</v>
      </c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ROUND(J97,2)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ROUND(SUM(BE97:BE334), 2)</f>
        <v>0</v>
      </c>
      <c r="G32" s="48"/>
      <c r="H32" s="48"/>
      <c r="I32" s="172">
        <v>0.20999999999999999</v>
      </c>
      <c r="J32" s="171">
        <f>ROUND(ROUND((SUM(BE97:BE334)),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ROUND(SUM(BF97:BF334), 2)</f>
        <v>0</v>
      </c>
      <c r="G33" s="48"/>
      <c r="H33" s="48"/>
      <c r="I33" s="172">
        <v>0.14999999999999999</v>
      </c>
      <c r="J33" s="171">
        <f>ROUND(ROUND((SUM(BF97:BF334)),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ROUND(SUM(BG97:BG334),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ROUND(SUM(BH97:BH334),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ROUND(SUM(BI97:BI334),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247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2018_12_01_1 - Stoka A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J97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252</v>
      </c>
      <c r="E61" s="194"/>
      <c r="F61" s="194"/>
      <c r="G61" s="194"/>
      <c r="H61" s="194"/>
      <c r="I61" s="195"/>
      <c r="J61" s="196">
        <f>J98</f>
        <v>0</v>
      </c>
      <c r="K61" s="197"/>
    </row>
    <row r="62" s="9" customFormat="1" ht="19.92" customHeight="1">
      <c r="B62" s="198"/>
      <c r="C62" s="199"/>
      <c r="D62" s="200" t="s">
        <v>253</v>
      </c>
      <c r="E62" s="201"/>
      <c r="F62" s="201"/>
      <c r="G62" s="201"/>
      <c r="H62" s="201"/>
      <c r="I62" s="202"/>
      <c r="J62" s="203">
        <f>J99</f>
        <v>0</v>
      </c>
      <c r="K62" s="204"/>
    </row>
    <row r="63" s="9" customFormat="1" ht="19.92" customHeight="1">
      <c r="B63" s="198"/>
      <c r="C63" s="199"/>
      <c r="D63" s="200" t="s">
        <v>254</v>
      </c>
      <c r="E63" s="201"/>
      <c r="F63" s="201"/>
      <c r="G63" s="201"/>
      <c r="H63" s="201"/>
      <c r="I63" s="202"/>
      <c r="J63" s="203">
        <f>J194</f>
        <v>0</v>
      </c>
      <c r="K63" s="204"/>
    </row>
    <row r="64" s="9" customFormat="1" ht="19.92" customHeight="1">
      <c r="B64" s="198"/>
      <c r="C64" s="199"/>
      <c r="D64" s="200" t="s">
        <v>255</v>
      </c>
      <c r="E64" s="201"/>
      <c r="F64" s="201"/>
      <c r="G64" s="201"/>
      <c r="H64" s="201"/>
      <c r="I64" s="202"/>
      <c r="J64" s="203">
        <f>J197</f>
        <v>0</v>
      </c>
      <c r="K64" s="204"/>
    </row>
    <row r="65" s="9" customFormat="1" ht="19.92" customHeight="1">
      <c r="B65" s="198"/>
      <c r="C65" s="199"/>
      <c r="D65" s="200" t="s">
        <v>256</v>
      </c>
      <c r="E65" s="201"/>
      <c r="F65" s="201"/>
      <c r="G65" s="201"/>
      <c r="H65" s="201"/>
      <c r="I65" s="202"/>
      <c r="J65" s="203">
        <f>J200</f>
        <v>0</v>
      </c>
      <c r="K65" s="204"/>
    </row>
    <row r="66" s="9" customFormat="1" ht="19.92" customHeight="1">
      <c r="B66" s="198"/>
      <c r="C66" s="199"/>
      <c r="D66" s="200" t="s">
        <v>257</v>
      </c>
      <c r="E66" s="201"/>
      <c r="F66" s="201"/>
      <c r="G66" s="201"/>
      <c r="H66" s="201"/>
      <c r="I66" s="202"/>
      <c r="J66" s="203">
        <f>J205</f>
        <v>0</v>
      </c>
      <c r="K66" s="204"/>
    </row>
    <row r="67" s="9" customFormat="1" ht="19.92" customHeight="1">
      <c r="B67" s="198"/>
      <c r="C67" s="199"/>
      <c r="D67" s="200" t="s">
        <v>258</v>
      </c>
      <c r="E67" s="201"/>
      <c r="F67" s="201"/>
      <c r="G67" s="201"/>
      <c r="H67" s="201"/>
      <c r="I67" s="202"/>
      <c r="J67" s="203">
        <f>J224</f>
        <v>0</v>
      </c>
      <c r="K67" s="204"/>
    </row>
    <row r="68" s="9" customFormat="1" ht="19.92" customHeight="1">
      <c r="B68" s="198"/>
      <c r="C68" s="199"/>
      <c r="D68" s="200" t="s">
        <v>259</v>
      </c>
      <c r="E68" s="201"/>
      <c r="F68" s="201"/>
      <c r="G68" s="201"/>
      <c r="H68" s="201"/>
      <c r="I68" s="202"/>
      <c r="J68" s="203">
        <f>J227</f>
        <v>0</v>
      </c>
      <c r="K68" s="204"/>
    </row>
    <row r="69" s="9" customFormat="1" ht="19.92" customHeight="1">
      <c r="B69" s="198"/>
      <c r="C69" s="199"/>
      <c r="D69" s="200" t="s">
        <v>260</v>
      </c>
      <c r="E69" s="201"/>
      <c r="F69" s="201"/>
      <c r="G69" s="201"/>
      <c r="H69" s="201"/>
      <c r="I69" s="202"/>
      <c r="J69" s="203">
        <f>J288</f>
        <v>0</v>
      </c>
      <c r="K69" s="204"/>
    </row>
    <row r="70" s="9" customFormat="1" ht="14.88" customHeight="1">
      <c r="B70" s="198"/>
      <c r="C70" s="199"/>
      <c r="D70" s="200" t="s">
        <v>261</v>
      </c>
      <c r="E70" s="201"/>
      <c r="F70" s="201"/>
      <c r="G70" s="201"/>
      <c r="H70" s="201"/>
      <c r="I70" s="202"/>
      <c r="J70" s="203">
        <f>J297</f>
        <v>0</v>
      </c>
      <c r="K70" s="204"/>
    </row>
    <row r="71" s="8" customFormat="1" ht="24.96" customHeight="1">
      <c r="B71" s="191"/>
      <c r="C71" s="192"/>
      <c r="D71" s="193" t="s">
        <v>262</v>
      </c>
      <c r="E71" s="194"/>
      <c r="F71" s="194"/>
      <c r="G71" s="194"/>
      <c r="H71" s="194"/>
      <c r="I71" s="195"/>
      <c r="J71" s="196">
        <f>J318</f>
        <v>0</v>
      </c>
      <c r="K71" s="197"/>
    </row>
    <row r="72" s="9" customFormat="1" ht="19.92" customHeight="1">
      <c r="B72" s="198"/>
      <c r="C72" s="199"/>
      <c r="D72" s="200" t="s">
        <v>263</v>
      </c>
      <c r="E72" s="201"/>
      <c r="F72" s="201"/>
      <c r="G72" s="201"/>
      <c r="H72" s="201"/>
      <c r="I72" s="202"/>
      <c r="J72" s="203">
        <f>J319</f>
        <v>0</v>
      </c>
      <c r="K72" s="204"/>
    </row>
    <row r="73" s="8" customFormat="1" ht="24.96" customHeight="1">
      <c r="B73" s="191"/>
      <c r="C73" s="192"/>
      <c r="D73" s="193" t="s">
        <v>264</v>
      </c>
      <c r="E73" s="194"/>
      <c r="F73" s="194"/>
      <c r="G73" s="194"/>
      <c r="H73" s="194"/>
      <c r="I73" s="195"/>
      <c r="J73" s="196">
        <f>J322</f>
        <v>0</v>
      </c>
      <c r="K73" s="197"/>
    </row>
    <row r="74" s="9" customFormat="1" ht="19.92" customHeight="1">
      <c r="B74" s="198"/>
      <c r="C74" s="199"/>
      <c r="D74" s="200" t="s">
        <v>265</v>
      </c>
      <c r="E74" s="201"/>
      <c r="F74" s="201"/>
      <c r="G74" s="201"/>
      <c r="H74" s="201"/>
      <c r="I74" s="202"/>
      <c r="J74" s="203">
        <f>J323</f>
        <v>0</v>
      </c>
      <c r="K74" s="204"/>
    </row>
    <row r="75" s="9" customFormat="1" ht="19.92" customHeight="1">
      <c r="B75" s="198"/>
      <c r="C75" s="199"/>
      <c r="D75" s="200" t="s">
        <v>266</v>
      </c>
      <c r="E75" s="201"/>
      <c r="F75" s="201"/>
      <c r="G75" s="201"/>
      <c r="H75" s="201"/>
      <c r="I75" s="202"/>
      <c r="J75" s="203">
        <f>J326</f>
        <v>0</v>
      </c>
      <c r="K75" s="204"/>
    </row>
    <row r="76" s="1" customFormat="1" ht="21.84" customHeight="1">
      <c r="B76" s="47"/>
      <c r="C76" s="48"/>
      <c r="D76" s="48"/>
      <c r="E76" s="48"/>
      <c r="F76" s="48"/>
      <c r="G76" s="48"/>
      <c r="H76" s="48"/>
      <c r="I76" s="157"/>
      <c r="J76" s="48"/>
      <c r="K76" s="52"/>
    </row>
    <row r="77" s="1" customFormat="1" ht="6.96" customHeight="1">
      <c r="B77" s="68"/>
      <c r="C77" s="69"/>
      <c r="D77" s="69"/>
      <c r="E77" s="69"/>
      <c r="F77" s="69"/>
      <c r="G77" s="69"/>
      <c r="H77" s="69"/>
      <c r="I77" s="180"/>
      <c r="J77" s="69"/>
      <c r="K77" s="70"/>
    </row>
    <row r="81" s="1" customFormat="1" ht="6.96" customHeight="1">
      <c r="B81" s="71"/>
      <c r="C81" s="72"/>
      <c r="D81" s="72"/>
      <c r="E81" s="72"/>
      <c r="F81" s="72"/>
      <c r="G81" s="72"/>
      <c r="H81" s="72"/>
      <c r="I81" s="183"/>
      <c r="J81" s="72"/>
      <c r="K81" s="72"/>
      <c r="L81" s="73"/>
    </row>
    <row r="82" s="1" customFormat="1" ht="36.96" customHeight="1">
      <c r="B82" s="47"/>
      <c r="C82" s="74" t="s">
        <v>166</v>
      </c>
      <c r="D82" s="75"/>
      <c r="E82" s="75"/>
      <c r="F82" s="75"/>
      <c r="G82" s="75"/>
      <c r="H82" s="75"/>
      <c r="I82" s="205"/>
      <c r="J82" s="75"/>
      <c r="K82" s="75"/>
      <c r="L82" s="73"/>
    </row>
    <row r="83" s="1" customFormat="1" ht="6.96" customHeight="1">
      <c r="B83" s="47"/>
      <c r="C83" s="75"/>
      <c r="D83" s="75"/>
      <c r="E83" s="75"/>
      <c r="F83" s="75"/>
      <c r="G83" s="75"/>
      <c r="H83" s="75"/>
      <c r="I83" s="205"/>
      <c r="J83" s="75"/>
      <c r="K83" s="75"/>
      <c r="L83" s="73"/>
    </row>
    <row r="84" s="1" customFormat="1" ht="14.4" customHeight="1">
      <c r="B84" s="47"/>
      <c r="C84" s="77" t="s">
        <v>18</v>
      </c>
      <c r="D84" s="75"/>
      <c r="E84" s="75"/>
      <c r="F84" s="75"/>
      <c r="G84" s="75"/>
      <c r="H84" s="75"/>
      <c r="I84" s="205"/>
      <c r="J84" s="75"/>
      <c r="K84" s="75"/>
      <c r="L84" s="73"/>
    </row>
    <row r="85" s="1" customFormat="1" ht="16.5" customHeight="1">
      <c r="B85" s="47"/>
      <c r="C85" s="75"/>
      <c r="D85" s="75"/>
      <c r="E85" s="206" t="str">
        <f>E7</f>
        <v>Výstavba ČOV a kanalizace v obci Kožlí</v>
      </c>
      <c r="F85" s="77"/>
      <c r="G85" s="77"/>
      <c r="H85" s="77"/>
      <c r="I85" s="205"/>
      <c r="J85" s="75"/>
      <c r="K85" s="75"/>
      <c r="L85" s="73"/>
    </row>
    <row r="86">
      <c r="B86" s="28"/>
      <c r="C86" s="77" t="s">
        <v>153</v>
      </c>
      <c r="D86" s="251"/>
      <c r="E86" s="251"/>
      <c r="F86" s="251"/>
      <c r="G86" s="251"/>
      <c r="H86" s="251"/>
      <c r="I86" s="149"/>
      <c r="J86" s="251"/>
      <c r="K86" s="251"/>
      <c r="L86" s="252"/>
    </row>
    <row r="87" s="1" customFormat="1" ht="16.5" customHeight="1">
      <c r="B87" s="47"/>
      <c r="C87" s="75"/>
      <c r="D87" s="75"/>
      <c r="E87" s="206" t="s">
        <v>247</v>
      </c>
      <c r="F87" s="75"/>
      <c r="G87" s="75"/>
      <c r="H87" s="75"/>
      <c r="I87" s="205"/>
      <c r="J87" s="75"/>
      <c r="K87" s="75"/>
      <c r="L87" s="73"/>
    </row>
    <row r="88" s="1" customFormat="1" ht="14.4" customHeight="1">
      <c r="B88" s="47"/>
      <c r="C88" s="77" t="s">
        <v>248</v>
      </c>
      <c r="D88" s="75"/>
      <c r="E88" s="75"/>
      <c r="F88" s="75"/>
      <c r="G88" s="75"/>
      <c r="H88" s="75"/>
      <c r="I88" s="205"/>
      <c r="J88" s="75"/>
      <c r="K88" s="75"/>
      <c r="L88" s="73"/>
    </row>
    <row r="89" s="1" customFormat="1" ht="17.25" customHeight="1">
      <c r="B89" s="47"/>
      <c r="C89" s="75"/>
      <c r="D89" s="75"/>
      <c r="E89" s="83" t="str">
        <f>E11</f>
        <v>2018_12_01_1 - Stoka A</v>
      </c>
      <c r="F89" s="75"/>
      <c r="G89" s="75"/>
      <c r="H89" s="75"/>
      <c r="I89" s="205"/>
      <c r="J89" s="75"/>
      <c r="K89" s="75"/>
      <c r="L89" s="73"/>
    </row>
    <row r="90" s="1" customFormat="1" ht="6.96" customHeight="1">
      <c r="B90" s="47"/>
      <c r="C90" s="75"/>
      <c r="D90" s="75"/>
      <c r="E90" s="75"/>
      <c r="F90" s="75"/>
      <c r="G90" s="75"/>
      <c r="H90" s="75"/>
      <c r="I90" s="205"/>
      <c r="J90" s="75"/>
      <c r="K90" s="75"/>
      <c r="L90" s="73"/>
    </row>
    <row r="91" s="1" customFormat="1" ht="18" customHeight="1">
      <c r="B91" s="47"/>
      <c r="C91" s="77" t="s">
        <v>24</v>
      </c>
      <c r="D91" s="75"/>
      <c r="E91" s="75"/>
      <c r="F91" s="207" t="str">
        <f>F14</f>
        <v>Kožlí u Orlíka</v>
      </c>
      <c r="G91" s="75"/>
      <c r="H91" s="75"/>
      <c r="I91" s="208" t="s">
        <v>26</v>
      </c>
      <c r="J91" s="86" t="str">
        <f>IF(J14="","",J14)</f>
        <v>30. 10. 2018</v>
      </c>
      <c r="K91" s="75"/>
      <c r="L91" s="73"/>
    </row>
    <row r="92" s="1" customFormat="1" ht="6.96" customHeight="1">
      <c r="B92" s="47"/>
      <c r="C92" s="75"/>
      <c r="D92" s="75"/>
      <c r="E92" s="75"/>
      <c r="F92" s="75"/>
      <c r="G92" s="75"/>
      <c r="H92" s="75"/>
      <c r="I92" s="205"/>
      <c r="J92" s="75"/>
      <c r="K92" s="75"/>
      <c r="L92" s="73"/>
    </row>
    <row r="93" s="1" customFormat="1">
      <c r="B93" s="47"/>
      <c r="C93" s="77" t="s">
        <v>32</v>
      </c>
      <c r="D93" s="75"/>
      <c r="E93" s="75"/>
      <c r="F93" s="207" t="str">
        <f>E17</f>
        <v>Obec Kožlí</v>
      </c>
      <c r="G93" s="75"/>
      <c r="H93" s="75"/>
      <c r="I93" s="208" t="s">
        <v>39</v>
      </c>
      <c r="J93" s="207" t="str">
        <f>E23</f>
        <v>Vodohospodážský rozvoj a výstavbna a.s.</v>
      </c>
      <c r="K93" s="75"/>
      <c r="L93" s="73"/>
    </row>
    <row r="94" s="1" customFormat="1" ht="14.4" customHeight="1">
      <c r="B94" s="47"/>
      <c r="C94" s="77" t="s">
        <v>37</v>
      </c>
      <c r="D94" s="75"/>
      <c r="E94" s="75"/>
      <c r="F94" s="207" t="str">
        <f>IF(E20="","",E20)</f>
        <v/>
      </c>
      <c r="G94" s="75"/>
      <c r="H94" s="75"/>
      <c r="I94" s="205"/>
      <c r="J94" s="75"/>
      <c r="K94" s="75"/>
      <c r="L94" s="73"/>
    </row>
    <row r="95" s="1" customFormat="1" ht="10.32" customHeight="1">
      <c r="B95" s="47"/>
      <c r="C95" s="75"/>
      <c r="D95" s="75"/>
      <c r="E95" s="75"/>
      <c r="F95" s="75"/>
      <c r="G95" s="75"/>
      <c r="H95" s="75"/>
      <c r="I95" s="205"/>
      <c r="J95" s="75"/>
      <c r="K95" s="75"/>
      <c r="L95" s="73"/>
    </row>
    <row r="96" s="10" customFormat="1" ht="29.28" customHeight="1">
      <c r="B96" s="209"/>
      <c r="C96" s="210" t="s">
        <v>167</v>
      </c>
      <c r="D96" s="211" t="s">
        <v>64</v>
      </c>
      <c r="E96" s="211" t="s">
        <v>60</v>
      </c>
      <c r="F96" s="211" t="s">
        <v>168</v>
      </c>
      <c r="G96" s="211" t="s">
        <v>169</v>
      </c>
      <c r="H96" s="211" t="s">
        <v>170</v>
      </c>
      <c r="I96" s="212" t="s">
        <v>171</v>
      </c>
      <c r="J96" s="211" t="s">
        <v>161</v>
      </c>
      <c r="K96" s="213" t="s">
        <v>172</v>
      </c>
      <c r="L96" s="214"/>
      <c r="M96" s="103" t="s">
        <v>173</v>
      </c>
      <c r="N96" s="104" t="s">
        <v>49</v>
      </c>
      <c r="O96" s="104" t="s">
        <v>174</v>
      </c>
      <c r="P96" s="104" t="s">
        <v>175</v>
      </c>
      <c r="Q96" s="104" t="s">
        <v>176</v>
      </c>
      <c r="R96" s="104" t="s">
        <v>177</v>
      </c>
      <c r="S96" s="104" t="s">
        <v>178</v>
      </c>
      <c r="T96" s="105" t="s">
        <v>179</v>
      </c>
    </row>
    <row r="97" s="1" customFormat="1" ht="29.28" customHeight="1">
      <c r="B97" s="47"/>
      <c r="C97" s="109" t="s">
        <v>162</v>
      </c>
      <c r="D97" s="75"/>
      <c r="E97" s="75"/>
      <c r="F97" s="75"/>
      <c r="G97" s="75"/>
      <c r="H97" s="75"/>
      <c r="I97" s="205"/>
      <c r="J97" s="215">
        <f>BK97</f>
        <v>0</v>
      </c>
      <c r="K97" s="75"/>
      <c r="L97" s="73"/>
      <c r="M97" s="106"/>
      <c r="N97" s="107"/>
      <c r="O97" s="107"/>
      <c r="P97" s="216">
        <f>P98+P318+P322</f>
        <v>0</v>
      </c>
      <c r="Q97" s="107"/>
      <c r="R97" s="216">
        <f>R98+R318+R322</f>
        <v>734.17520992999994</v>
      </c>
      <c r="S97" s="107"/>
      <c r="T97" s="217">
        <f>T98+T318+T322</f>
        <v>628.60599999999999</v>
      </c>
      <c r="AT97" s="24" t="s">
        <v>78</v>
      </c>
      <c r="AU97" s="24" t="s">
        <v>163</v>
      </c>
      <c r="BK97" s="218">
        <f>BK98+BK318+BK322</f>
        <v>0</v>
      </c>
    </row>
    <row r="98" s="11" customFormat="1" ht="37.44" customHeight="1">
      <c r="B98" s="219"/>
      <c r="C98" s="220"/>
      <c r="D98" s="221" t="s">
        <v>78</v>
      </c>
      <c r="E98" s="222" t="s">
        <v>267</v>
      </c>
      <c r="F98" s="222" t="s">
        <v>268</v>
      </c>
      <c r="G98" s="220"/>
      <c r="H98" s="220"/>
      <c r="I98" s="223"/>
      <c r="J98" s="224">
        <f>BK98</f>
        <v>0</v>
      </c>
      <c r="K98" s="220"/>
      <c r="L98" s="225"/>
      <c r="M98" s="226"/>
      <c r="N98" s="227"/>
      <c r="O98" s="227"/>
      <c r="P98" s="228">
        <f>P99+P194+P197+P200+P205+P224+P227+P288</f>
        <v>0</v>
      </c>
      <c r="Q98" s="227"/>
      <c r="R98" s="228">
        <f>R99+R194+R197+R200+R205+R224+R227+R288</f>
        <v>734.17520992999994</v>
      </c>
      <c r="S98" s="227"/>
      <c r="T98" s="229">
        <f>T99+T194+T197+T200+T205+T224+T227+T288</f>
        <v>628.60599999999999</v>
      </c>
      <c r="AR98" s="230" t="s">
        <v>87</v>
      </c>
      <c r="AT98" s="231" t="s">
        <v>78</v>
      </c>
      <c r="AU98" s="231" t="s">
        <v>79</v>
      </c>
      <c r="AY98" s="230" t="s">
        <v>183</v>
      </c>
      <c r="BK98" s="232">
        <f>BK99+BK194+BK197+BK200+BK205+BK224+BK227+BK288</f>
        <v>0</v>
      </c>
    </row>
    <row r="99" s="11" customFormat="1" ht="19.92" customHeight="1">
      <c r="B99" s="219"/>
      <c r="C99" s="220"/>
      <c r="D99" s="221" t="s">
        <v>78</v>
      </c>
      <c r="E99" s="233" t="s">
        <v>87</v>
      </c>
      <c r="F99" s="233" t="s">
        <v>269</v>
      </c>
      <c r="G99" s="220"/>
      <c r="H99" s="220"/>
      <c r="I99" s="223"/>
      <c r="J99" s="234">
        <f>BK99</f>
        <v>0</v>
      </c>
      <c r="K99" s="220"/>
      <c r="L99" s="225"/>
      <c r="M99" s="226"/>
      <c r="N99" s="227"/>
      <c r="O99" s="227"/>
      <c r="P99" s="228">
        <f>SUM(P100:P193)</f>
        <v>0</v>
      </c>
      <c r="Q99" s="227"/>
      <c r="R99" s="228">
        <f>SUM(R100:R193)</f>
        <v>544.26362812999992</v>
      </c>
      <c r="S99" s="227"/>
      <c r="T99" s="229">
        <f>SUM(T100:T193)</f>
        <v>590.20600000000002</v>
      </c>
      <c r="AR99" s="230" t="s">
        <v>87</v>
      </c>
      <c r="AT99" s="231" t="s">
        <v>78</v>
      </c>
      <c r="AU99" s="231" t="s">
        <v>87</v>
      </c>
      <c r="AY99" s="230" t="s">
        <v>183</v>
      </c>
      <c r="BK99" s="232">
        <f>SUM(BK100:BK193)</f>
        <v>0</v>
      </c>
    </row>
    <row r="100" s="1" customFormat="1" ht="38.25" customHeight="1">
      <c r="B100" s="47"/>
      <c r="C100" s="235" t="s">
        <v>87</v>
      </c>
      <c r="D100" s="235" t="s">
        <v>184</v>
      </c>
      <c r="E100" s="236" t="s">
        <v>270</v>
      </c>
      <c r="F100" s="237" t="s">
        <v>271</v>
      </c>
      <c r="G100" s="238" t="s">
        <v>272</v>
      </c>
      <c r="H100" s="239">
        <v>577.39999999999998</v>
      </c>
      <c r="I100" s="240"/>
      <c r="J100" s="241">
        <f>ROUND(I100*H100,2)</f>
        <v>0</v>
      </c>
      <c r="K100" s="237" t="s">
        <v>273</v>
      </c>
      <c r="L100" s="73"/>
      <c r="M100" s="242" t="s">
        <v>34</v>
      </c>
      <c r="N100" s="243" t="s">
        <v>50</v>
      </c>
      <c r="O100" s="48"/>
      <c r="P100" s="244">
        <f>O100*H100</f>
        <v>0</v>
      </c>
      <c r="Q100" s="244">
        <v>0</v>
      </c>
      <c r="R100" s="244">
        <f>Q100*H100</f>
        <v>0</v>
      </c>
      <c r="S100" s="244">
        <v>0.28999999999999998</v>
      </c>
      <c r="T100" s="245">
        <f>S100*H100</f>
        <v>167.44599999999997</v>
      </c>
      <c r="AR100" s="24" t="s">
        <v>197</v>
      </c>
      <c r="AT100" s="24" t="s">
        <v>184</v>
      </c>
      <c r="AU100" s="24" t="s">
        <v>90</v>
      </c>
      <c r="AY100" s="24" t="s">
        <v>183</v>
      </c>
      <c r="BE100" s="246">
        <f>IF(N100="základní",J100,0)</f>
        <v>0</v>
      </c>
      <c r="BF100" s="246">
        <f>IF(N100="snížená",J100,0)</f>
        <v>0</v>
      </c>
      <c r="BG100" s="246">
        <f>IF(N100="zákl. přenesená",J100,0)</f>
        <v>0</v>
      </c>
      <c r="BH100" s="246">
        <f>IF(N100="sníž. přenesená",J100,0)</f>
        <v>0</v>
      </c>
      <c r="BI100" s="246">
        <f>IF(N100="nulová",J100,0)</f>
        <v>0</v>
      </c>
      <c r="BJ100" s="24" t="s">
        <v>87</v>
      </c>
      <c r="BK100" s="246">
        <f>ROUND(I100*H100,2)</f>
        <v>0</v>
      </c>
      <c r="BL100" s="24" t="s">
        <v>197</v>
      </c>
      <c r="BM100" s="24" t="s">
        <v>274</v>
      </c>
    </row>
    <row r="101" s="12" customFormat="1">
      <c r="B101" s="253"/>
      <c r="C101" s="254"/>
      <c r="D101" s="255" t="s">
        <v>275</v>
      </c>
      <c r="E101" s="256" t="s">
        <v>34</v>
      </c>
      <c r="F101" s="257" t="s">
        <v>276</v>
      </c>
      <c r="G101" s="254"/>
      <c r="H101" s="258">
        <v>577.39999999999998</v>
      </c>
      <c r="I101" s="259"/>
      <c r="J101" s="254"/>
      <c r="K101" s="254"/>
      <c r="L101" s="260"/>
      <c r="M101" s="261"/>
      <c r="N101" s="262"/>
      <c r="O101" s="262"/>
      <c r="P101" s="262"/>
      <c r="Q101" s="262"/>
      <c r="R101" s="262"/>
      <c r="S101" s="262"/>
      <c r="T101" s="263"/>
      <c r="AT101" s="264" t="s">
        <v>275</v>
      </c>
      <c r="AU101" s="264" t="s">
        <v>90</v>
      </c>
      <c r="AV101" s="12" t="s">
        <v>90</v>
      </c>
      <c r="AW101" s="12" t="s">
        <v>42</v>
      </c>
      <c r="AX101" s="12" t="s">
        <v>87</v>
      </c>
      <c r="AY101" s="264" t="s">
        <v>183</v>
      </c>
    </row>
    <row r="102" s="1" customFormat="1" ht="38.25" customHeight="1">
      <c r="B102" s="47"/>
      <c r="C102" s="235" t="s">
        <v>90</v>
      </c>
      <c r="D102" s="235" t="s">
        <v>184</v>
      </c>
      <c r="E102" s="236" t="s">
        <v>277</v>
      </c>
      <c r="F102" s="237" t="s">
        <v>278</v>
      </c>
      <c r="G102" s="238" t="s">
        <v>272</v>
      </c>
      <c r="H102" s="239">
        <v>780</v>
      </c>
      <c r="I102" s="240"/>
      <c r="J102" s="241">
        <f>ROUND(I102*H102,2)</f>
        <v>0</v>
      </c>
      <c r="K102" s="237" t="s">
        <v>273</v>
      </c>
      <c r="L102" s="73"/>
      <c r="M102" s="242" t="s">
        <v>34</v>
      </c>
      <c r="N102" s="243" t="s">
        <v>50</v>
      </c>
      <c r="O102" s="48"/>
      <c r="P102" s="244">
        <f>O102*H102</f>
        <v>0</v>
      </c>
      <c r="Q102" s="244">
        <v>0</v>
      </c>
      <c r="R102" s="244">
        <f>Q102*H102</f>
        <v>0</v>
      </c>
      <c r="S102" s="244">
        <v>0.098000000000000004</v>
      </c>
      <c r="T102" s="245">
        <f>S102*H102</f>
        <v>76.439999999999998</v>
      </c>
      <c r="AR102" s="24" t="s">
        <v>197</v>
      </c>
      <c r="AT102" s="24" t="s">
        <v>184</v>
      </c>
      <c r="AU102" s="24" t="s">
        <v>90</v>
      </c>
      <c r="AY102" s="24" t="s">
        <v>183</v>
      </c>
      <c r="BE102" s="246">
        <f>IF(N102="základní",J102,0)</f>
        <v>0</v>
      </c>
      <c r="BF102" s="246">
        <f>IF(N102="snížená",J102,0)</f>
        <v>0</v>
      </c>
      <c r="BG102" s="246">
        <f>IF(N102="zákl. přenesená",J102,0)</f>
        <v>0</v>
      </c>
      <c r="BH102" s="246">
        <f>IF(N102="sníž. přenesená",J102,0)</f>
        <v>0</v>
      </c>
      <c r="BI102" s="246">
        <f>IF(N102="nulová",J102,0)</f>
        <v>0</v>
      </c>
      <c r="BJ102" s="24" t="s">
        <v>87</v>
      </c>
      <c r="BK102" s="246">
        <f>ROUND(I102*H102,2)</f>
        <v>0</v>
      </c>
      <c r="BL102" s="24" t="s">
        <v>197</v>
      </c>
      <c r="BM102" s="24" t="s">
        <v>279</v>
      </c>
    </row>
    <row r="103" s="12" customFormat="1">
      <c r="B103" s="253"/>
      <c r="C103" s="254"/>
      <c r="D103" s="255" t="s">
        <v>275</v>
      </c>
      <c r="E103" s="256" t="s">
        <v>34</v>
      </c>
      <c r="F103" s="257" t="s">
        <v>280</v>
      </c>
      <c r="G103" s="254"/>
      <c r="H103" s="258">
        <v>780</v>
      </c>
      <c r="I103" s="259"/>
      <c r="J103" s="254"/>
      <c r="K103" s="254"/>
      <c r="L103" s="260"/>
      <c r="M103" s="261"/>
      <c r="N103" s="262"/>
      <c r="O103" s="262"/>
      <c r="P103" s="262"/>
      <c r="Q103" s="262"/>
      <c r="R103" s="262"/>
      <c r="S103" s="262"/>
      <c r="T103" s="263"/>
      <c r="AT103" s="264" t="s">
        <v>275</v>
      </c>
      <c r="AU103" s="264" t="s">
        <v>90</v>
      </c>
      <c r="AV103" s="12" t="s">
        <v>90</v>
      </c>
      <c r="AW103" s="12" t="s">
        <v>42</v>
      </c>
      <c r="AX103" s="12" t="s">
        <v>87</v>
      </c>
      <c r="AY103" s="264" t="s">
        <v>183</v>
      </c>
    </row>
    <row r="104" s="1" customFormat="1" ht="38.25" customHeight="1">
      <c r="B104" s="47"/>
      <c r="C104" s="235" t="s">
        <v>193</v>
      </c>
      <c r="D104" s="235" t="s">
        <v>184</v>
      </c>
      <c r="E104" s="236" t="s">
        <v>281</v>
      </c>
      <c r="F104" s="237" t="s">
        <v>282</v>
      </c>
      <c r="G104" s="238" t="s">
        <v>272</v>
      </c>
      <c r="H104" s="239">
        <v>780</v>
      </c>
      <c r="I104" s="240"/>
      <c r="J104" s="241">
        <f>ROUND(I104*H104,2)</f>
        <v>0</v>
      </c>
      <c r="K104" s="237" t="s">
        <v>273</v>
      </c>
      <c r="L104" s="73"/>
      <c r="M104" s="242" t="s">
        <v>34</v>
      </c>
      <c r="N104" s="243" t="s">
        <v>50</v>
      </c>
      <c r="O104" s="48"/>
      <c r="P104" s="244">
        <f>O104*H104</f>
        <v>0</v>
      </c>
      <c r="Q104" s="244">
        <v>0</v>
      </c>
      <c r="R104" s="244">
        <f>Q104*H104</f>
        <v>0</v>
      </c>
      <c r="S104" s="244">
        <v>0.316</v>
      </c>
      <c r="T104" s="245">
        <f>S104*H104</f>
        <v>246.47999999999999</v>
      </c>
      <c r="AR104" s="24" t="s">
        <v>197</v>
      </c>
      <c r="AT104" s="24" t="s">
        <v>184</v>
      </c>
      <c r="AU104" s="24" t="s">
        <v>90</v>
      </c>
      <c r="AY104" s="24" t="s">
        <v>183</v>
      </c>
      <c r="BE104" s="246">
        <f>IF(N104="základní",J104,0)</f>
        <v>0</v>
      </c>
      <c r="BF104" s="246">
        <f>IF(N104="snížená",J104,0)</f>
        <v>0</v>
      </c>
      <c r="BG104" s="246">
        <f>IF(N104="zákl. přenesená",J104,0)</f>
        <v>0</v>
      </c>
      <c r="BH104" s="246">
        <f>IF(N104="sníž. přenesená",J104,0)</f>
        <v>0</v>
      </c>
      <c r="BI104" s="246">
        <f>IF(N104="nulová",J104,0)</f>
        <v>0</v>
      </c>
      <c r="BJ104" s="24" t="s">
        <v>87</v>
      </c>
      <c r="BK104" s="246">
        <f>ROUND(I104*H104,2)</f>
        <v>0</v>
      </c>
      <c r="BL104" s="24" t="s">
        <v>197</v>
      </c>
      <c r="BM104" s="24" t="s">
        <v>283</v>
      </c>
    </row>
    <row r="105" s="12" customFormat="1">
      <c r="B105" s="253"/>
      <c r="C105" s="254"/>
      <c r="D105" s="255" t="s">
        <v>275</v>
      </c>
      <c r="E105" s="256" t="s">
        <v>34</v>
      </c>
      <c r="F105" s="257" t="s">
        <v>280</v>
      </c>
      <c r="G105" s="254"/>
      <c r="H105" s="258">
        <v>780</v>
      </c>
      <c r="I105" s="259"/>
      <c r="J105" s="254"/>
      <c r="K105" s="254"/>
      <c r="L105" s="260"/>
      <c r="M105" s="261"/>
      <c r="N105" s="262"/>
      <c r="O105" s="262"/>
      <c r="P105" s="262"/>
      <c r="Q105" s="262"/>
      <c r="R105" s="262"/>
      <c r="S105" s="262"/>
      <c r="T105" s="263"/>
      <c r="AT105" s="264" t="s">
        <v>275</v>
      </c>
      <c r="AU105" s="264" t="s">
        <v>90</v>
      </c>
      <c r="AV105" s="12" t="s">
        <v>90</v>
      </c>
      <c r="AW105" s="12" t="s">
        <v>42</v>
      </c>
      <c r="AX105" s="12" t="s">
        <v>79</v>
      </c>
      <c r="AY105" s="264" t="s">
        <v>183</v>
      </c>
    </row>
    <row r="106" s="1" customFormat="1" ht="38.25" customHeight="1">
      <c r="B106" s="47"/>
      <c r="C106" s="235" t="s">
        <v>197</v>
      </c>
      <c r="D106" s="235" t="s">
        <v>184</v>
      </c>
      <c r="E106" s="236" t="s">
        <v>284</v>
      </c>
      <c r="F106" s="237" t="s">
        <v>285</v>
      </c>
      <c r="G106" s="238" t="s">
        <v>272</v>
      </c>
      <c r="H106" s="239">
        <v>780</v>
      </c>
      <c r="I106" s="240"/>
      <c r="J106" s="241">
        <f>ROUND(I106*H106,2)</f>
        <v>0</v>
      </c>
      <c r="K106" s="237" t="s">
        <v>273</v>
      </c>
      <c r="L106" s="73"/>
      <c r="M106" s="242" t="s">
        <v>34</v>
      </c>
      <c r="N106" s="243" t="s">
        <v>50</v>
      </c>
      <c r="O106" s="48"/>
      <c r="P106" s="244">
        <f>O106*H106</f>
        <v>0</v>
      </c>
      <c r="Q106" s="244">
        <v>9.0000000000000006E-05</v>
      </c>
      <c r="R106" s="244">
        <f>Q106*H106</f>
        <v>0.070199999999999999</v>
      </c>
      <c r="S106" s="244">
        <v>0.128</v>
      </c>
      <c r="T106" s="245">
        <f>S106*H106</f>
        <v>99.840000000000003</v>
      </c>
      <c r="AR106" s="24" t="s">
        <v>197</v>
      </c>
      <c r="AT106" s="24" t="s">
        <v>184</v>
      </c>
      <c r="AU106" s="24" t="s">
        <v>90</v>
      </c>
      <c r="AY106" s="24" t="s">
        <v>183</v>
      </c>
      <c r="BE106" s="246">
        <f>IF(N106="základní",J106,0)</f>
        <v>0</v>
      </c>
      <c r="BF106" s="246">
        <f>IF(N106="snížená",J106,0)</f>
        <v>0</v>
      </c>
      <c r="BG106" s="246">
        <f>IF(N106="zákl. přenesená",J106,0)</f>
        <v>0</v>
      </c>
      <c r="BH106" s="246">
        <f>IF(N106="sníž. přenesená",J106,0)</f>
        <v>0</v>
      </c>
      <c r="BI106" s="246">
        <f>IF(N106="nulová",J106,0)</f>
        <v>0</v>
      </c>
      <c r="BJ106" s="24" t="s">
        <v>87</v>
      </c>
      <c r="BK106" s="246">
        <f>ROUND(I106*H106,2)</f>
        <v>0</v>
      </c>
      <c r="BL106" s="24" t="s">
        <v>197</v>
      </c>
      <c r="BM106" s="24" t="s">
        <v>286</v>
      </c>
    </row>
    <row r="107" s="12" customFormat="1">
      <c r="B107" s="253"/>
      <c r="C107" s="254"/>
      <c r="D107" s="255" t="s">
        <v>275</v>
      </c>
      <c r="E107" s="256" t="s">
        <v>34</v>
      </c>
      <c r="F107" s="257" t="s">
        <v>280</v>
      </c>
      <c r="G107" s="254"/>
      <c r="H107" s="258">
        <v>780</v>
      </c>
      <c r="I107" s="259"/>
      <c r="J107" s="254"/>
      <c r="K107" s="254"/>
      <c r="L107" s="260"/>
      <c r="M107" s="261"/>
      <c r="N107" s="262"/>
      <c r="O107" s="262"/>
      <c r="P107" s="262"/>
      <c r="Q107" s="262"/>
      <c r="R107" s="262"/>
      <c r="S107" s="262"/>
      <c r="T107" s="263"/>
      <c r="AT107" s="264" t="s">
        <v>275</v>
      </c>
      <c r="AU107" s="264" t="s">
        <v>90</v>
      </c>
      <c r="AV107" s="12" t="s">
        <v>90</v>
      </c>
      <c r="AW107" s="12" t="s">
        <v>42</v>
      </c>
      <c r="AX107" s="12" t="s">
        <v>87</v>
      </c>
      <c r="AY107" s="264" t="s">
        <v>183</v>
      </c>
    </row>
    <row r="108" s="1" customFormat="1" ht="16.5" customHeight="1">
      <c r="B108" s="47"/>
      <c r="C108" s="235" t="s">
        <v>182</v>
      </c>
      <c r="D108" s="235" t="s">
        <v>184</v>
      </c>
      <c r="E108" s="236" t="s">
        <v>287</v>
      </c>
      <c r="F108" s="237" t="s">
        <v>288</v>
      </c>
      <c r="G108" s="238" t="s">
        <v>289</v>
      </c>
      <c r="H108" s="239">
        <v>100</v>
      </c>
      <c r="I108" s="240"/>
      <c r="J108" s="241">
        <f>ROUND(I108*H108,2)</f>
        <v>0</v>
      </c>
      <c r="K108" s="237" t="s">
        <v>273</v>
      </c>
      <c r="L108" s="73"/>
      <c r="M108" s="242" t="s">
        <v>34</v>
      </c>
      <c r="N108" s="243" t="s">
        <v>50</v>
      </c>
      <c r="O108" s="48"/>
      <c r="P108" s="244">
        <f>O108*H108</f>
        <v>0</v>
      </c>
      <c r="Q108" s="244">
        <v>0.0072700000000000004</v>
      </c>
      <c r="R108" s="244">
        <f>Q108*H108</f>
        <v>0.72700000000000009</v>
      </c>
      <c r="S108" s="244">
        <v>0</v>
      </c>
      <c r="T108" s="245">
        <f>S108*H108</f>
        <v>0</v>
      </c>
      <c r="AR108" s="24" t="s">
        <v>197</v>
      </c>
      <c r="AT108" s="24" t="s">
        <v>184</v>
      </c>
      <c r="AU108" s="24" t="s">
        <v>90</v>
      </c>
      <c r="AY108" s="24" t="s">
        <v>183</v>
      </c>
      <c r="BE108" s="246">
        <f>IF(N108="základní",J108,0)</f>
        <v>0</v>
      </c>
      <c r="BF108" s="246">
        <f>IF(N108="snížená",J108,0)</f>
        <v>0</v>
      </c>
      <c r="BG108" s="246">
        <f>IF(N108="zákl. přenesená",J108,0)</f>
        <v>0</v>
      </c>
      <c r="BH108" s="246">
        <f>IF(N108="sníž. přenesená",J108,0)</f>
        <v>0</v>
      </c>
      <c r="BI108" s="246">
        <f>IF(N108="nulová",J108,0)</f>
        <v>0</v>
      </c>
      <c r="BJ108" s="24" t="s">
        <v>87</v>
      </c>
      <c r="BK108" s="246">
        <f>ROUND(I108*H108,2)</f>
        <v>0</v>
      </c>
      <c r="BL108" s="24" t="s">
        <v>197</v>
      </c>
      <c r="BM108" s="24" t="s">
        <v>290</v>
      </c>
    </row>
    <row r="109" s="12" customFormat="1">
      <c r="B109" s="253"/>
      <c r="C109" s="254"/>
      <c r="D109" s="255" t="s">
        <v>275</v>
      </c>
      <c r="E109" s="256" t="s">
        <v>34</v>
      </c>
      <c r="F109" s="257" t="s">
        <v>291</v>
      </c>
      <c r="G109" s="254"/>
      <c r="H109" s="258">
        <v>100</v>
      </c>
      <c r="I109" s="259"/>
      <c r="J109" s="254"/>
      <c r="K109" s="254"/>
      <c r="L109" s="260"/>
      <c r="M109" s="261"/>
      <c r="N109" s="262"/>
      <c r="O109" s="262"/>
      <c r="P109" s="262"/>
      <c r="Q109" s="262"/>
      <c r="R109" s="262"/>
      <c r="S109" s="262"/>
      <c r="T109" s="263"/>
      <c r="AT109" s="264" t="s">
        <v>275</v>
      </c>
      <c r="AU109" s="264" t="s">
        <v>90</v>
      </c>
      <c r="AV109" s="12" t="s">
        <v>90</v>
      </c>
      <c r="AW109" s="12" t="s">
        <v>42</v>
      </c>
      <c r="AX109" s="12" t="s">
        <v>87</v>
      </c>
      <c r="AY109" s="264" t="s">
        <v>183</v>
      </c>
    </row>
    <row r="110" s="1" customFormat="1" ht="25.5" customHeight="1">
      <c r="B110" s="47"/>
      <c r="C110" s="235" t="s">
        <v>204</v>
      </c>
      <c r="D110" s="235" t="s">
        <v>184</v>
      </c>
      <c r="E110" s="236" t="s">
        <v>292</v>
      </c>
      <c r="F110" s="237" t="s">
        <v>293</v>
      </c>
      <c r="G110" s="238" t="s">
        <v>294</v>
      </c>
      <c r="H110" s="239">
        <v>240</v>
      </c>
      <c r="I110" s="240"/>
      <c r="J110" s="241">
        <f>ROUND(I110*H110,2)</f>
        <v>0</v>
      </c>
      <c r="K110" s="237" t="s">
        <v>273</v>
      </c>
      <c r="L110" s="73"/>
      <c r="M110" s="242" t="s">
        <v>34</v>
      </c>
      <c r="N110" s="243" t="s">
        <v>50</v>
      </c>
      <c r="O110" s="48"/>
      <c r="P110" s="244">
        <f>O110*H110</f>
        <v>0</v>
      </c>
      <c r="Q110" s="244">
        <v>0</v>
      </c>
      <c r="R110" s="244">
        <f>Q110*H110</f>
        <v>0</v>
      </c>
      <c r="S110" s="244">
        <v>0</v>
      </c>
      <c r="T110" s="245">
        <f>S110*H110</f>
        <v>0</v>
      </c>
      <c r="AR110" s="24" t="s">
        <v>197</v>
      </c>
      <c r="AT110" s="24" t="s">
        <v>184</v>
      </c>
      <c r="AU110" s="24" t="s">
        <v>90</v>
      </c>
      <c r="AY110" s="24" t="s">
        <v>183</v>
      </c>
      <c r="BE110" s="246">
        <f>IF(N110="základní",J110,0)</f>
        <v>0</v>
      </c>
      <c r="BF110" s="246">
        <f>IF(N110="snížená",J110,0)</f>
        <v>0</v>
      </c>
      <c r="BG110" s="246">
        <f>IF(N110="zákl. přenesená",J110,0)</f>
        <v>0</v>
      </c>
      <c r="BH110" s="246">
        <f>IF(N110="sníž. přenesená",J110,0)</f>
        <v>0</v>
      </c>
      <c r="BI110" s="246">
        <f>IF(N110="nulová",J110,0)</f>
        <v>0</v>
      </c>
      <c r="BJ110" s="24" t="s">
        <v>87</v>
      </c>
      <c r="BK110" s="246">
        <f>ROUND(I110*H110,2)</f>
        <v>0</v>
      </c>
      <c r="BL110" s="24" t="s">
        <v>197</v>
      </c>
      <c r="BM110" s="24" t="s">
        <v>295</v>
      </c>
    </row>
    <row r="111" s="12" customFormat="1">
      <c r="B111" s="253"/>
      <c r="C111" s="254"/>
      <c r="D111" s="255" t="s">
        <v>275</v>
      </c>
      <c r="E111" s="256" t="s">
        <v>34</v>
      </c>
      <c r="F111" s="257" t="s">
        <v>296</v>
      </c>
      <c r="G111" s="254"/>
      <c r="H111" s="258">
        <v>240</v>
      </c>
      <c r="I111" s="259"/>
      <c r="J111" s="254"/>
      <c r="K111" s="254"/>
      <c r="L111" s="260"/>
      <c r="M111" s="261"/>
      <c r="N111" s="262"/>
      <c r="O111" s="262"/>
      <c r="P111" s="262"/>
      <c r="Q111" s="262"/>
      <c r="R111" s="262"/>
      <c r="S111" s="262"/>
      <c r="T111" s="263"/>
      <c r="AT111" s="264" t="s">
        <v>275</v>
      </c>
      <c r="AU111" s="264" t="s">
        <v>90</v>
      </c>
      <c r="AV111" s="12" t="s">
        <v>90</v>
      </c>
      <c r="AW111" s="12" t="s">
        <v>42</v>
      </c>
      <c r="AX111" s="12" t="s">
        <v>87</v>
      </c>
      <c r="AY111" s="264" t="s">
        <v>183</v>
      </c>
    </row>
    <row r="112" s="1" customFormat="1" ht="25.5" customHeight="1">
      <c r="B112" s="47"/>
      <c r="C112" s="235" t="s">
        <v>208</v>
      </c>
      <c r="D112" s="235" t="s">
        <v>184</v>
      </c>
      <c r="E112" s="236" t="s">
        <v>297</v>
      </c>
      <c r="F112" s="237" t="s">
        <v>298</v>
      </c>
      <c r="G112" s="238" t="s">
        <v>299</v>
      </c>
      <c r="H112" s="239">
        <v>30</v>
      </c>
      <c r="I112" s="240"/>
      <c r="J112" s="241">
        <f>ROUND(I112*H112,2)</f>
        <v>0</v>
      </c>
      <c r="K112" s="237" t="s">
        <v>273</v>
      </c>
      <c r="L112" s="73"/>
      <c r="M112" s="242" t="s">
        <v>34</v>
      </c>
      <c r="N112" s="243" t="s">
        <v>50</v>
      </c>
      <c r="O112" s="48"/>
      <c r="P112" s="244">
        <f>O112*H112</f>
        <v>0</v>
      </c>
      <c r="Q112" s="244">
        <v>0</v>
      </c>
      <c r="R112" s="244">
        <f>Q112*H112</f>
        <v>0</v>
      </c>
      <c r="S112" s="244">
        <v>0</v>
      </c>
      <c r="T112" s="245">
        <f>S112*H112</f>
        <v>0</v>
      </c>
      <c r="AR112" s="24" t="s">
        <v>197</v>
      </c>
      <c r="AT112" s="24" t="s">
        <v>184</v>
      </c>
      <c r="AU112" s="24" t="s">
        <v>90</v>
      </c>
      <c r="AY112" s="24" t="s">
        <v>183</v>
      </c>
      <c r="BE112" s="246">
        <f>IF(N112="základní",J112,0)</f>
        <v>0</v>
      </c>
      <c r="BF112" s="246">
        <f>IF(N112="snížená",J112,0)</f>
        <v>0</v>
      </c>
      <c r="BG112" s="246">
        <f>IF(N112="zákl. přenesená",J112,0)</f>
        <v>0</v>
      </c>
      <c r="BH112" s="246">
        <f>IF(N112="sníž. přenesená",J112,0)</f>
        <v>0</v>
      </c>
      <c r="BI112" s="246">
        <f>IF(N112="nulová",J112,0)</f>
        <v>0</v>
      </c>
      <c r="BJ112" s="24" t="s">
        <v>87</v>
      </c>
      <c r="BK112" s="246">
        <f>ROUND(I112*H112,2)</f>
        <v>0</v>
      </c>
      <c r="BL112" s="24" t="s">
        <v>197</v>
      </c>
      <c r="BM112" s="24" t="s">
        <v>300</v>
      </c>
    </row>
    <row r="113" s="12" customFormat="1">
      <c r="B113" s="253"/>
      <c r="C113" s="254"/>
      <c r="D113" s="255" t="s">
        <v>275</v>
      </c>
      <c r="E113" s="256" t="s">
        <v>34</v>
      </c>
      <c r="F113" s="257" t="s">
        <v>301</v>
      </c>
      <c r="G113" s="254"/>
      <c r="H113" s="258">
        <v>30</v>
      </c>
      <c r="I113" s="259"/>
      <c r="J113" s="254"/>
      <c r="K113" s="254"/>
      <c r="L113" s="260"/>
      <c r="M113" s="261"/>
      <c r="N113" s="262"/>
      <c r="O113" s="262"/>
      <c r="P113" s="262"/>
      <c r="Q113" s="262"/>
      <c r="R113" s="262"/>
      <c r="S113" s="262"/>
      <c r="T113" s="263"/>
      <c r="AT113" s="264" t="s">
        <v>275</v>
      </c>
      <c r="AU113" s="264" t="s">
        <v>90</v>
      </c>
      <c r="AV113" s="12" t="s">
        <v>90</v>
      </c>
      <c r="AW113" s="12" t="s">
        <v>42</v>
      </c>
      <c r="AX113" s="12" t="s">
        <v>87</v>
      </c>
      <c r="AY113" s="264" t="s">
        <v>183</v>
      </c>
    </row>
    <row r="114" s="1" customFormat="1" ht="16.5" customHeight="1">
      <c r="B114" s="47"/>
      <c r="C114" s="265" t="s">
        <v>212</v>
      </c>
      <c r="D114" s="265" t="s">
        <v>302</v>
      </c>
      <c r="E114" s="266" t="s">
        <v>303</v>
      </c>
      <c r="F114" s="267" t="s">
        <v>304</v>
      </c>
      <c r="G114" s="268" t="s">
        <v>305</v>
      </c>
      <c r="H114" s="269">
        <v>537.45399999999995</v>
      </c>
      <c r="I114" s="270"/>
      <c r="J114" s="271">
        <f>ROUND(I114*H114,2)</f>
        <v>0</v>
      </c>
      <c r="K114" s="267" t="s">
        <v>273</v>
      </c>
      <c r="L114" s="272"/>
      <c r="M114" s="273" t="s">
        <v>34</v>
      </c>
      <c r="N114" s="274" t="s">
        <v>50</v>
      </c>
      <c r="O114" s="48"/>
      <c r="P114" s="244">
        <f>O114*H114</f>
        <v>0</v>
      </c>
      <c r="Q114" s="244">
        <v>1</v>
      </c>
      <c r="R114" s="244">
        <f>Q114*H114</f>
        <v>537.45399999999995</v>
      </c>
      <c r="S114" s="244">
        <v>0</v>
      </c>
      <c r="T114" s="245">
        <f>S114*H114</f>
        <v>0</v>
      </c>
      <c r="AR114" s="24" t="s">
        <v>212</v>
      </c>
      <c r="AT114" s="24" t="s">
        <v>302</v>
      </c>
      <c r="AU114" s="24" t="s">
        <v>90</v>
      </c>
      <c r="AY114" s="24" t="s">
        <v>183</v>
      </c>
      <c r="BE114" s="246">
        <f>IF(N114="základní",J114,0)</f>
        <v>0</v>
      </c>
      <c r="BF114" s="246">
        <f>IF(N114="snížená",J114,0)</f>
        <v>0</v>
      </c>
      <c r="BG114" s="246">
        <f>IF(N114="zákl. přenesená",J114,0)</f>
        <v>0</v>
      </c>
      <c r="BH114" s="246">
        <f>IF(N114="sníž. přenesená",J114,0)</f>
        <v>0</v>
      </c>
      <c r="BI114" s="246">
        <f>IF(N114="nulová",J114,0)</f>
        <v>0</v>
      </c>
      <c r="BJ114" s="24" t="s">
        <v>87</v>
      </c>
      <c r="BK114" s="246">
        <f>ROUND(I114*H114,2)</f>
        <v>0</v>
      </c>
      <c r="BL114" s="24" t="s">
        <v>197</v>
      </c>
      <c r="BM114" s="24" t="s">
        <v>306</v>
      </c>
    </row>
    <row r="115" s="12" customFormat="1">
      <c r="B115" s="253"/>
      <c r="C115" s="254"/>
      <c r="D115" s="255" t="s">
        <v>275</v>
      </c>
      <c r="E115" s="256" t="s">
        <v>34</v>
      </c>
      <c r="F115" s="257" t="s">
        <v>307</v>
      </c>
      <c r="G115" s="254"/>
      <c r="H115" s="258">
        <v>-97.686000000000007</v>
      </c>
      <c r="I115" s="259"/>
      <c r="J115" s="254"/>
      <c r="K115" s="254"/>
      <c r="L115" s="260"/>
      <c r="M115" s="261"/>
      <c r="N115" s="262"/>
      <c r="O115" s="262"/>
      <c r="P115" s="262"/>
      <c r="Q115" s="262"/>
      <c r="R115" s="262"/>
      <c r="S115" s="262"/>
      <c r="T115" s="263"/>
      <c r="AT115" s="264" t="s">
        <v>275</v>
      </c>
      <c r="AU115" s="264" t="s">
        <v>90</v>
      </c>
      <c r="AV115" s="12" t="s">
        <v>90</v>
      </c>
      <c r="AW115" s="12" t="s">
        <v>42</v>
      </c>
      <c r="AX115" s="12" t="s">
        <v>79</v>
      </c>
      <c r="AY115" s="264" t="s">
        <v>183</v>
      </c>
    </row>
    <row r="116" s="12" customFormat="1">
      <c r="B116" s="253"/>
      <c r="C116" s="254"/>
      <c r="D116" s="255" t="s">
        <v>275</v>
      </c>
      <c r="E116" s="256" t="s">
        <v>34</v>
      </c>
      <c r="F116" s="257" t="s">
        <v>308</v>
      </c>
      <c r="G116" s="254"/>
      <c r="H116" s="258">
        <v>635.13999999999999</v>
      </c>
      <c r="I116" s="259"/>
      <c r="J116" s="254"/>
      <c r="K116" s="254"/>
      <c r="L116" s="260"/>
      <c r="M116" s="261"/>
      <c r="N116" s="262"/>
      <c r="O116" s="262"/>
      <c r="P116" s="262"/>
      <c r="Q116" s="262"/>
      <c r="R116" s="262"/>
      <c r="S116" s="262"/>
      <c r="T116" s="263"/>
      <c r="AT116" s="264" t="s">
        <v>275</v>
      </c>
      <c r="AU116" s="264" t="s">
        <v>90</v>
      </c>
      <c r="AV116" s="12" t="s">
        <v>90</v>
      </c>
      <c r="AW116" s="12" t="s">
        <v>42</v>
      </c>
      <c r="AX116" s="12" t="s">
        <v>79</v>
      </c>
      <c r="AY116" s="264" t="s">
        <v>183</v>
      </c>
    </row>
    <row r="117" s="1" customFormat="1" ht="63.75" customHeight="1">
      <c r="B117" s="47"/>
      <c r="C117" s="235" t="s">
        <v>216</v>
      </c>
      <c r="D117" s="235" t="s">
        <v>184</v>
      </c>
      <c r="E117" s="236" t="s">
        <v>309</v>
      </c>
      <c r="F117" s="237" t="s">
        <v>310</v>
      </c>
      <c r="G117" s="238" t="s">
        <v>289</v>
      </c>
      <c r="H117" s="239">
        <v>30</v>
      </c>
      <c r="I117" s="240"/>
      <c r="J117" s="241">
        <f>ROUND(I117*H117,2)</f>
        <v>0</v>
      </c>
      <c r="K117" s="237" t="s">
        <v>273</v>
      </c>
      <c r="L117" s="73"/>
      <c r="M117" s="242" t="s">
        <v>34</v>
      </c>
      <c r="N117" s="243" t="s">
        <v>50</v>
      </c>
      <c r="O117" s="48"/>
      <c r="P117" s="244">
        <f>O117*H117</f>
        <v>0</v>
      </c>
      <c r="Q117" s="244">
        <v>0.0086800000000000002</v>
      </c>
      <c r="R117" s="244">
        <f>Q117*H117</f>
        <v>0.26040000000000002</v>
      </c>
      <c r="S117" s="244">
        <v>0</v>
      </c>
      <c r="T117" s="245">
        <f>S117*H117</f>
        <v>0</v>
      </c>
      <c r="AR117" s="24" t="s">
        <v>197</v>
      </c>
      <c r="AT117" s="24" t="s">
        <v>184</v>
      </c>
      <c r="AU117" s="24" t="s">
        <v>90</v>
      </c>
      <c r="AY117" s="24" t="s">
        <v>183</v>
      </c>
      <c r="BE117" s="246">
        <f>IF(N117="základní",J117,0)</f>
        <v>0</v>
      </c>
      <c r="BF117" s="246">
        <f>IF(N117="snížená",J117,0)</f>
        <v>0</v>
      </c>
      <c r="BG117" s="246">
        <f>IF(N117="zákl. přenesená",J117,0)</f>
        <v>0</v>
      </c>
      <c r="BH117" s="246">
        <f>IF(N117="sníž. přenesená",J117,0)</f>
        <v>0</v>
      </c>
      <c r="BI117" s="246">
        <f>IF(N117="nulová",J117,0)</f>
        <v>0</v>
      </c>
      <c r="BJ117" s="24" t="s">
        <v>87</v>
      </c>
      <c r="BK117" s="246">
        <f>ROUND(I117*H117,2)</f>
        <v>0</v>
      </c>
      <c r="BL117" s="24" t="s">
        <v>197</v>
      </c>
      <c r="BM117" s="24" t="s">
        <v>311</v>
      </c>
    </row>
    <row r="118" s="12" customFormat="1">
      <c r="B118" s="253"/>
      <c r="C118" s="254"/>
      <c r="D118" s="255" t="s">
        <v>275</v>
      </c>
      <c r="E118" s="256" t="s">
        <v>34</v>
      </c>
      <c r="F118" s="257" t="s">
        <v>301</v>
      </c>
      <c r="G118" s="254"/>
      <c r="H118" s="258">
        <v>30</v>
      </c>
      <c r="I118" s="259"/>
      <c r="J118" s="254"/>
      <c r="K118" s="254"/>
      <c r="L118" s="260"/>
      <c r="M118" s="261"/>
      <c r="N118" s="262"/>
      <c r="O118" s="262"/>
      <c r="P118" s="262"/>
      <c r="Q118" s="262"/>
      <c r="R118" s="262"/>
      <c r="S118" s="262"/>
      <c r="T118" s="263"/>
      <c r="AT118" s="264" t="s">
        <v>275</v>
      </c>
      <c r="AU118" s="264" t="s">
        <v>90</v>
      </c>
      <c r="AV118" s="12" t="s">
        <v>90</v>
      </c>
      <c r="AW118" s="12" t="s">
        <v>42</v>
      </c>
      <c r="AX118" s="12" t="s">
        <v>87</v>
      </c>
      <c r="AY118" s="264" t="s">
        <v>183</v>
      </c>
    </row>
    <row r="119" s="1" customFormat="1" ht="63.75" customHeight="1">
      <c r="B119" s="47"/>
      <c r="C119" s="235" t="s">
        <v>220</v>
      </c>
      <c r="D119" s="235" t="s">
        <v>184</v>
      </c>
      <c r="E119" s="236" t="s">
        <v>312</v>
      </c>
      <c r="F119" s="237" t="s">
        <v>313</v>
      </c>
      <c r="G119" s="238" t="s">
        <v>289</v>
      </c>
      <c r="H119" s="239">
        <v>40</v>
      </c>
      <c r="I119" s="240"/>
      <c r="J119" s="241">
        <f>ROUND(I119*H119,2)</f>
        <v>0</v>
      </c>
      <c r="K119" s="237" t="s">
        <v>34</v>
      </c>
      <c r="L119" s="73"/>
      <c r="M119" s="242" t="s">
        <v>34</v>
      </c>
      <c r="N119" s="243" t="s">
        <v>50</v>
      </c>
      <c r="O119" s="48"/>
      <c r="P119" s="244">
        <f>O119*H119</f>
        <v>0</v>
      </c>
      <c r="Q119" s="244">
        <v>0.036900000000000002</v>
      </c>
      <c r="R119" s="244">
        <f>Q119*H119</f>
        <v>1.476</v>
      </c>
      <c r="S119" s="244">
        <v>0</v>
      </c>
      <c r="T119" s="245">
        <f>S119*H119</f>
        <v>0</v>
      </c>
      <c r="AR119" s="24" t="s">
        <v>197</v>
      </c>
      <c r="AT119" s="24" t="s">
        <v>184</v>
      </c>
      <c r="AU119" s="24" t="s">
        <v>90</v>
      </c>
      <c r="AY119" s="24" t="s">
        <v>183</v>
      </c>
      <c r="BE119" s="246">
        <f>IF(N119="základní",J119,0)</f>
        <v>0</v>
      </c>
      <c r="BF119" s="246">
        <f>IF(N119="snížená",J119,0)</f>
        <v>0</v>
      </c>
      <c r="BG119" s="246">
        <f>IF(N119="zákl. přenesená",J119,0)</f>
        <v>0</v>
      </c>
      <c r="BH119" s="246">
        <f>IF(N119="sníž. přenesená",J119,0)</f>
        <v>0</v>
      </c>
      <c r="BI119" s="246">
        <f>IF(N119="nulová",J119,0)</f>
        <v>0</v>
      </c>
      <c r="BJ119" s="24" t="s">
        <v>87</v>
      </c>
      <c r="BK119" s="246">
        <f>ROUND(I119*H119,2)</f>
        <v>0</v>
      </c>
      <c r="BL119" s="24" t="s">
        <v>197</v>
      </c>
      <c r="BM119" s="24" t="s">
        <v>314</v>
      </c>
    </row>
    <row r="120" s="12" customFormat="1">
      <c r="B120" s="253"/>
      <c r="C120" s="254"/>
      <c r="D120" s="255" t="s">
        <v>275</v>
      </c>
      <c r="E120" s="256" t="s">
        <v>34</v>
      </c>
      <c r="F120" s="257" t="s">
        <v>315</v>
      </c>
      <c r="G120" s="254"/>
      <c r="H120" s="258">
        <v>40</v>
      </c>
      <c r="I120" s="259"/>
      <c r="J120" s="254"/>
      <c r="K120" s="254"/>
      <c r="L120" s="260"/>
      <c r="M120" s="261"/>
      <c r="N120" s="262"/>
      <c r="O120" s="262"/>
      <c r="P120" s="262"/>
      <c r="Q120" s="262"/>
      <c r="R120" s="262"/>
      <c r="S120" s="262"/>
      <c r="T120" s="263"/>
      <c r="AT120" s="264" t="s">
        <v>275</v>
      </c>
      <c r="AU120" s="264" t="s">
        <v>90</v>
      </c>
      <c r="AV120" s="12" t="s">
        <v>90</v>
      </c>
      <c r="AW120" s="12" t="s">
        <v>42</v>
      </c>
      <c r="AX120" s="12" t="s">
        <v>87</v>
      </c>
      <c r="AY120" s="264" t="s">
        <v>183</v>
      </c>
    </row>
    <row r="121" s="1" customFormat="1" ht="25.5" customHeight="1">
      <c r="B121" s="47"/>
      <c r="C121" s="235" t="s">
        <v>224</v>
      </c>
      <c r="D121" s="235" t="s">
        <v>184</v>
      </c>
      <c r="E121" s="236" t="s">
        <v>316</v>
      </c>
      <c r="F121" s="237" t="s">
        <v>317</v>
      </c>
      <c r="G121" s="238" t="s">
        <v>318</v>
      </c>
      <c r="H121" s="239">
        <v>100</v>
      </c>
      <c r="I121" s="240"/>
      <c r="J121" s="241">
        <f>ROUND(I121*H121,2)</f>
        <v>0</v>
      </c>
      <c r="K121" s="237" t="s">
        <v>34</v>
      </c>
      <c r="L121" s="73"/>
      <c r="M121" s="242" t="s">
        <v>34</v>
      </c>
      <c r="N121" s="243" t="s">
        <v>50</v>
      </c>
      <c r="O121" s="48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AR121" s="24" t="s">
        <v>197</v>
      </c>
      <c r="AT121" s="24" t="s">
        <v>184</v>
      </c>
      <c r="AU121" s="24" t="s">
        <v>90</v>
      </c>
      <c r="AY121" s="24" t="s">
        <v>183</v>
      </c>
      <c r="BE121" s="246">
        <f>IF(N121="základní",J121,0)</f>
        <v>0</v>
      </c>
      <c r="BF121" s="246">
        <f>IF(N121="snížená",J121,0)</f>
        <v>0</v>
      </c>
      <c r="BG121" s="246">
        <f>IF(N121="zákl. přenesená",J121,0)</f>
        <v>0</v>
      </c>
      <c r="BH121" s="246">
        <f>IF(N121="sníž. přenesená",J121,0)</f>
        <v>0</v>
      </c>
      <c r="BI121" s="246">
        <f>IF(N121="nulová",J121,0)</f>
        <v>0</v>
      </c>
      <c r="BJ121" s="24" t="s">
        <v>87</v>
      </c>
      <c r="BK121" s="246">
        <f>ROUND(I121*H121,2)</f>
        <v>0</v>
      </c>
      <c r="BL121" s="24" t="s">
        <v>197</v>
      </c>
      <c r="BM121" s="24" t="s">
        <v>319</v>
      </c>
    </row>
    <row r="122" s="12" customFormat="1">
      <c r="B122" s="253"/>
      <c r="C122" s="254"/>
      <c r="D122" s="255" t="s">
        <v>275</v>
      </c>
      <c r="E122" s="256" t="s">
        <v>34</v>
      </c>
      <c r="F122" s="257" t="s">
        <v>320</v>
      </c>
      <c r="G122" s="254"/>
      <c r="H122" s="258">
        <v>100</v>
      </c>
      <c r="I122" s="259"/>
      <c r="J122" s="254"/>
      <c r="K122" s="254"/>
      <c r="L122" s="260"/>
      <c r="M122" s="261"/>
      <c r="N122" s="262"/>
      <c r="O122" s="262"/>
      <c r="P122" s="262"/>
      <c r="Q122" s="262"/>
      <c r="R122" s="262"/>
      <c r="S122" s="262"/>
      <c r="T122" s="263"/>
      <c r="AT122" s="264" t="s">
        <v>275</v>
      </c>
      <c r="AU122" s="264" t="s">
        <v>90</v>
      </c>
      <c r="AV122" s="12" t="s">
        <v>90</v>
      </c>
      <c r="AW122" s="12" t="s">
        <v>42</v>
      </c>
      <c r="AX122" s="12" t="s">
        <v>87</v>
      </c>
      <c r="AY122" s="264" t="s">
        <v>183</v>
      </c>
    </row>
    <row r="123" s="1" customFormat="1" ht="38.25" customHeight="1">
      <c r="B123" s="47"/>
      <c r="C123" s="235" t="s">
        <v>228</v>
      </c>
      <c r="D123" s="235" t="s">
        <v>184</v>
      </c>
      <c r="E123" s="236" t="s">
        <v>321</v>
      </c>
      <c r="F123" s="237" t="s">
        <v>322</v>
      </c>
      <c r="G123" s="238" t="s">
        <v>318</v>
      </c>
      <c r="H123" s="239">
        <v>380.08699999999999</v>
      </c>
      <c r="I123" s="240"/>
      <c r="J123" s="241">
        <f>ROUND(I123*H123,2)</f>
        <v>0</v>
      </c>
      <c r="K123" s="237" t="s">
        <v>273</v>
      </c>
      <c r="L123" s="73"/>
      <c r="M123" s="242" t="s">
        <v>34</v>
      </c>
      <c r="N123" s="243" t="s">
        <v>50</v>
      </c>
      <c r="O123" s="48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AR123" s="24" t="s">
        <v>197</v>
      </c>
      <c r="AT123" s="24" t="s">
        <v>184</v>
      </c>
      <c r="AU123" s="24" t="s">
        <v>90</v>
      </c>
      <c r="AY123" s="24" t="s">
        <v>183</v>
      </c>
      <c r="BE123" s="246">
        <f>IF(N123="základní",J123,0)</f>
        <v>0</v>
      </c>
      <c r="BF123" s="246">
        <f>IF(N123="snížená",J123,0)</f>
        <v>0</v>
      </c>
      <c r="BG123" s="246">
        <f>IF(N123="zákl. přenesená",J123,0)</f>
        <v>0</v>
      </c>
      <c r="BH123" s="246">
        <f>IF(N123="sníž. přenesená",J123,0)</f>
        <v>0</v>
      </c>
      <c r="BI123" s="246">
        <f>IF(N123="nulová",J123,0)</f>
        <v>0</v>
      </c>
      <c r="BJ123" s="24" t="s">
        <v>87</v>
      </c>
      <c r="BK123" s="246">
        <f>ROUND(I123*H123,2)</f>
        <v>0</v>
      </c>
      <c r="BL123" s="24" t="s">
        <v>197</v>
      </c>
      <c r="BM123" s="24" t="s">
        <v>323</v>
      </c>
    </row>
    <row r="124" s="12" customFormat="1">
      <c r="B124" s="253"/>
      <c r="C124" s="254"/>
      <c r="D124" s="255" t="s">
        <v>275</v>
      </c>
      <c r="E124" s="256" t="s">
        <v>34</v>
      </c>
      <c r="F124" s="257" t="s">
        <v>324</v>
      </c>
      <c r="G124" s="254"/>
      <c r="H124" s="258">
        <v>508.11200000000002</v>
      </c>
      <c r="I124" s="259"/>
      <c r="J124" s="254"/>
      <c r="K124" s="254"/>
      <c r="L124" s="260"/>
      <c r="M124" s="261"/>
      <c r="N124" s="262"/>
      <c r="O124" s="262"/>
      <c r="P124" s="262"/>
      <c r="Q124" s="262"/>
      <c r="R124" s="262"/>
      <c r="S124" s="262"/>
      <c r="T124" s="263"/>
      <c r="AT124" s="264" t="s">
        <v>275</v>
      </c>
      <c r="AU124" s="264" t="s">
        <v>90</v>
      </c>
      <c r="AV124" s="12" t="s">
        <v>90</v>
      </c>
      <c r="AW124" s="12" t="s">
        <v>42</v>
      </c>
      <c r="AX124" s="12" t="s">
        <v>79</v>
      </c>
      <c r="AY124" s="264" t="s">
        <v>183</v>
      </c>
    </row>
    <row r="125" s="12" customFormat="1">
      <c r="B125" s="253"/>
      <c r="C125" s="254"/>
      <c r="D125" s="255" t="s">
        <v>275</v>
      </c>
      <c r="E125" s="256" t="s">
        <v>34</v>
      </c>
      <c r="F125" s="257" t="s">
        <v>325</v>
      </c>
      <c r="G125" s="254"/>
      <c r="H125" s="258">
        <v>-26.337</v>
      </c>
      <c r="I125" s="259"/>
      <c r="J125" s="254"/>
      <c r="K125" s="254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275</v>
      </c>
      <c r="AU125" s="264" t="s">
        <v>90</v>
      </c>
      <c r="AV125" s="12" t="s">
        <v>90</v>
      </c>
      <c r="AW125" s="12" t="s">
        <v>42</v>
      </c>
      <c r="AX125" s="12" t="s">
        <v>79</v>
      </c>
      <c r="AY125" s="264" t="s">
        <v>183</v>
      </c>
    </row>
    <row r="126" s="12" customFormat="1">
      <c r="B126" s="253"/>
      <c r="C126" s="254"/>
      <c r="D126" s="255" t="s">
        <v>275</v>
      </c>
      <c r="E126" s="256" t="s">
        <v>34</v>
      </c>
      <c r="F126" s="257" t="s">
        <v>326</v>
      </c>
      <c r="G126" s="254"/>
      <c r="H126" s="258">
        <v>-101.688</v>
      </c>
      <c r="I126" s="259"/>
      <c r="J126" s="254"/>
      <c r="K126" s="254"/>
      <c r="L126" s="260"/>
      <c r="M126" s="261"/>
      <c r="N126" s="262"/>
      <c r="O126" s="262"/>
      <c r="P126" s="262"/>
      <c r="Q126" s="262"/>
      <c r="R126" s="262"/>
      <c r="S126" s="262"/>
      <c r="T126" s="263"/>
      <c r="AT126" s="264" t="s">
        <v>275</v>
      </c>
      <c r="AU126" s="264" t="s">
        <v>90</v>
      </c>
      <c r="AV126" s="12" t="s">
        <v>90</v>
      </c>
      <c r="AW126" s="12" t="s">
        <v>42</v>
      </c>
      <c r="AX126" s="12" t="s">
        <v>79</v>
      </c>
      <c r="AY126" s="264" t="s">
        <v>183</v>
      </c>
    </row>
    <row r="127" s="1" customFormat="1" ht="38.25" customHeight="1">
      <c r="B127" s="47"/>
      <c r="C127" s="235" t="s">
        <v>232</v>
      </c>
      <c r="D127" s="235" t="s">
        <v>184</v>
      </c>
      <c r="E127" s="236" t="s">
        <v>327</v>
      </c>
      <c r="F127" s="237" t="s">
        <v>328</v>
      </c>
      <c r="G127" s="238" t="s">
        <v>318</v>
      </c>
      <c r="H127" s="239">
        <v>380.08699999999999</v>
      </c>
      <c r="I127" s="240"/>
      <c r="J127" s="241">
        <f>ROUND(I127*H127,2)</f>
        <v>0</v>
      </c>
      <c r="K127" s="237" t="s">
        <v>273</v>
      </c>
      <c r="L127" s="73"/>
      <c r="M127" s="242" t="s">
        <v>34</v>
      </c>
      <c r="N127" s="243" t="s">
        <v>50</v>
      </c>
      <c r="O127" s="48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AR127" s="24" t="s">
        <v>197</v>
      </c>
      <c r="AT127" s="24" t="s">
        <v>184</v>
      </c>
      <c r="AU127" s="24" t="s">
        <v>90</v>
      </c>
      <c r="AY127" s="24" t="s">
        <v>183</v>
      </c>
      <c r="BE127" s="246">
        <f>IF(N127="základní",J127,0)</f>
        <v>0</v>
      </c>
      <c r="BF127" s="246">
        <f>IF(N127="snížená",J127,0)</f>
        <v>0</v>
      </c>
      <c r="BG127" s="246">
        <f>IF(N127="zákl. přenesená",J127,0)</f>
        <v>0</v>
      </c>
      <c r="BH127" s="246">
        <f>IF(N127="sníž. přenesená",J127,0)</f>
        <v>0</v>
      </c>
      <c r="BI127" s="246">
        <f>IF(N127="nulová",J127,0)</f>
        <v>0</v>
      </c>
      <c r="BJ127" s="24" t="s">
        <v>87</v>
      </c>
      <c r="BK127" s="246">
        <f>ROUND(I127*H127,2)</f>
        <v>0</v>
      </c>
      <c r="BL127" s="24" t="s">
        <v>197</v>
      </c>
      <c r="BM127" s="24" t="s">
        <v>329</v>
      </c>
    </row>
    <row r="128" s="12" customFormat="1">
      <c r="B128" s="253"/>
      <c r="C128" s="254"/>
      <c r="D128" s="255" t="s">
        <v>275</v>
      </c>
      <c r="E128" s="256" t="s">
        <v>34</v>
      </c>
      <c r="F128" s="257" t="s">
        <v>324</v>
      </c>
      <c r="G128" s="254"/>
      <c r="H128" s="258">
        <v>508.11200000000002</v>
      </c>
      <c r="I128" s="259"/>
      <c r="J128" s="254"/>
      <c r="K128" s="254"/>
      <c r="L128" s="260"/>
      <c r="M128" s="261"/>
      <c r="N128" s="262"/>
      <c r="O128" s="262"/>
      <c r="P128" s="262"/>
      <c r="Q128" s="262"/>
      <c r="R128" s="262"/>
      <c r="S128" s="262"/>
      <c r="T128" s="263"/>
      <c r="AT128" s="264" t="s">
        <v>275</v>
      </c>
      <c r="AU128" s="264" t="s">
        <v>90</v>
      </c>
      <c r="AV128" s="12" t="s">
        <v>90</v>
      </c>
      <c r="AW128" s="12" t="s">
        <v>42</v>
      </c>
      <c r="AX128" s="12" t="s">
        <v>79</v>
      </c>
      <c r="AY128" s="264" t="s">
        <v>183</v>
      </c>
    </row>
    <row r="129" s="12" customFormat="1">
      <c r="B129" s="253"/>
      <c r="C129" s="254"/>
      <c r="D129" s="255" t="s">
        <v>275</v>
      </c>
      <c r="E129" s="256" t="s">
        <v>34</v>
      </c>
      <c r="F129" s="257" t="s">
        <v>325</v>
      </c>
      <c r="G129" s="254"/>
      <c r="H129" s="258">
        <v>-26.337</v>
      </c>
      <c r="I129" s="259"/>
      <c r="J129" s="254"/>
      <c r="K129" s="254"/>
      <c r="L129" s="260"/>
      <c r="M129" s="261"/>
      <c r="N129" s="262"/>
      <c r="O129" s="262"/>
      <c r="P129" s="262"/>
      <c r="Q129" s="262"/>
      <c r="R129" s="262"/>
      <c r="S129" s="262"/>
      <c r="T129" s="263"/>
      <c r="AT129" s="264" t="s">
        <v>275</v>
      </c>
      <c r="AU129" s="264" t="s">
        <v>90</v>
      </c>
      <c r="AV129" s="12" t="s">
        <v>90</v>
      </c>
      <c r="AW129" s="12" t="s">
        <v>42</v>
      </c>
      <c r="AX129" s="12" t="s">
        <v>79</v>
      </c>
      <c r="AY129" s="264" t="s">
        <v>183</v>
      </c>
    </row>
    <row r="130" s="12" customFormat="1">
      <c r="B130" s="253"/>
      <c r="C130" s="254"/>
      <c r="D130" s="255" t="s">
        <v>275</v>
      </c>
      <c r="E130" s="256" t="s">
        <v>34</v>
      </c>
      <c r="F130" s="257" t="s">
        <v>326</v>
      </c>
      <c r="G130" s="254"/>
      <c r="H130" s="258">
        <v>-101.688</v>
      </c>
      <c r="I130" s="259"/>
      <c r="J130" s="254"/>
      <c r="K130" s="254"/>
      <c r="L130" s="260"/>
      <c r="M130" s="261"/>
      <c r="N130" s="262"/>
      <c r="O130" s="262"/>
      <c r="P130" s="262"/>
      <c r="Q130" s="262"/>
      <c r="R130" s="262"/>
      <c r="S130" s="262"/>
      <c r="T130" s="263"/>
      <c r="AT130" s="264" t="s">
        <v>275</v>
      </c>
      <c r="AU130" s="264" t="s">
        <v>90</v>
      </c>
      <c r="AV130" s="12" t="s">
        <v>90</v>
      </c>
      <c r="AW130" s="12" t="s">
        <v>42</v>
      </c>
      <c r="AX130" s="12" t="s">
        <v>79</v>
      </c>
      <c r="AY130" s="264" t="s">
        <v>183</v>
      </c>
    </row>
    <row r="131" s="1" customFormat="1" ht="38.25" customHeight="1">
      <c r="B131" s="47"/>
      <c r="C131" s="235" t="s">
        <v>236</v>
      </c>
      <c r="D131" s="235" t="s">
        <v>184</v>
      </c>
      <c r="E131" s="236" t="s">
        <v>330</v>
      </c>
      <c r="F131" s="237" t="s">
        <v>331</v>
      </c>
      <c r="G131" s="238" t="s">
        <v>318</v>
      </c>
      <c r="H131" s="239">
        <v>370.08699999999999</v>
      </c>
      <c r="I131" s="240"/>
      <c r="J131" s="241">
        <f>ROUND(I131*H131,2)</f>
        <v>0</v>
      </c>
      <c r="K131" s="237" t="s">
        <v>273</v>
      </c>
      <c r="L131" s="73"/>
      <c r="M131" s="242" t="s">
        <v>34</v>
      </c>
      <c r="N131" s="243" t="s">
        <v>50</v>
      </c>
      <c r="O131" s="48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AR131" s="24" t="s">
        <v>197</v>
      </c>
      <c r="AT131" s="24" t="s">
        <v>184</v>
      </c>
      <c r="AU131" s="24" t="s">
        <v>90</v>
      </c>
      <c r="AY131" s="24" t="s">
        <v>183</v>
      </c>
      <c r="BE131" s="246">
        <f>IF(N131="základní",J131,0)</f>
        <v>0</v>
      </c>
      <c r="BF131" s="246">
        <f>IF(N131="snížená",J131,0)</f>
        <v>0</v>
      </c>
      <c r="BG131" s="246">
        <f>IF(N131="zákl. přenesená",J131,0)</f>
        <v>0</v>
      </c>
      <c r="BH131" s="246">
        <f>IF(N131="sníž. přenesená",J131,0)</f>
        <v>0</v>
      </c>
      <c r="BI131" s="246">
        <f>IF(N131="nulová",J131,0)</f>
        <v>0</v>
      </c>
      <c r="BJ131" s="24" t="s">
        <v>87</v>
      </c>
      <c r="BK131" s="246">
        <f>ROUND(I131*H131,2)</f>
        <v>0</v>
      </c>
      <c r="BL131" s="24" t="s">
        <v>197</v>
      </c>
      <c r="BM131" s="24" t="s">
        <v>332</v>
      </c>
    </row>
    <row r="132" s="12" customFormat="1">
      <c r="B132" s="253"/>
      <c r="C132" s="254"/>
      <c r="D132" s="255" t="s">
        <v>275</v>
      </c>
      <c r="E132" s="256" t="s">
        <v>34</v>
      </c>
      <c r="F132" s="257" t="s">
        <v>333</v>
      </c>
      <c r="G132" s="254"/>
      <c r="H132" s="258">
        <v>498.11200000000002</v>
      </c>
      <c r="I132" s="259"/>
      <c r="J132" s="254"/>
      <c r="K132" s="254"/>
      <c r="L132" s="260"/>
      <c r="M132" s="261"/>
      <c r="N132" s="262"/>
      <c r="O132" s="262"/>
      <c r="P132" s="262"/>
      <c r="Q132" s="262"/>
      <c r="R132" s="262"/>
      <c r="S132" s="262"/>
      <c r="T132" s="263"/>
      <c r="AT132" s="264" t="s">
        <v>275</v>
      </c>
      <c r="AU132" s="264" t="s">
        <v>90</v>
      </c>
      <c r="AV132" s="12" t="s">
        <v>90</v>
      </c>
      <c r="AW132" s="12" t="s">
        <v>42</v>
      </c>
      <c r="AX132" s="12" t="s">
        <v>79</v>
      </c>
      <c r="AY132" s="264" t="s">
        <v>183</v>
      </c>
    </row>
    <row r="133" s="12" customFormat="1">
      <c r="B133" s="253"/>
      <c r="C133" s="254"/>
      <c r="D133" s="255" t="s">
        <v>275</v>
      </c>
      <c r="E133" s="256" t="s">
        <v>34</v>
      </c>
      <c r="F133" s="257" t="s">
        <v>325</v>
      </c>
      <c r="G133" s="254"/>
      <c r="H133" s="258">
        <v>-26.337</v>
      </c>
      <c r="I133" s="259"/>
      <c r="J133" s="254"/>
      <c r="K133" s="254"/>
      <c r="L133" s="260"/>
      <c r="M133" s="261"/>
      <c r="N133" s="262"/>
      <c r="O133" s="262"/>
      <c r="P133" s="262"/>
      <c r="Q133" s="262"/>
      <c r="R133" s="262"/>
      <c r="S133" s="262"/>
      <c r="T133" s="263"/>
      <c r="AT133" s="264" t="s">
        <v>275</v>
      </c>
      <c r="AU133" s="264" t="s">
        <v>90</v>
      </c>
      <c r="AV133" s="12" t="s">
        <v>90</v>
      </c>
      <c r="AW133" s="12" t="s">
        <v>42</v>
      </c>
      <c r="AX133" s="12" t="s">
        <v>79</v>
      </c>
      <c r="AY133" s="264" t="s">
        <v>183</v>
      </c>
    </row>
    <row r="134" s="12" customFormat="1">
      <c r="B134" s="253"/>
      <c r="C134" s="254"/>
      <c r="D134" s="255" t="s">
        <v>275</v>
      </c>
      <c r="E134" s="256" t="s">
        <v>34</v>
      </c>
      <c r="F134" s="257" t="s">
        <v>326</v>
      </c>
      <c r="G134" s="254"/>
      <c r="H134" s="258">
        <v>-101.688</v>
      </c>
      <c r="I134" s="259"/>
      <c r="J134" s="254"/>
      <c r="K134" s="254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275</v>
      </c>
      <c r="AU134" s="264" t="s">
        <v>90</v>
      </c>
      <c r="AV134" s="12" t="s">
        <v>90</v>
      </c>
      <c r="AW134" s="12" t="s">
        <v>42</v>
      </c>
      <c r="AX134" s="12" t="s">
        <v>79</v>
      </c>
      <c r="AY134" s="264" t="s">
        <v>183</v>
      </c>
    </row>
    <row r="135" s="1" customFormat="1" ht="38.25" customHeight="1">
      <c r="B135" s="47"/>
      <c r="C135" s="235" t="s">
        <v>10</v>
      </c>
      <c r="D135" s="235" t="s">
        <v>184</v>
      </c>
      <c r="E135" s="236" t="s">
        <v>334</v>
      </c>
      <c r="F135" s="237" t="s">
        <v>335</v>
      </c>
      <c r="G135" s="238" t="s">
        <v>318</v>
      </c>
      <c r="H135" s="239">
        <v>380.08699999999999</v>
      </c>
      <c r="I135" s="240"/>
      <c r="J135" s="241">
        <f>ROUND(I135*H135,2)</f>
        <v>0</v>
      </c>
      <c r="K135" s="237" t="s">
        <v>34</v>
      </c>
      <c r="L135" s="73"/>
      <c r="M135" s="242" t="s">
        <v>34</v>
      </c>
      <c r="N135" s="243" t="s">
        <v>50</v>
      </c>
      <c r="O135" s="48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AR135" s="24" t="s">
        <v>197</v>
      </c>
      <c r="AT135" s="24" t="s">
        <v>184</v>
      </c>
      <c r="AU135" s="24" t="s">
        <v>90</v>
      </c>
      <c r="AY135" s="24" t="s">
        <v>183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24" t="s">
        <v>87</v>
      </c>
      <c r="BK135" s="246">
        <f>ROUND(I135*H135,2)</f>
        <v>0</v>
      </c>
      <c r="BL135" s="24" t="s">
        <v>197</v>
      </c>
      <c r="BM135" s="24" t="s">
        <v>336</v>
      </c>
    </row>
    <row r="136" s="12" customFormat="1">
      <c r="B136" s="253"/>
      <c r="C136" s="254"/>
      <c r="D136" s="255" t="s">
        <v>275</v>
      </c>
      <c r="E136" s="256" t="s">
        <v>34</v>
      </c>
      <c r="F136" s="257" t="s">
        <v>324</v>
      </c>
      <c r="G136" s="254"/>
      <c r="H136" s="258">
        <v>508.11200000000002</v>
      </c>
      <c r="I136" s="259"/>
      <c r="J136" s="254"/>
      <c r="K136" s="254"/>
      <c r="L136" s="260"/>
      <c r="M136" s="261"/>
      <c r="N136" s="262"/>
      <c r="O136" s="262"/>
      <c r="P136" s="262"/>
      <c r="Q136" s="262"/>
      <c r="R136" s="262"/>
      <c r="S136" s="262"/>
      <c r="T136" s="263"/>
      <c r="AT136" s="264" t="s">
        <v>275</v>
      </c>
      <c r="AU136" s="264" t="s">
        <v>90</v>
      </c>
      <c r="AV136" s="12" t="s">
        <v>90</v>
      </c>
      <c r="AW136" s="12" t="s">
        <v>42</v>
      </c>
      <c r="AX136" s="12" t="s">
        <v>79</v>
      </c>
      <c r="AY136" s="264" t="s">
        <v>183</v>
      </c>
    </row>
    <row r="137" s="12" customFormat="1">
      <c r="B137" s="253"/>
      <c r="C137" s="254"/>
      <c r="D137" s="255" t="s">
        <v>275</v>
      </c>
      <c r="E137" s="256" t="s">
        <v>34</v>
      </c>
      <c r="F137" s="257" t="s">
        <v>325</v>
      </c>
      <c r="G137" s="254"/>
      <c r="H137" s="258">
        <v>-26.337</v>
      </c>
      <c r="I137" s="259"/>
      <c r="J137" s="254"/>
      <c r="K137" s="254"/>
      <c r="L137" s="260"/>
      <c r="M137" s="261"/>
      <c r="N137" s="262"/>
      <c r="O137" s="262"/>
      <c r="P137" s="262"/>
      <c r="Q137" s="262"/>
      <c r="R137" s="262"/>
      <c r="S137" s="262"/>
      <c r="T137" s="263"/>
      <c r="AT137" s="264" t="s">
        <v>275</v>
      </c>
      <c r="AU137" s="264" t="s">
        <v>90</v>
      </c>
      <c r="AV137" s="12" t="s">
        <v>90</v>
      </c>
      <c r="AW137" s="12" t="s">
        <v>42</v>
      </c>
      <c r="AX137" s="12" t="s">
        <v>79</v>
      </c>
      <c r="AY137" s="264" t="s">
        <v>183</v>
      </c>
    </row>
    <row r="138" s="12" customFormat="1">
      <c r="B138" s="253"/>
      <c r="C138" s="254"/>
      <c r="D138" s="255" t="s">
        <v>275</v>
      </c>
      <c r="E138" s="256" t="s">
        <v>34</v>
      </c>
      <c r="F138" s="257" t="s">
        <v>326</v>
      </c>
      <c r="G138" s="254"/>
      <c r="H138" s="258">
        <v>-101.688</v>
      </c>
      <c r="I138" s="259"/>
      <c r="J138" s="254"/>
      <c r="K138" s="254"/>
      <c r="L138" s="260"/>
      <c r="M138" s="261"/>
      <c r="N138" s="262"/>
      <c r="O138" s="262"/>
      <c r="P138" s="262"/>
      <c r="Q138" s="262"/>
      <c r="R138" s="262"/>
      <c r="S138" s="262"/>
      <c r="T138" s="263"/>
      <c r="AT138" s="264" t="s">
        <v>275</v>
      </c>
      <c r="AU138" s="264" t="s">
        <v>90</v>
      </c>
      <c r="AV138" s="12" t="s">
        <v>90</v>
      </c>
      <c r="AW138" s="12" t="s">
        <v>42</v>
      </c>
      <c r="AX138" s="12" t="s">
        <v>79</v>
      </c>
      <c r="AY138" s="264" t="s">
        <v>183</v>
      </c>
    </row>
    <row r="139" s="1" customFormat="1" ht="38.25" customHeight="1">
      <c r="B139" s="47"/>
      <c r="C139" s="235" t="s">
        <v>243</v>
      </c>
      <c r="D139" s="235" t="s">
        <v>184</v>
      </c>
      <c r="E139" s="236" t="s">
        <v>337</v>
      </c>
      <c r="F139" s="237" t="s">
        <v>338</v>
      </c>
      <c r="G139" s="238" t="s">
        <v>318</v>
      </c>
      <c r="H139" s="239">
        <v>10</v>
      </c>
      <c r="I139" s="240"/>
      <c r="J139" s="241">
        <f>ROUND(I139*H139,2)</f>
        <v>0</v>
      </c>
      <c r="K139" s="237" t="s">
        <v>273</v>
      </c>
      <c r="L139" s="73"/>
      <c r="M139" s="242" t="s">
        <v>34</v>
      </c>
      <c r="N139" s="243" t="s">
        <v>50</v>
      </c>
      <c r="O139" s="48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AR139" s="24" t="s">
        <v>197</v>
      </c>
      <c r="AT139" s="24" t="s">
        <v>184</v>
      </c>
      <c r="AU139" s="24" t="s">
        <v>90</v>
      </c>
      <c r="AY139" s="24" t="s">
        <v>183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24" t="s">
        <v>87</v>
      </c>
      <c r="BK139" s="246">
        <f>ROUND(I139*H139,2)</f>
        <v>0</v>
      </c>
      <c r="BL139" s="24" t="s">
        <v>197</v>
      </c>
      <c r="BM139" s="24" t="s">
        <v>339</v>
      </c>
    </row>
    <row r="140" s="12" customFormat="1">
      <c r="B140" s="253"/>
      <c r="C140" s="254"/>
      <c r="D140" s="255" t="s">
        <v>275</v>
      </c>
      <c r="E140" s="256" t="s">
        <v>34</v>
      </c>
      <c r="F140" s="257" t="s">
        <v>220</v>
      </c>
      <c r="G140" s="254"/>
      <c r="H140" s="258">
        <v>10</v>
      </c>
      <c r="I140" s="259"/>
      <c r="J140" s="254"/>
      <c r="K140" s="254"/>
      <c r="L140" s="260"/>
      <c r="M140" s="261"/>
      <c r="N140" s="262"/>
      <c r="O140" s="262"/>
      <c r="P140" s="262"/>
      <c r="Q140" s="262"/>
      <c r="R140" s="262"/>
      <c r="S140" s="262"/>
      <c r="T140" s="263"/>
      <c r="AT140" s="264" t="s">
        <v>275</v>
      </c>
      <c r="AU140" s="264" t="s">
        <v>90</v>
      </c>
      <c r="AV140" s="12" t="s">
        <v>90</v>
      </c>
      <c r="AW140" s="12" t="s">
        <v>42</v>
      </c>
      <c r="AX140" s="12" t="s">
        <v>87</v>
      </c>
      <c r="AY140" s="264" t="s">
        <v>183</v>
      </c>
    </row>
    <row r="141" s="1" customFormat="1" ht="38.25" customHeight="1">
      <c r="B141" s="47"/>
      <c r="C141" s="235" t="s">
        <v>340</v>
      </c>
      <c r="D141" s="235" t="s">
        <v>184</v>
      </c>
      <c r="E141" s="236" t="s">
        <v>341</v>
      </c>
      <c r="F141" s="237" t="s">
        <v>342</v>
      </c>
      <c r="G141" s="238" t="s">
        <v>318</v>
      </c>
      <c r="H141" s="239">
        <v>148.53299999999999</v>
      </c>
      <c r="I141" s="240"/>
      <c r="J141" s="241">
        <f>ROUND(I141*H141,2)</f>
        <v>0</v>
      </c>
      <c r="K141" s="237" t="s">
        <v>343</v>
      </c>
      <c r="L141" s="73"/>
      <c r="M141" s="242" t="s">
        <v>34</v>
      </c>
      <c r="N141" s="243" t="s">
        <v>50</v>
      </c>
      <c r="O141" s="48"/>
      <c r="P141" s="244">
        <f>O141*H141</f>
        <v>0</v>
      </c>
      <c r="Q141" s="244">
        <v>0.010460000000000001</v>
      </c>
      <c r="R141" s="244">
        <f>Q141*H141</f>
        <v>1.55365518</v>
      </c>
      <c r="S141" s="244">
        <v>0</v>
      </c>
      <c r="T141" s="245">
        <f>S141*H141</f>
        <v>0</v>
      </c>
      <c r="AR141" s="24" t="s">
        <v>197</v>
      </c>
      <c r="AT141" s="24" t="s">
        <v>184</v>
      </c>
      <c r="AU141" s="24" t="s">
        <v>90</v>
      </c>
      <c r="AY141" s="24" t="s">
        <v>183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24" t="s">
        <v>87</v>
      </c>
      <c r="BK141" s="246">
        <f>ROUND(I141*H141,2)</f>
        <v>0</v>
      </c>
      <c r="BL141" s="24" t="s">
        <v>197</v>
      </c>
      <c r="BM141" s="24" t="s">
        <v>344</v>
      </c>
    </row>
    <row r="142" s="12" customFormat="1">
      <c r="B142" s="253"/>
      <c r="C142" s="254"/>
      <c r="D142" s="255" t="s">
        <v>275</v>
      </c>
      <c r="E142" s="256" t="s">
        <v>34</v>
      </c>
      <c r="F142" s="257" t="s">
        <v>345</v>
      </c>
      <c r="G142" s="254"/>
      <c r="H142" s="258">
        <v>196.542</v>
      </c>
      <c r="I142" s="259"/>
      <c r="J142" s="254"/>
      <c r="K142" s="254"/>
      <c r="L142" s="260"/>
      <c r="M142" s="261"/>
      <c r="N142" s="262"/>
      <c r="O142" s="262"/>
      <c r="P142" s="262"/>
      <c r="Q142" s="262"/>
      <c r="R142" s="262"/>
      <c r="S142" s="262"/>
      <c r="T142" s="263"/>
      <c r="AT142" s="264" t="s">
        <v>275</v>
      </c>
      <c r="AU142" s="264" t="s">
        <v>90</v>
      </c>
      <c r="AV142" s="12" t="s">
        <v>90</v>
      </c>
      <c r="AW142" s="12" t="s">
        <v>42</v>
      </c>
      <c r="AX142" s="12" t="s">
        <v>79</v>
      </c>
      <c r="AY142" s="264" t="s">
        <v>183</v>
      </c>
    </row>
    <row r="143" s="12" customFormat="1">
      <c r="B143" s="253"/>
      <c r="C143" s="254"/>
      <c r="D143" s="255" t="s">
        <v>275</v>
      </c>
      <c r="E143" s="256" t="s">
        <v>34</v>
      </c>
      <c r="F143" s="257" t="s">
        <v>346</v>
      </c>
      <c r="G143" s="254"/>
      <c r="H143" s="258">
        <v>-9.8759999999999994</v>
      </c>
      <c r="I143" s="259"/>
      <c r="J143" s="254"/>
      <c r="K143" s="254"/>
      <c r="L143" s="260"/>
      <c r="M143" s="261"/>
      <c r="N143" s="262"/>
      <c r="O143" s="262"/>
      <c r="P143" s="262"/>
      <c r="Q143" s="262"/>
      <c r="R143" s="262"/>
      <c r="S143" s="262"/>
      <c r="T143" s="263"/>
      <c r="AT143" s="264" t="s">
        <v>275</v>
      </c>
      <c r="AU143" s="264" t="s">
        <v>90</v>
      </c>
      <c r="AV143" s="12" t="s">
        <v>90</v>
      </c>
      <c r="AW143" s="12" t="s">
        <v>42</v>
      </c>
      <c r="AX143" s="12" t="s">
        <v>79</v>
      </c>
      <c r="AY143" s="264" t="s">
        <v>183</v>
      </c>
    </row>
    <row r="144" s="12" customFormat="1">
      <c r="B144" s="253"/>
      <c r="C144" s="254"/>
      <c r="D144" s="255" t="s">
        <v>275</v>
      </c>
      <c r="E144" s="256" t="s">
        <v>34</v>
      </c>
      <c r="F144" s="257" t="s">
        <v>347</v>
      </c>
      <c r="G144" s="254"/>
      <c r="H144" s="258">
        <v>-38.133000000000003</v>
      </c>
      <c r="I144" s="259"/>
      <c r="J144" s="254"/>
      <c r="K144" s="254"/>
      <c r="L144" s="260"/>
      <c r="M144" s="261"/>
      <c r="N144" s="262"/>
      <c r="O144" s="262"/>
      <c r="P144" s="262"/>
      <c r="Q144" s="262"/>
      <c r="R144" s="262"/>
      <c r="S144" s="262"/>
      <c r="T144" s="263"/>
      <c r="AT144" s="264" t="s">
        <v>275</v>
      </c>
      <c r="AU144" s="264" t="s">
        <v>90</v>
      </c>
      <c r="AV144" s="12" t="s">
        <v>90</v>
      </c>
      <c r="AW144" s="12" t="s">
        <v>42</v>
      </c>
      <c r="AX144" s="12" t="s">
        <v>79</v>
      </c>
      <c r="AY144" s="264" t="s">
        <v>183</v>
      </c>
    </row>
    <row r="145" s="1" customFormat="1" ht="38.25" customHeight="1">
      <c r="B145" s="47"/>
      <c r="C145" s="235" t="s">
        <v>348</v>
      </c>
      <c r="D145" s="235" t="s">
        <v>184</v>
      </c>
      <c r="E145" s="236" t="s">
        <v>349</v>
      </c>
      <c r="F145" s="237" t="s">
        <v>350</v>
      </c>
      <c r="G145" s="238" t="s">
        <v>318</v>
      </c>
      <c r="H145" s="239">
        <v>47.511000000000003</v>
      </c>
      <c r="I145" s="240"/>
      <c r="J145" s="241">
        <f>ROUND(I145*H145,2)</f>
        <v>0</v>
      </c>
      <c r="K145" s="237" t="s">
        <v>273</v>
      </c>
      <c r="L145" s="73"/>
      <c r="M145" s="242" t="s">
        <v>34</v>
      </c>
      <c r="N145" s="243" t="s">
        <v>50</v>
      </c>
      <c r="O145" s="48"/>
      <c r="P145" s="244">
        <f>O145*H145</f>
        <v>0</v>
      </c>
      <c r="Q145" s="244">
        <v>0.017049999999999999</v>
      </c>
      <c r="R145" s="244">
        <f>Q145*H145</f>
        <v>0.81006255000000005</v>
      </c>
      <c r="S145" s="244">
        <v>0</v>
      </c>
      <c r="T145" s="245">
        <f>S145*H145</f>
        <v>0</v>
      </c>
      <c r="AR145" s="24" t="s">
        <v>197</v>
      </c>
      <c r="AT145" s="24" t="s">
        <v>184</v>
      </c>
      <c r="AU145" s="24" t="s">
        <v>90</v>
      </c>
      <c r="AY145" s="24" t="s">
        <v>183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24" t="s">
        <v>87</v>
      </c>
      <c r="BK145" s="246">
        <f>ROUND(I145*H145,2)</f>
        <v>0</v>
      </c>
      <c r="BL145" s="24" t="s">
        <v>197</v>
      </c>
      <c r="BM145" s="24" t="s">
        <v>351</v>
      </c>
    </row>
    <row r="146" s="12" customFormat="1">
      <c r="B146" s="253"/>
      <c r="C146" s="254"/>
      <c r="D146" s="255" t="s">
        <v>275</v>
      </c>
      <c r="E146" s="256" t="s">
        <v>34</v>
      </c>
      <c r="F146" s="257" t="s">
        <v>352</v>
      </c>
      <c r="G146" s="254"/>
      <c r="H146" s="258">
        <v>63.514000000000003</v>
      </c>
      <c r="I146" s="259"/>
      <c r="J146" s="254"/>
      <c r="K146" s="254"/>
      <c r="L146" s="260"/>
      <c r="M146" s="261"/>
      <c r="N146" s="262"/>
      <c r="O146" s="262"/>
      <c r="P146" s="262"/>
      <c r="Q146" s="262"/>
      <c r="R146" s="262"/>
      <c r="S146" s="262"/>
      <c r="T146" s="263"/>
      <c r="AT146" s="264" t="s">
        <v>275</v>
      </c>
      <c r="AU146" s="264" t="s">
        <v>90</v>
      </c>
      <c r="AV146" s="12" t="s">
        <v>90</v>
      </c>
      <c r="AW146" s="12" t="s">
        <v>42</v>
      </c>
      <c r="AX146" s="12" t="s">
        <v>79</v>
      </c>
      <c r="AY146" s="264" t="s">
        <v>183</v>
      </c>
    </row>
    <row r="147" s="12" customFormat="1">
      <c r="B147" s="253"/>
      <c r="C147" s="254"/>
      <c r="D147" s="255" t="s">
        <v>275</v>
      </c>
      <c r="E147" s="256" t="s">
        <v>34</v>
      </c>
      <c r="F147" s="257" t="s">
        <v>353</v>
      </c>
      <c r="G147" s="254"/>
      <c r="H147" s="258">
        <v>-3.2919999999999998</v>
      </c>
      <c r="I147" s="259"/>
      <c r="J147" s="254"/>
      <c r="K147" s="254"/>
      <c r="L147" s="260"/>
      <c r="M147" s="261"/>
      <c r="N147" s="262"/>
      <c r="O147" s="262"/>
      <c r="P147" s="262"/>
      <c r="Q147" s="262"/>
      <c r="R147" s="262"/>
      <c r="S147" s="262"/>
      <c r="T147" s="263"/>
      <c r="AT147" s="264" t="s">
        <v>275</v>
      </c>
      <c r="AU147" s="264" t="s">
        <v>90</v>
      </c>
      <c r="AV147" s="12" t="s">
        <v>90</v>
      </c>
      <c r="AW147" s="12" t="s">
        <v>42</v>
      </c>
      <c r="AX147" s="12" t="s">
        <v>79</v>
      </c>
      <c r="AY147" s="264" t="s">
        <v>183</v>
      </c>
    </row>
    <row r="148" s="12" customFormat="1">
      <c r="B148" s="253"/>
      <c r="C148" s="254"/>
      <c r="D148" s="255" t="s">
        <v>275</v>
      </c>
      <c r="E148" s="256" t="s">
        <v>34</v>
      </c>
      <c r="F148" s="257" t="s">
        <v>354</v>
      </c>
      <c r="G148" s="254"/>
      <c r="H148" s="258">
        <v>-12.711</v>
      </c>
      <c r="I148" s="259"/>
      <c r="J148" s="254"/>
      <c r="K148" s="254"/>
      <c r="L148" s="260"/>
      <c r="M148" s="261"/>
      <c r="N148" s="262"/>
      <c r="O148" s="262"/>
      <c r="P148" s="262"/>
      <c r="Q148" s="262"/>
      <c r="R148" s="262"/>
      <c r="S148" s="262"/>
      <c r="T148" s="263"/>
      <c r="AT148" s="264" t="s">
        <v>275</v>
      </c>
      <c r="AU148" s="264" t="s">
        <v>90</v>
      </c>
      <c r="AV148" s="12" t="s">
        <v>90</v>
      </c>
      <c r="AW148" s="12" t="s">
        <v>42</v>
      </c>
      <c r="AX148" s="12" t="s">
        <v>79</v>
      </c>
      <c r="AY148" s="264" t="s">
        <v>183</v>
      </c>
    </row>
    <row r="149" s="1" customFormat="1" ht="25.5" customHeight="1">
      <c r="B149" s="47"/>
      <c r="C149" s="235" t="s">
        <v>355</v>
      </c>
      <c r="D149" s="235" t="s">
        <v>184</v>
      </c>
      <c r="E149" s="236" t="s">
        <v>356</v>
      </c>
      <c r="F149" s="237" t="s">
        <v>357</v>
      </c>
      <c r="G149" s="238" t="s">
        <v>272</v>
      </c>
      <c r="H149" s="239">
        <v>2276.5599999999999</v>
      </c>
      <c r="I149" s="240"/>
      <c r="J149" s="241">
        <f>ROUND(I149*H149,2)</f>
        <v>0</v>
      </c>
      <c r="K149" s="237" t="s">
        <v>273</v>
      </c>
      <c r="L149" s="73"/>
      <c r="M149" s="242" t="s">
        <v>34</v>
      </c>
      <c r="N149" s="243" t="s">
        <v>50</v>
      </c>
      <c r="O149" s="48"/>
      <c r="P149" s="244">
        <f>O149*H149</f>
        <v>0</v>
      </c>
      <c r="Q149" s="244">
        <v>0.00084000000000000003</v>
      </c>
      <c r="R149" s="244">
        <f>Q149*H149</f>
        <v>1.9123104</v>
      </c>
      <c r="S149" s="244">
        <v>0</v>
      </c>
      <c r="T149" s="245">
        <f>S149*H149</f>
        <v>0</v>
      </c>
      <c r="AR149" s="24" t="s">
        <v>197</v>
      </c>
      <c r="AT149" s="24" t="s">
        <v>184</v>
      </c>
      <c r="AU149" s="24" t="s">
        <v>90</v>
      </c>
      <c r="AY149" s="24" t="s">
        <v>183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24" t="s">
        <v>87</v>
      </c>
      <c r="BK149" s="246">
        <f>ROUND(I149*H149,2)</f>
        <v>0</v>
      </c>
      <c r="BL149" s="24" t="s">
        <v>197</v>
      </c>
      <c r="BM149" s="24" t="s">
        <v>358</v>
      </c>
    </row>
    <row r="150" s="12" customFormat="1">
      <c r="B150" s="253"/>
      <c r="C150" s="254"/>
      <c r="D150" s="255" t="s">
        <v>275</v>
      </c>
      <c r="E150" s="256" t="s">
        <v>34</v>
      </c>
      <c r="F150" s="257" t="s">
        <v>359</v>
      </c>
      <c r="G150" s="254"/>
      <c r="H150" s="258">
        <v>2276.5599999999999</v>
      </c>
      <c r="I150" s="259"/>
      <c r="J150" s="254"/>
      <c r="K150" s="254"/>
      <c r="L150" s="260"/>
      <c r="M150" s="261"/>
      <c r="N150" s="262"/>
      <c r="O150" s="262"/>
      <c r="P150" s="262"/>
      <c r="Q150" s="262"/>
      <c r="R150" s="262"/>
      <c r="S150" s="262"/>
      <c r="T150" s="263"/>
      <c r="AT150" s="264" t="s">
        <v>275</v>
      </c>
      <c r="AU150" s="264" t="s">
        <v>90</v>
      </c>
      <c r="AV150" s="12" t="s">
        <v>90</v>
      </c>
      <c r="AW150" s="12" t="s">
        <v>42</v>
      </c>
      <c r="AX150" s="12" t="s">
        <v>87</v>
      </c>
      <c r="AY150" s="264" t="s">
        <v>183</v>
      </c>
    </row>
    <row r="151" s="1" customFormat="1" ht="25.5" customHeight="1">
      <c r="B151" s="47"/>
      <c r="C151" s="235" t="s">
        <v>360</v>
      </c>
      <c r="D151" s="235" t="s">
        <v>184</v>
      </c>
      <c r="E151" s="236" t="s">
        <v>361</v>
      </c>
      <c r="F151" s="237" t="s">
        <v>362</v>
      </c>
      <c r="G151" s="238" t="s">
        <v>272</v>
      </c>
      <c r="H151" s="239">
        <v>2276.5599999999999</v>
      </c>
      <c r="I151" s="240"/>
      <c r="J151" s="241">
        <f>ROUND(I151*H151,2)</f>
        <v>0</v>
      </c>
      <c r="K151" s="237" t="s">
        <v>273</v>
      </c>
      <c r="L151" s="73"/>
      <c r="M151" s="242" t="s">
        <v>34</v>
      </c>
      <c r="N151" s="243" t="s">
        <v>50</v>
      </c>
      <c r="O151" s="48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AR151" s="24" t="s">
        <v>197</v>
      </c>
      <c r="AT151" s="24" t="s">
        <v>184</v>
      </c>
      <c r="AU151" s="24" t="s">
        <v>90</v>
      </c>
      <c r="AY151" s="24" t="s">
        <v>183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24" t="s">
        <v>87</v>
      </c>
      <c r="BK151" s="246">
        <f>ROUND(I151*H151,2)</f>
        <v>0</v>
      </c>
      <c r="BL151" s="24" t="s">
        <v>197</v>
      </c>
      <c r="BM151" s="24" t="s">
        <v>363</v>
      </c>
    </row>
    <row r="152" s="12" customFormat="1">
      <c r="B152" s="253"/>
      <c r="C152" s="254"/>
      <c r="D152" s="255" t="s">
        <v>275</v>
      </c>
      <c r="E152" s="256" t="s">
        <v>34</v>
      </c>
      <c r="F152" s="257" t="s">
        <v>359</v>
      </c>
      <c r="G152" s="254"/>
      <c r="H152" s="258">
        <v>2276.5599999999999</v>
      </c>
      <c r="I152" s="259"/>
      <c r="J152" s="254"/>
      <c r="K152" s="254"/>
      <c r="L152" s="260"/>
      <c r="M152" s="261"/>
      <c r="N152" s="262"/>
      <c r="O152" s="262"/>
      <c r="P152" s="262"/>
      <c r="Q152" s="262"/>
      <c r="R152" s="262"/>
      <c r="S152" s="262"/>
      <c r="T152" s="263"/>
      <c r="AT152" s="264" t="s">
        <v>275</v>
      </c>
      <c r="AU152" s="264" t="s">
        <v>90</v>
      </c>
      <c r="AV152" s="12" t="s">
        <v>90</v>
      </c>
      <c r="AW152" s="12" t="s">
        <v>42</v>
      </c>
      <c r="AX152" s="12" t="s">
        <v>87</v>
      </c>
      <c r="AY152" s="264" t="s">
        <v>183</v>
      </c>
    </row>
    <row r="153" s="1" customFormat="1" ht="38.25" customHeight="1">
      <c r="B153" s="47"/>
      <c r="C153" s="235" t="s">
        <v>9</v>
      </c>
      <c r="D153" s="235" t="s">
        <v>184</v>
      </c>
      <c r="E153" s="236" t="s">
        <v>364</v>
      </c>
      <c r="F153" s="237" t="s">
        <v>365</v>
      </c>
      <c r="G153" s="238" t="s">
        <v>318</v>
      </c>
      <c r="H153" s="239">
        <v>554.30399999999997</v>
      </c>
      <c r="I153" s="240"/>
      <c r="J153" s="241">
        <f>ROUND(I153*H153,2)</f>
        <v>0</v>
      </c>
      <c r="K153" s="237" t="s">
        <v>273</v>
      </c>
      <c r="L153" s="73"/>
      <c r="M153" s="242" t="s">
        <v>34</v>
      </c>
      <c r="N153" s="243" t="s">
        <v>50</v>
      </c>
      <c r="O153" s="48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AR153" s="24" t="s">
        <v>197</v>
      </c>
      <c r="AT153" s="24" t="s">
        <v>184</v>
      </c>
      <c r="AU153" s="24" t="s">
        <v>90</v>
      </c>
      <c r="AY153" s="24" t="s">
        <v>183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24" t="s">
        <v>87</v>
      </c>
      <c r="BK153" s="246">
        <f>ROUND(I153*H153,2)</f>
        <v>0</v>
      </c>
      <c r="BL153" s="24" t="s">
        <v>197</v>
      </c>
      <c r="BM153" s="24" t="s">
        <v>366</v>
      </c>
    </row>
    <row r="154" s="12" customFormat="1">
      <c r="B154" s="253"/>
      <c r="C154" s="254"/>
      <c r="D154" s="255" t="s">
        <v>275</v>
      </c>
      <c r="E154" s="256" t="s">
        <v>34</v>
      </c>
      <c r="F154" s="257" t="s">
        <v>367</v>
      </c>
      <c r="G154" s="254"/>
      <c r="H154" s="258">
        <v>554.30399999999997</v>
      </c>
      <c r="I154" s="259"/>
      <c r="J154" s="254"/>
      <c r="K154" s="254"/>
      <c r="L154" s="260"/>
      <c r="M154" s="261"/>
      <c r="N154" s="262"/>
      <c r="O154" s="262"/>
      <c r="P154" s="262"/>
      <c r="Q154" s="262"/>
      <c r="R154" s="262"/>
      <c r="S154" s="262"/>
      <c r="T154" s="263"/>
      <c r="AT154" s="264" t="s">
        <v>275</v>
      </c>
      <c r="AU154" s="264" t="s">
        <v>90</v>
      </c>
      <c r="AV154" s="12" t="s">
        <v>90</v>
      </c>
      <c r="AW154" s="12" t="s">
        <v>42</v>
      </c>
      <c r="AX154" s="12" t="s">
        <v>79</v>
      </c>
      <c r="AY154" s="264" t="s">
        <v>183</v>
      </c>
    </row>
    <row r="155" s="1" customFormat="1" ht="38.25" customHeight="1">
      <c r="B155" s="47"/>
      <c r="C155" s="235" t="s">
        <v>368</v>
      </c>
      <c r="D155" s="235" t="s">
        <v>184</v>
      </c>
      <c r="E155" s="236" t="s">
        <v>369</v>
      </c>
      <c r="F155" s="237" t="s">
        <v>370</v>
      </c>
      <c r="G155" s="238" t="s">
        <v>318</v>
      </c>
      <c r="H155" s="239">
        <v>144.57599999999999</v>
      </c>
      <c r="I155" s="240"/>
      <c r="J155" s="241">
        <f>ROUND(I155*H155,2)</f>
        <v>0</v>
      </c>
      <c r="K155" s="237" t="s">
        <v>273</v>
      </c>
      <c r="L155" s="73"/>
      <c r="M155" s="242" t="s">
        <v>34</v>
      </c>
      <c r="N155" s="243" t="s">
        <v>50</v>
      </c>
      <c r="O155" s="48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AR155" s="24" t="s">
        <v>197</v>
      </c>
      <c r="AT155" s="24" t="s">
        <v>184</v>
      </c>
      <c r="AU155" s="24" t="s">
        <v>90</v>
      </c>
      <c r="AY155" s="24" t="s">
        <v>183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24" t="s">
        <v>87</v>
      </c>
      <c r="BK155" s="246">
        <f>ROUND(I155*H155,2)</f>
        <v>0</v>
      </c>
      <c r="BL155" s="24" t="s">
        <v>197</v>
      </c>
      <c r="BM155" s="24" t="s">
        <v>371</v>
      </c>
    </row>
    <row r="156" s="12" customFormat="1">
      <c r="B156" s="253"/>
      <c r="C156" s="254"/>
      <c r="D156" s="255" t="s">
        <v>275</v>
      </c>
      <c r="E156" s="256" t="s">
        <v>34</v>
      </c>
      <c r="F156" s="257" t="s">
        <v>372</v>
      </c>
      <c r="G156" s="254"/>
      <c r="H156" s="258">
        <v>144.57599999999999</v>
      </c>
      <c r="I156" s="259"/>
      <c r="J156" s="254"/>
      <c r="K156" s="254"/>
      <c r="L156" s="260"/>
      <c r="M156" s="261"/>
      <c r="N156" s="262"/>
      <c r="O156" s="262"/>
      <c r="P156" s="262"/>
      <c r="Q156" s="262"/>
      <c r="R156" s="262"/>
      <c r="S156" s="262"/>
      <c r="T156" s="263"/>
      <c r="AT156" s="264" t="s">
        <v>275</v>
      </c>
      <c r="AU156" s="264" t="s">
        <v>90</v>
      </c>
      <c r="AV156" s="12" t="s">
        <v>90</v>
      </c>
      <c r="AW156" s="12" t="s">
        <v>42</v>
      </c>
      <c r="AX156" s="12" t="s">
        <v>87</v>
      </c>
      <c r="AY156" s="264" t="s">
        <v>183</v>
      </c>
    </row>
    <row r="157" s="1" customFormat="1" ht="38.25" customHeight="1">
      <c r="B157" s="47"/>
      <c r="C157" s="235" t="s">
        <v>373</v>
      </c>
      <c r="D157" s="235" t="s">
        <v>184</v>
      </c>
      <c r="E157" s="236" t="s">
        <v>374</v>
      </c>
      <c r="F157" s="237" t="s">
        <v>375</v>
      </c>
      <c r="G157" s="238" t="s">
        <v>318</v>
      </c>
      <c r="H157" s="239">
        <v>1520.347</v>
      </c>
      <c r="I157" s="240"/>
      <c r="J157" s="241">
        <f>ROUND(I157*H157,2)</f>
        <v>0</v>
      </c>
      <c r="K157" s="237" t="s">
        <v>34</v>
      </c>
      <c r="L157" s="73"/>
      <c r="M157" s="242" t="s">
        <v>34</v>
      </c>
      <c r="N157" s="243" t="s">
        <v>50</v>
      </c>
      <c r="O157" s="48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AR157" s="24" t="s">
        <v>197</v>
      </c>
      <c r="AT157" s="24" t="s">
        <v>184</v>
      </c>
      <c r="AU157" s="24" t="s">
        <v>90</v>
      </c>
      <c r="AY157" s="24" t="s">
        <v>183</v>
      </c>
      <c r="BE157" s="246">
        <f>IF(N157="základní",J157,0)</f>
        <v>0</v>
      </c>
      <c r="BF157" s="246">
        <f>IF(N157="snížená",J157,0)</f>
        <v>0</v>
      </c>
      <c r="BG157" s="246">
        <f>IF(N157="zákl. přenesená",J157,0)</f>
        <v>0</v>
      </c>
      <c r="BH157" s="246">
        <f>IF(N157="sníž. přenesená",J157,0)</f>
        <v>0</v>
      </c>
      <c r="BI157" s="246">
        <f>IF(N157="nulová",J157,0)</f>
        <v>0</v>
      </c>
      <c r="BJ157" s="24" t="s">
        <v>87</v>
      </c>
      <c r="BK157" s="246">
        <f>ROUND(I157*H157,2)</f>
        <v>0</v>
      </c>
      <c r="BL157" s="24" t="s">
        <v>197</v>
      </c>
      <c r="BM157" s="24" t="s">
        <v>376</v>
      </c>
    </row>
    <row r="158" s="12" customFormat="1">
      <c r="B158" s="253"/>
      <c r="C158" s="254"/>
      <c r="D158" s="255" t="s">
        <v>275</v>
      </c>
      <c r="E158" s="256" t="s">
        <v>34</v>
      </c>
      <c r="F158" s="257" t="s">
        <v>377</v>
      </c>
      <c r="G158" s="254"/>
      <c r="H158" s="258">
        <v>2032.4480000000001</v>
      </c>
      <c r="I158" s="259"/>
      <c r="J158" s="254"/>
      <c r="K158" s="254"/>
      <c r="L158" s="260"/>
      <c r="M158" s="261"/>
      <c r="N158" s="262"/>
      <c r="O158" s="262"/>
      <c r="P158" s="262"/>
      <c r="Q158" s="262"/>
      <c r="R158" s="262"/>
      <c r="S158" s="262"/>
      <c r="T158" s="263"/>
      <c r="AT158" s="264" t="s">
        <v>275</v>
      </c>
      <c r="AU158" s="264" t="s">
        <v>90</v>
      </c>
      <c r="AV158" s="12" t="s">
        <v>90</v>
      </c>
      <c r="AW158" s="12" t="s">
        <v>42</v>
      </c>
      <c r="AX158" s="12" t="s">
        <v>79</v>
      </c>
      <c r="AY158" s="264" t="s">
        <v>183</v>
      </c>
    </row>
    <row r="159" s="12" customFormat="1">
      <c r="B159" s="253"/>
      <c r="C159" s="254"/>
      <c r="D159" s="255" t="s">
        <v>275</v>
      </c>
      <c r="E159" s="256" t="s">
        <v>34</v>
      </c>
      <c r="F159" s="257" t="s">
        <v>378</v>
      </c>
      <c r="G159" s="254"/>
      <c r="H159" s="258">
        <v>-105.349</v>
      </c>
      <c r="I159" s="259"/>
      <c r="J159" s="254"/>
      <c r="K159" s="254"/>
      <c r="L159" s="260"/>
      <c r="M159" s="261"/>
      <c r="N159" s="262"/>
      <c r="O159" s="262"/>
      <c r="P159" s="262"/>
      <c r="Q159" s="262"/>
      <c r="R159" s="262"/>
      <c r="S159" s="262"/>
      <c r="T159" s="263"/>
      <c r="AT159" s="264" t="s">
        <v>275</v>
      </c>
      <c r="AU159" s="264" t="s">
        <v>90</v>
      </c>
      <c r="AV159" s="12" t="s">
        <v>90</v>
      </c>
      <c r="AW159" s="12" t="s">
        <v>42</v>
      </c>
      <c r="AX159" s="12" t="s">
        <v>79</v>
      </c>
      <c r="AY159" s="264" t="s">
        <v>183</v>
      </c>
    </row>
    <row r="160" s="12" customFormat="1">
      <c r="B160" s="253"/>
      <c r="C160" s="254"/>
      <c r="D160" s="255" t="s">
        <v>275</v>
      </c>
      <c r="E160" s="256" t="s">
        <v>34</v>
      </c>
      <c r="F160" s="257" t="s">
        <v>379</v>
      </c>
      <c r="G160" s="254"/>
      <c r="H160" s="258">
        <v>-406.75200000000001</v>
      </c>
      <c r="I160" s="259"/>
      <c r="J160" s="254"/>
      <c r="K160" s="254"/>
      <c r="L160" s="260"/>
      <c r="M160" s="261"/>
      <c r="N160" s="262"/>
      <c r="O160" s="262"/>
      <c r="P160" s="262"/>
      <c r="Q160" s="262"/>
      <c r="R160" s="262"/>
      <c r="S160" s="262"/>
      <c r="T160" s="263"/>
      <c r="AT160" s="264" t="s">
        <v>275</v>
      </c>
      <c r="AU160" s="264" t="s">
        <v>90</v>
      </c>
      <c r="AV160" s="12" t="s">
        <v>90</v>
      </c>
      <c r="AW160" s="12" t="s">
        <v>42</v>
      </c>
      <c r="AX160" s="12" t="s">
        <v>79</v>
      </c>
      <c r="AY160" s="264" t="s">
        <v>183</v>
      </c>
    </row>
    <row r="161" s="1" customFormat="1" ht="38.25" customHeight="1">
      <c r="B161" s="47"/>
      <c r="C161" s="235" t="s">
        <v>380</v>
      </c>
      <c r="D161" s="235" t="s">
        <v>184</v>
      </c>
      <c r="E161" s="236" t="s">
        <v>381</v>
      </c>
      <c r="F161" s="237" t="s">
        <v>382</v>
      </c>
      <c r="G161" s="238" t="s">
        <v>318</v>
      </c>
      <c r="H161" s="239">
        <v>196.04300000000001</v>
      </c>
      <c r="I161" s="240"/>
      <c r="J161" s="241">
        <f>ROUND(I161*H161,2)</f>
        <v>0</v>
      </c>
      <c r="K161" s="237" t="s">
        <v>273</v>
      </c>
      <c r="L161" s="73"/>
      <c r="M161" s="242" t="s">
        <v>34</v>
      </c>
      <c r="N161" s="243" t="s">
        <v>50</v>
      </c>
      <c r="O161" s="48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AR161" s="24" t="s">
        <v>197</v>
      </c>
      <c r="AT161" s="24" t="s">
        <v>184</v>
      </c>
      <c r="AU161" s="24" t="s">
        <v>90</v>
      </c>
      <c r="AY161" s="24" t="s">
        <v>183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24" t="s">
        <v>87</v>
      </c>
      <c r="BK161" s="246">
        <f>ROUND(I161*H161,2)</f>
        <v>0</v>
      </c>
      <c r="BL161" s="24" t="s">
        <v>197</v>
      </c>
      <c r="BM161" s="24" t="s">
        <v>383</v>
      </c>
    </row>
    <row r="162" s="12" customFormat="1">
      <c r="B162" s="253"/>
      <c r="C162" s="254"/>
      <c r="D162" s="255" t="s">
        <v>275</v>
      </c>
      <c r="E162" s="256" t="s">
        <v>34</v>
      </c>
      <c r="F162" s="257" t="s">
        <v>384</v>
      </c>
      <c r="G162" s="254"/>
      <c r="H162" s="258">
        <v>260.05599999999998</v>
      </c>
      <c r="I162" s="259"/>
      <c r="J162" s="254"/>
      <c r="K162" s="254"/>
      <c r="L162" s="260"/>
      <c r="M162" s="261"/>
      <c r="N162" s="262"/>
      <c r="O162" s="262"/>
      <c r="P162" s="262"/>
      <c r="Q162" s="262"/>
      <c r="R162" s="262"/>
      <c r="S162" s="262"/>
      <c r="T162" s="263"/>
      <c r="AT162" s="264" t="s">
        <v>275</v>
      </c>
      <c r="AU162" s="264" t="s">
        <v>90</v>
      </c>
      <c r="AV162" s="12" t="s">
        <v>90</v>
      </c>
      <c r="AW162" s="12" t="s">
        <v>42</v>
      </c>
      <c r="AX162" s="12" t="s">
        <v>79</v>
      </c>
      <c r="AY162" s="264" t="s">
        <v>183</v>
      </c>
    </row>
    <row r="163" s="12" customFormat="1">
      <c r="B163" s="253"/>
      <c r="C163" s="254"/>
      <c r="D163" s="255" t="s">
        <v>275</v>
      </c>
      <c r="E163" s="256" t="s">
        <v>34</v>
      </c>
      <c r="F163" s="257" t="s">
        <v>385</v>
      </c>
      <c r="G163" s="254"/>
      <c r="H163" s="258">
        <v>-13.169000000000001</v>
      </c>
      <c r="I163" s="259"/>
      <c r="J163" s="254"/>
      <c r="K163" s="254"/>
      <c r="L163" s="260"/>
      <c r="M163" s="261"/>
      <c r="N163" s="262"/>
      <c r="O163" s="262"/>
      <c r="P163" s="262"/>
      <c r="Q163" s="262"/>
      <c r="R163" s="262"/>
      <c r="S163" s="262"/>
      <c r="T163" s="263"/>
      <c r="AT163" s="264" t="s">
        <v>275</v>
      </c>
      <c r="AU163" s="264" t="s">
        <v>90</v>
      </c>
      <c r="AV163" s="12" t="s">
        <v>90</v>
      </c>
      <c r="AW163" s="12" t="s">
        <v>42</v>
      </c>
      <c r="AX163" s="12" t="s">
        <v>79</v>
      </c>
      <c r="AY163" s="264" t="s">
        <v>183</v>
      </c>
    </row>
    <row r="164" s="12" customFormat="1">
      <c r="B164" s="253"/>
      <c r="C164" s="254"/>
      <c r="D164" s="255" t="s">
        <v>275</v>
      </c>
      <c r="E164" s="256" t="s">
        <v>34</v>
      </c>
      <c r="F164" s="257" t="s">
        <v>386</v>
      </c>
      <c r="G164" s="254"/>
      <c r="H164" s="258">
        <v>-50.844000000000001</v>
      </c>
      <c r="I164" s="259"/>
      <c r="J164" s="254"/>
      <c r="K164" s="254"/>
      <c r="L164" s="260"/>
      <c r="M164" s="261"/>
      <c r="N164" s="262"/>
      <c r="O164" s="262"/>
      <c r="P164" s="262"/>
      <c r="Q164" s="262"/>
      <c r="R164" s="262"/>
      <c r="S164" s="262"/>
      <c r="T164" s="263"/>
      <c r="AT164" s="264" t="s">
        <v>275</v>
      </c>
      <c r="AU164" s="264" t="s">
        <v>90</v>
      </c>
      <c r="AV164" s="12" t="s">
        <v>90</v>
      </c>
      <c r="AW164" s="12" t="s">
        <v>42</v>
      </c>
      <c r="AX164" s="12" t="s">
        <v>79</v>
      </c>
      <c r="AY164" s="264" t="s">
        <v>183</v>
      </c>
    </row>
    <row r="165" s="1" customFormat="1" ht="38.25" customHeight="1">
      <c r="B165" s="47"/>
      <c r="C165" s="235" t="s">
        <v>387</v>
      </c>
      <c r="D165" s="235" t="s">
        <v>184</v>
      </c>
      <c r="E165" s="236" t="s">
        <v>388</v>
      </c>
      <c r="F165" s="237" t="s">
        <v>389</v>
      </c>
      <c r="G165" s="238" t="s">
        <v>318</v>
      </c>
      <c r="H165" s="239">
        <v>1520.347</v>
      </c>
      <c r="I165" s="240"/>
      <c r="J165" s="241">
        <f>ROUND(I165*H165,2)</f>
        <v>0</v>
      </c>
      <c r="K165" s="237" t="s">
        <v>273</v>
      </c>
      <c r="L165" s="73"/>
      <c r="M165" s="242" t="s">
        <v>34</v>
      </c>
      <c r="N165" s="243" t="s">
        <v>50</v>
      </c>
      <c r="O165" s="48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AR165" s="24" t="s">
        <v>197</v>
      </c>
      <c r="AT165" s="24" t="s">
        <v>184</v>
      </c>
      <c r="AU165" s="24" t="s">
        <v>90</v>
      </c>
      <c r="AY165" s="24" t="s">
        <v>183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24" t="s">
        <v>87</v>
      </c>
      <c r="BK165" s="246">
        <f>ROUND(I165*H165,2)</f>
        <v>0</v>
      </c>
      <c r="BL165" s="24" t="s">
        <v>197</v>
      </c>
      <c r="BM165" s="24" t="s">
        <v>390</v>
      </c>
    </row>
    <row r="166" s="12" customFormat="1">
      <c r="B166" s="253"/>
      <c r="C166" s="254"/>
      <c r="D166" s="255" t="s">
        <v>275</v>
      </c>
      <c r="E166" s="256" t="s">
        <v>34</v>
      </c>
      <c r="F166" s="257" t="s">
        <v>377</v>
      </c>
      <c r="G166" s="254"/>
      <c r="H166" s="258">
        <v>2032.4480000000001</v>
      </c>
      <c r="I166" s="259"/>
      <c r="J166" s="254"/>
      <c r="K166" s="254"/>
      <c r="L166" s="260"/>
      <c r="M166" s="261"/>
      <c r="N166" s="262"/>
      <c r="O166" s="262"/>
      <c r="P166" s="262"/>
      <c r="Q166" s="262"/>
      <c r="R166" s="262"/>
      <c r="S166" s="262"/>
      <c r="T166" s="263"/>
      <c r="AT166" s="264" t="s">
        <v>275</v>
      </c>
      <c r="AU166" s="264" t="s">
        <v>90</v>
      </c>
      <c r="AV166" s="12" t="s">
        <v>90</v>
      </c>
      <c r="AW166" s="12" t="s">
        <v>42</v>
      </c>
      <c r="AX166" s="12" t="s">
        <v>79</v>
      </c>
      <c r="AY166" s="264" t="s">
        <v>183</v>
      </c>
    </row>
    <row r="167" s="12" customFormat="1">
      <c r="B167" s="253"/>
      <c r="C167" s="254"/>
      <c r="D167" s="255" t="s">
        <v>275</v>
      </c>
      <c r="E167" s="256" t="s">
        <v>34</v>
      </c>
      <c r="F167" s="257" t="s">
        <v>378</v>
      </c>
      <c r="G167" s="254"/>
      <c r="H167" s="258">
        <v>-105.349</v>
      </c>
      <c r="I167" s="259"/>
      <c r="J167" s="254"/>
      <c r="K167" s="254"/>
      <c r="L167" s="260"/>
      <c r="M167" s="261"/>
      <c r="N167" s="262"/>
      <c r="O167" s="262"/>
      <c r="P167" s="262"/>
      <c r="Q167" s="262"/>
      <c r="R167" s="262"/>
      <c r="S167" s="262"/>
      <c r="T167" s="263"/>
      <c r="AT167" s="264" t="s">
        <v>275</v>
      </c>
      <c r="AU167" s="264" t="s">
        <v>90</v>
      </c>
      <c r="AV167" s="12" t="s">
        <v>90</v>
      </c>
      <c r="AW167" s="12" t="s">
        <v>42</v>
      </c>
      <c r="AX167" s="12" t="s">
        <v>79</v>
      </c>
      <c r="AY167" s="264" t="s">
        <v>183</v>
      </c>
    </row>
    <row r="168" s="12" customFormat="1">
      <c r="B168" s="253"/>
      <c r="C168" s="254"/>
      <c r="D168" s="255" t="s">
        <v>275</v>
      </c>
      <c r="E168" s="256" t="s">
        <v>34</v>
      </c>
      <c r="F168" s="257" t="s">
        <v>379</v>
      </c>
      <c r="G168" s="254"/>
      <c r="H168" s="258">
        <v>-406.75200000000001</v>
      </c>
      <c r="I168" s="259"/>
      <c r="J168" s="254"/>
      <c r="K168" s="254"/>
      <c r="L168" s="260"/>
      <c r="M168" s="261"/>
      <c r="N168" s="262"/>
      <c r="O168" s="262"/>
      <c r="P168" s="262"/>
      <c r="Q168" s="262"/>
      <c r="R168" s="262"/>
      <c r="S168" s="262"/>
      <c r="T168" s="263"/>
      <c r="AT168" s="264" t="s">
        <v>275</v>
      </c>
      <c r="AU168" s="264" t="s">
        <v>90</v>
      </c>
      <c r="AV168" s="12" t="s">
        <v>90</v>
      </c>
      <c r="AW168" s="12" t="s">
        <v>42</v>
      </c>
      <c r="AX168" s="12" t="s">
        <v>79</v>
      </c>
      <c r="AY168" s="264" t="s">
        <v>183</v>
      </c>
    </row>
    <row r="169" s="1" customFormat="1" ht="38.25" customHeight="1">
      <c r="B169" s="47"/>
      <c r="C169" s="235" t="s">
        <v>391</v>
      </c>
      <c r="D169" s="235" t="s">
        <v>184</v>
      </c>
      <c r="E169" s="236" t="s">
        <v>392</v>
      </c>
      <c r="F169" s="237" t="s">
        <v>393</v>
      </c>
      <c r="G169" s="238" t="s">
        <v>318</v>
      </c>
      <c r="H169" s="239">
        <v>277.007</v>
      </c>
      <c r="I169" s="240"/>
      <c r="J169" s="241">
        <f>ROUND(I169*H169,2)</f>
        <v>0</v>
      </c>
      <c r="K169" s="237" t="s">
        <v>273</v>
      </c>
      <c r="L169" s="73"/>
      <c r="M169" s="242" t="s">
        <v>34</v>
      </c>
      <c r="N169" s="243" t="s">
        <v>50</v>
      </c>
      <c r="O169" s="48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AR169" s="24" t="s">
        <v>197</v>
      </c>
      <c r="AT169" s="24" t="s">
        <v>184</v>
      </c>
      <c r="AU169" s="24" t="s">
        <v>90</v>
      </c>
      <c r="AY169" s="24" t="s">
        <v>183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24" t="s">
        <v>87</v>
      </c>
      <c r="BK169" s="246">
        <f>ROUND(I169*H169,2)</f>
        <v>0</v>
      </c>
      <c r="BL169" s="24" t="s">
        <v>197</v>
      </c>
      <c r="BM169" s="24" t="s">
        <v>394</v>
      </c>
    </row>
    <row r="170" s="12" customFormat="1">
      <c r="B170" s="253"/>
      <c r="C170" s="254"/>
      <c r="D170" s="255" t="s">
        <v>275</v>
      </c>
      <c r="E170" s="256" t="s">
        <v>34</v>
      </c>
      <c r="F170" s="257" t="s">
        <v>395</v>
      </c>
      <c r="G170" s="254"/>
      <c r="H170" s="258">
        <v>-254.05600000000001</v>
      </c>
      <c r="I170" s="259"/>
      <c r="J170" s="254"/>
      <c r="K170" s="254"/>
      <c r="L170" s="260"/>
      <c r="M170" s="261"/>
      <c r="N170" s="262"/>
      <c r="O170" s="262"/>
      <c r="P170" s="262"/>
      <c r="Q170" s="262"/>
      <c r="R170" s="262"/>
      <c r="S170" s="262"/>
      <c r="T170" s="263"/>
      <c r="AT170" s="264" t="s">
        <v>275</v>
      </c>
      <c r="AU170" s="264" t="s">
        <v>90</v>
      </c>
      <c r="AV170" s="12" t="s">
        <v>90</v>
      </c>
      <c r="AW170" s="12" t="s">
        <v>42</v>
      </c>
      <c r="AX170" s="12" t="s">
        <v>79</v>
      </c>
      <c r="AY170" s="264" t="s">
        <v>183</v>
      </c>
    </row>
    <row r="171" s="12" customFormat="1">
      <c r="B171" s="253"/>
      <c r="C171" s="254"/>
      <c r="D171" s="255" t="s">
        <v>275</v>
      </c>
      <c r="E171" s="256" t="s">
        <v>34</v>
      </c>
      <c r="F171" s="257" t="s">
        <v>396</v>
      </c>
      <c r="G171" s="254"/>
      <c r="H171" s="258">
        <v>13.169000000000001</v>
      </c>
      <c r="I171" s="259"/>
      <c r="J171" s="254"/>
      <c r="K171" s="254"/>
      <c r="L171" s="260"/>
      <c r="M171" s="261"/>
      <c r="N171" s="262"/>
      <c r="O171" s="262"/>
      <c r="P171" s="262"/>
      <c r="Q171" s="262"/>
      <c r="R171" s="262"/>
      <c r="S171" s="262"/>
      <c r="T171" s="263"/>
      <c r="AT171" s="264" t="s">
        <v>275</v>
      </c>
      <c r="AU171" s="264" t="s">
        <v>90</v>
      </c>
      <c r="AV171" s="12" t="s">
        <v>90</v>
      </c>
      <c r="AW171" s="12" t="s">
        <v>42</v>
      </c>
      <c r="AX171" s="12" t="s">
        <v>79</v>
      </c>
      <c r="AY171" s="264" t="s">
        <v>183</v>
      </c>
    </row>
    <row r="172" s="12" customFormat="1">
      <c r="B172" s="253"/>
      <c r="C172" s="254"/>
      <c r="D172" s="255" t="s">
        <v>275</v>
      </c>
      <c r="E172" s="256" t="s">
        <v>34</v>
      </c>
      <c r="F172" s="257" t="s">
        <v>397</v>
      </c>
      <c r="G172" s="254"/>
      <c r="H172" s="258">
        <v>50.844000000000001</v>
      </c>
      <c r="I172" s="259"/>
      <c r="J172" s="254"/>
      <c r="K172" s="254"/>
      <c r="L172" s="260"/>
      <c r="M172" s="261"/>
      <c r="N172" s="262"/>
      <c r="O172" s="262"/>
      <c r="P172" s="262"/>
      <c r="Q172" s="262"/>
      <c r="R172" s="262"/>
      <c r="S172" s="262"/>
      <c r="T172" s="263"/>
      <c r="AT172" s="264" t="s">
        <v>275</v>
      </c>
      <c r="AU172" s="264" t="s">
        <v>90</v>
      </c>
      <c r="AV172" s="12" t="s">
        <v>90</v>
      </c>
      <c r="AW172" s="12" t="s">
        <v>42</v>
      </c>
      <c r="AX172" s="12" t="s">
        <v>79</v>
      </c>
      <c r="AY172" s="264" t="s">
        <v>183</v>
      </c>
    </row>
    <row r="173" s="12" customFormat="1">
      <c r="B173" s="253"/>
      <c r="C173" s="254"/>
      <c r="D173" s="255" t="s">
        <v>275</v>
      </c>
      <c r="E173" s="256" t="s">
        <v>34</v>
      </c>
      <c r="F173" s="257" t="s">
        <v>398</v>
      </c>
      <c r="G173" s="254"/>
      <c r="H173" s="258">
        <v>467.05000000000001</v>
      </c>
      <c r="I173" s="259"/>
      <c r="J173" s="254"/>
      <c r="K173" s="254"/>
      <c r="L173" s="260"/>
      <c r="M173" s="261"/>
      <c r="N173" s="262"/>
      <c r="O173" s="262"/>
      <c r="P173" s="262"/>
      <c r="Q173" s="262"/>
      <c r="R173" s="262"/>
      <c r="S173" s="262"/>
      <c r="T173" s="263"/>
      <c r="AT173" s="264" t="s">
        <v>275</v>
      </c>
      <c r="AU173" s="264" t="s">
        <v>90</v>
      </c>
      <c r="AV173" s="12" t="s">
        <v>90</v>
      </c>
      <c r="AW173" s="12" t="s">
        <v>42</v>
      </c>
      <c r="AX173" s="12" t="s">
        <v>79</v>
      </c>
      <c r="AY173" s="264" t="s">
        <v>183</v>
      </c>
    </row>
    <row r="174" s="1" customFormat="1" ht="51" customHeight="1">
      <c r="B174" s="47"/>
      <c r="C174" s="235" t="s">
        <v>399</v>
      </c>
      <c r="D174" s="235" t="s">
        <v>184</v>
      </c>
      <c r="E174" s="236" t="s">
        <v>400</v>
      </c>
      <c r="F174" s="237" t="s">
        <v>401</v>
      </c>
      <c r="G174" s="238" t="s">
        <v>318</v>
      </c>
      <c r="H174" s="239">
        <v>5540.1400000000003</v>
      </c>
      <c r="I174" s="240"/>
      <c r="J174" s="241">
        <f>ROUND(I174*H174,2)</f>
        <v>0</v>
      </c>
      <c r="K174" s="237" t="s">
        <v>273</v>
      </c>
      <c r="L174" s="73"/>
      <c r="M174" s="242" t="s">
        <v>34</v>
      </c>
      <c r="N174" s="243" t="s">
        <v>50</v>
      </c>
      <c r="O174" s="48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AR174" s="24" t="s">
        <v>197</v>
      </c>
      <c r="AT174" s="24" t="s">
        <v>184</v>
      </c>
      <c r="AU174" s="24" t="s">
        <v>90</v>
      </c>
      <c r="AY174" s="24" t="s">
        <v>183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24" t="s">
        <v>87</v>
      </c>
      <c r="BK174" s="246">
        <f>ROUND(I174*H174,2)</f>
        <v>0</v>
      </c>
      <c r="BL174" s="24" t="s">
        <v>197</v>
      </c>
      <c r="BM174" s="24" t="s">
        <v>402</v>
      </c>
    </row>
    <row r="175" s="12" customFormat="1">
      <c r="B175" s="253"/>
      <c r="C175" s="254"/>
      <c r="D175" s="255" t="s">
        <v>275</v>
      </c>
      <c r="E175" s="256" t="s">
        <v>34</v>
      </c>
      <c r="F175" s="257" t="s">
        <v>403</v>
      </c>
      <c r="G175" s="254"/>
      <c r="H175" s="258">
        <v>5540.1400000000003</v>
      </c>
      <c r="I175" s="259"/>
      <c r="J175" s="254"/>
      <c r="K175" s="254"/>
      <c r="L175" s="260"/>
      <c r="M175" s="261"/>
      <c r="N175" s="262"/>
      <c r="O175" s="262"/>
      <c r="P175" s="262"/>
      <c r="Q175" s="262"/>
      <c r="R175" s="262"/>
      <c r="S175" s="262"/>
      <c r="T175" s="263"/>
      <c r="AT175" s="264" t="s">
        <v>275</v>
      </c>
      <c r="AU175" s="264" t="s">
        <v>90</v>
      </c>
      <c r="AV175" s="12" t="s">
        <v>90</v>
      </c>
      <c r="AW175" s="12" t="s">
        <v>42</v>
      </c>
      <c r="AX175" s="12" t="s">
        <v>79</v>
      </c>
      <c r="AY175" s="264" t="s">
        <v>183</v>
      </c>
    </row>
    <row r="176" s="1" customFormat="1" ht="38.25" customHeight="1">
      <c r="B176" s="47"/>
      <c r="C176" s="235" t="s">
        <v>404</v>
      </c>
      <c r="D176" s="235" t="s">
        <v>184</v>
      </c>
      <c r="E176" s="236" t="s">
        <v>405</v>
      </c>
      <c r="F176" s="237" t="s">
        <v>406</v>
      </c>
      <c r="G176" s="238" t="s">
        <v>318</v>
      </c>
      <c r="H176" s="239">
        <v>196.04300000000001</v>
      </c>
      <c r="I176" s="240"/>
      <c r="J176" s="241">
        <f>ROUND(I176*H176,2)</f>
        <v>0</v>
      </c>
      <c r="K176" s="237" t="s">
        <v>273</v>
      </c>
      <c r="L176" s="73"/>
      <c r="M176" s="242" t="s">
        <v>34</v>
      </c>
      <c r="N176" s="243" t="s">
        <v>50</v>
      </c>
      <c r="O176" s="48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AR176" s="24" t="s">
        <v>197</v>
      </c>
      <c r="AT176" s="24" t="s">
        <v>184</v>
      </c>
      <c r="AU176" s="24" t="s">
        <v>90</v>
      </c>
      <c r="AY176" s="24" t="s">
        <v>183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24" t="s">
        <v>87</v>
      </c>
      <c r="BK176" s="246">
        <f>ROUND(I176*H176,2)</f>
        <v>0</v>
      </c>
      <c r="BL176" s="24" t="s">
        <v>197</v>
      </c>
      <c r="BM176" s="24" t="s">
        <v>407</v>
      </c>
    </row>
    <row r="177" s="12" customFormat="1">
      <c r="B177" s="253"/>
      <c r="C177" s="254"/>
      <c r="D177" s="255" t="s">
        <v>275</v>
      </c>
      <c r="E177" s="256" t="s">
        <v>34</v>
      </c>
      <c r="F177" s="257" t="s">
        <v>384</v>
      </c>
      <c r="G177" s="254"/>
      <c r="H177" s="258">
        <v>260.05599999999998</v>
      </c>
      <c r="I177" s="259"/>
      <c r="J177" s="254"/>
      <c r="K177" s="254"/>
      <c r="L177" s="260"/>
      <c r="M177" s="261"/>
      <c r="N177" s="262"/>
      <c r="O177" s="262"/>
      <c r="P177" s="262"/>
      <c r="Q177" s="262"/>
      <c r="R177" s="262"/>
      <c r="S177" s="262"/>
      <c r="T177" s="263"/>
      <c r="AT177" s="264" t="s">
        <v>275</v>
      </c>
      <c r="AU177" s="264" t="s">
        <v>90</v>
      </c>
      <c r="AV177" s="12" t="s">
        <v>90</v>
      </c>
      <c r="AW177" s="12" t="s">
        <v>42</v>
      </c>
      <c r="AX177" s="12" t="s">
        <v>79</v>
      </c>
      <c r="AY177" s="264" t="s">
        <v>183</v>
      </c>
    </row>
    <row r="178" s="12" customFormat="1">
      <c r="B178" s="253"/>
      <c r="C178" s="254"/>
      <c r="D178" s="255" t="s">
        <v>275</v>
      </c>
      <c r="E178" s="256" t="s">
        <v>34</v>
      </c>
      <c r="F178" s="257" t="s">
        <v>385</v>
      </c>
      <c r="G178" s="254"/>
      <c r="H178" s="258">
        <v>-13.169000000000001</v>
      </c>
      <c r="I178" s="259"/>
      <c r="J178" s="254"/>
      <c r="K178" s="254"/>
      <c r="L178" s="260"/>
      <c r="M178" s="261"/>
      <c r="N178" s="262"/>
      <c r="O178" s="262"/>
      <c r="P178" s="262"/>
      <c r="Q178" s="262"/>
      <c r="R178" s="262"/>
      <c r="S178" s="262"/>
      <c r="T178" s="263"/>
      <c r="AT178" s="264" t="s">
        <v>275</v>
      </c>
      <c r="AU178" s="264" t="s">
        <v>90</v>
      </c>
      <c r="AV178" s="12" t="s">
        <v>90</v>
      </c>
      <c r="AW178" s="12" t="s">
        <v>42</v>
      </c>
      <c r="AX178" s="12" t="s">
        <v>79</v>
      </c>
      <c r="AY178" s="264" t="s">
        <v>183</v>
      </c>
    </row>
    <row r="179" s="12" customFormat="1">
      <c r="B179" s="253"/>
      <c r="C179" s="254"/>
      <c r="D179" s="255" t="s">
        <v>275</v>
      </c>
      <c r="E179" s="256" t="s">
        <v>34</v>
      </c>
      <c r="F179" s="257" t="s">
        <v>386</v>
      </c>
      <c r="G179" s="254"/>
      <c r="H179" s="258">
        <v>-50.844000000000001</v>
      </c>
      <c r="I179" s="259"/>
      <c r="J179" s="254"/>
      <c r="K179" s="254"/>
      <c r="L179" s="260"/>
      <c r="M179" s="261"/>
      <c r="N179" s="262"/>
      <c r="O179" s="262"/>
      <c r="P179" s="262"/>
      <c r="Q179" s="262"/>
      <c r="R179" s="262"/>
      <c r="S179" s="262"/>
      <c r="T179" s="263"/>
      <c r="AT179" s="264" t="s">
        <v>275</v>
      </c>
      <c r="AU179" s="264" t="s">
        <v>90</v>
      </c>
      <c r="AV179" s="12" t="s">
        <v>90</v>
      </c>
      <c r="AW179" s="12" t="s">
        <v>42</v>
      </c>
      <c r="AX179" s="12" t="s">
        <v>79</v>
      </c>
      <c r="AY179" s="264" t="s">
        <v>183</v>
      </c>
    </row>
    <row r="180" s="1" customFormat="1" ht="51" customHeight="1">
      <c r="B180" s="47"/>
      <c r="C180" s="235" t="s">
        <v>408</v>
      </c>
      <c r="D180" s="235" t="s">
        <v>184</v>
      </c>
      <c r="E180" s="236" t="s">
        <v>409</v>
      </c>
      <c r="F180" s="237" t="s">
        <v>410</v>
      </c>
      <c r="G180" s="238" t="s">
        <v>318</v>
      </c>
      <c r="H180" s="239">
        <v>2891.52</v>
      </c>
      <c r="I180" s="240"/>
      <c r="J180" s="241">
        <f>ROUND(I180*H180,2)</f>
        <v>0</v>
      </c>
      <c r="K180" s="237" t="s">
        <v>273</v>
      </c>
      <c r="L180" s="73"/>
      <c r="M180" s="242" t="s">
        <v>34</v>
      </c>
      <c r="N180" s="243" t="s">
        <v>50</v>
      </c>
      <c r="O180" s="48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AR180" s="24" t="s">
        <v>197</v>
      </c>
      <c r="AT180" s="24" t="s">
        <v>184</v>
      </c>
      <c r="AU180" s="24" t="s">
        <v>90</v>
      </c>
      <c r="AY180" s="24" t="s">
        <v>183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24" t="s">
        <v>87</v>
      </c>
      <c r="BK180" s="246">
        <f>ROUND(I180*H180,2)</f>
        <v>0</v>
      </c>
      <c r="BL180" s="24" t="s">
        <v>197</v>
      </c>
      <c r="BM180" s="24" t="s">
        <v>411</v>
      </c>
    </row>
    <row r="181" s="12" customFormat="1">
      <c r="B181" s="253"/>
      <c r="C181" s="254"/>
      <c r="D181" s="255" t="s">
        <v>275</v>
      </c>
      <c r="E181" s="256" t="s">
        <v>34</v>
      </c>
      <c r="F181" s="257" t="s">
        <v>412</v>
      </c>
      <c r="G181" s="254"/>
      <c r="H181" s="258">
        <v>2891.52</v>
      </c>
      <c r="I181" s="259"/>
      <c r="J181" s="254"/>
      <c r="K181" s="254"/>
      <c r="L181" s="260"/>
      <c r="M181" s="261"/>
      <c r="N181" s="262"/>
      <c r="O181" s="262"/>
      <c r="P181" s="262"/>
      <c r="Q181" s="262"/>
      <c r="R181" s="262"/>
      <c r="S181" s="262"/>
      <c r="T181" s="263"/>
      <c r="AT181" s="264" t="s">
        <v>275</v>
      </c>
      <c r="AU181" s="264" t="s">
        <v>90</v>
      </c>
      <c r="AV181" s="12" t="s">
        <v>90</v>
      </c>
      <c r="AW181" s="12" t="s">
        <v>42</v>
      </c>
      <c r="AX181" s="12" t="s">
        <v>87</v>
      </c>
      <c r="AY181" s="264" t="s">
        <v>183</v>
      </c>
    </row>
    <row r="182" s="1" customFormat="1" ht="16.5" customHeight="1">
      <c r="B182" s="47"/>
      <c r="C182" s="235" t="s">
        <v>301</v>
      </c>
      <c r="D182" s="235" t="s">
        <v>184</v>
      </c>
      <c r="E182" s="236" t="s">
        <v>413</v>
      </c>
      <c r="F182" s="237" t="s">
        <v>414</v>
      </c>
      <c r="G182" s="238" t="s">
        <v>318</v>
      </c>
      <c r="H182" s="239">
        <v>473.05000000000001</v>
      </c>
      <c r="I182" s="240"/>
      <c r="J182" s="241">
        <f>ROUND(I182*H182,2)</f>
        <v>0</v>
      </c>
      <c r="K182" s="237" t="s">
        <v>34</v>
      </c>
      <c r="L182" s="73"/>
      <c r="M182" s="242" t="s">
        <v>34</v>
      </c>
      <c r="N182" s="243" t="s">
        <v>50</v>
      </c>
      <c r="O182" s="48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AR182" s="24" t="s">
        <v>197</v>
      </c>
      <c r="AT182" s="24" t="s">
        <v>184</v>
      </c>
      <c r="AU182" s="24" t="s">
        <v>90</v>
      </c>
      <c r="AY182" s="24" t="s">
        <v>183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24" t="s">
        <v>87</v>
      </c>
      <c r="BK182" s="246">
        <f>ROUND(I182*H182,2)</f>
        <v>0</v>
      </c>
      <c r="BL182" s="24" t="s">
        <v>197</v>
      </c>
      <c r="BM182" s="24" t="s">
        <v>415</v>
      </c>
    </row>
    <row r="183" s="12" customFormat="1">
      <c r="B183" s="253"/>
      <c r="C183" s="254"/>
      <c r="D183" s="255" t="s">
        <v>275</v>
      </c>
      <c r="E183" s="256" t="s">
        <v>34</v>
      </c>
      <c r="F183" s="257" t="s">
        <v>416</v>
      </c>
      <c r="G183" s="254"/>
      <c r="H183" s="258">
        <v>473.05000000000001</v>
      </c>
      <c r="I183" s="259"/>
      <c r="J183" s="254"/>
      <c r="K183" s="254"/>
      <c r="L183" s="260"/>
      <c r="M183" s="261"/>
      <c r="N183" s="262"/>
      <c r="O183" s="262"/>
      <c r="P183" s="262"/>
      <c r="Q183" s="262"/>
      <c r="R183" s="262"/>
      <c r="S183" s="262"/>
      <c r="T183" s="263"/>
      <c r="AT183" s="264" t="s">
        <v>275</v>
      </c>
      <c r="AU183" s="264" t="s">
        <v>90</v>
      </c>
      <c r="AV183" s="12" t="s">
        <v>90</v>
      </c>
      <c r="AW183" s="12" t="s">
        <v>42</v>
      </c>
      <c r="AX183" s="12" t="s">
        <v>79</v>
      </c>
      <c r="AY183" s="264" t="s">
        <v>183</v>
      </c>
    </row>
    <row r="184" s="1" customFormat="1" ht="16.5" customHeight="1">
      <c r="B184" s="47"/>
      <c r="C184" s="235" t="s">
        <v>417</v>
      </c>
      <c r="D184" s="235" t="s">
        <v>184</v>
      </c>
      <c r="E184" s="236" t="s">
        <v>418</v>
      </c>
      <c r="F184" s="237" t="s">
        <v>419</v>
      </c>
      <c r="G184" s="238" t="s">
        <v>305</v>
      </c>
      <c r="H184" s="239">
        <v>940.10000000000002</v>
      </c>
      <c r="I184" s="240"/>
      <c r="J184" s="241">
        <f>ROUND(I184*H184,2)</f>
        <v>0</v>
      </c>
      <c r="K184" s="237" t="s">
        <v>273</v>
      </c>
      <c r="L184" s="73"/>
      <c r="M184" s="242" t="s">
        <v>34</v>
      </c>
      <c r="N184" s="243" t="s">
        <v>50</v>
      </c>
      <c r="O184" s="48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AR184" s="24" t="s">
        <v>197</v>
      </c>
      <c r="AT184" s="24" t="s">
        <v>184</v>
      </c>
      <c r="AU184" s="24" t="s">
        <v>90</v>
      </c>
      <c r="AY184" s="24" t="s">
        <v>183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24" t="s">
        <v>87</v>
      </c>
      <c r="BK184" s="246">
        <f>ROUND(I184*H184,2)</f>
        <v>0</v>
      </c>
      <c r="BL184" s="24" t="s">
        <v>197</v>
      </c>
      <c r="BM184" s="24" t="s">
        <v>420</v>
      </c>
    </row>
    <row r="185" s="12" customFormat="1">
      <c r="B185" s="253"/>
      <c r="C185" s="254"/>
      <c r="D185" s="255" t="s">
        <v>275</v>
      </c>
      <c r="E185" s="256" t="s">
        <v>34</v>
      </c>
      <c r="F185" s="257" t="s">
        <v>421</v>
      </c>
      <c r="G185" s="254"/>
      <c r="H185" s="258">
        <v>940.10000000000002</v>
      </c>
      <c r="I185" s="259"/>
      <c r="J185" s="254"/>
      <c r="K185" s="254"/>
      <c r="L185" s="260"/>
      <c r="M185" s="261"/>
      <c r="N185" s="262"/>
      <c r="O185" s="262"/>
      <c r="P185" s="262"/>
      <c r="Q185" s="262"/>
      <c r="R185" s="262"/>
      <c r="S185" s="262"/>
      <c r="T185" s="263"/>
      <c r="AT185" s="264" t="s">
        <v>275</v>
      </c>
      <c r="AU185" s="264" t="s">
        <v>90</v>
      </c>
      <c r="AV185" s="12" t="s">
        <v>90</v>
      </c>
      <c r="AW185" s="12" t="s">
        <v>42</v>
      </c>
      <c r="AX185" s="12" t="s">
        <v>79</v>
      </c>
      <c r="AY185" s="264" t="s">
        <v>183</v>
      </c>
    </row>
    <row r="186" s="1" customFormat="1" ht="25.5" customHeight="1">
      <c r="B186" s="47"/>
      <c r="C186" s="235" t="s">
        <v>422</v>
      </c>
      <c r="D186" s="235" t="s">
        <v>184</v>
      </c>
      <c r="E186" s="236" t="s">
        <v>423</v>
      </c>
      <c r="F186" s="237" t="s">
        <v>424</v>
      </c>
      <c r="G186" s="238" t="s">
        <v>318</v>
      </c>
      <c r="H186" s="239">
        <v>725.12</v>
      </c>
      <c r="I186" s="240"/>
      <c r="J186" s="241">
        <f>ROUND(I186*H186,2)</f>
        <v>0</v>
      </c>
      <c r="K186" s="237" t="s">
        <v>34</v>
      </c>
      <c r="L186" s="73"/>
      <c r="M186" s="242" t="s">
        <v>34</v>
      </c>
      <c r="N186" s="243" t="s">
        <v>50</v>
      </c>
      <c r="O186" s="48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AR186" s="24" t="s">
        <v>197</v>
      </c>
      <c r="AT186" s="24" t="s">
        <v>184</v>
      </c>
      <c r="AU186" s="24" t="s">
        <v>90</v>
      </c>
      <c r="AY186" s="24" t="s">
        <v>183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24" t="s">
        <v>87</v>
      </c>
      <c r="BK186" s="246">
        <f>ROUND(I186*H186,2)</f>
        <v>0</v>
      </c>
      <c r="BL186" s="24" t="s">
        <v>197</v>
      </c>
      <c r="BM186" s="24" t="s">
        <v>425</v>
      </c>
    </row>
    <row r="187" s="12" customFormat="1">
      <c r="B187" s="253"/>
      <c r="C187" s="254"/>
      <c r="D187" s="255" t="s">
        <v>275</v>
      </c>
      <c r="E187" s="256" t="s">
        <v>34</v>
      </c>
      <c r="F187" s="257" t="s">
        <v>426</v>
      </c>
      <c r="G187" s="254"/>
      <c r="H187" s="258">
        <v>1270.28</v>
      </c>
      <c r="I187" s="259"/>
      <c r="J187" s="254"/>
      <c r="K187" s="254"/>
      <c r="L187" s="260"/>
      <c r="M187" s="261"/>
      <c r="N187" s="262"/>
      <c r="O187" s="262"/>
      <c r="P187" s="262"/>
      <c r="Q187" s="262"/>
      <c r="R187" s="262"/>
      <c r="S187" s="262"/>
      <c r="T187" s="263"/>
      <c r="AT187" s="264" t="s">
        <v>275</v>
      </c>
      <c r="AU187" s="264" t="s">
        <v>90</v>
      </c>
      <c r="AV187" s="12" t="s">
        <v>90</v>
      </c>
      <c r="AW187" s="12" t="s">
        <v>42</v>
      </c>
      <c r="AX187" s="12" t="s">
        <v>79</v>
      </c>
      <c r="AY187" s="264" t="s">
        <v>183</v>
      </c>
    </row>
    <row r="188" s="12" customFormat="1">
      <c r="B188" s="253"/>
      <c r="C188" s="254"/>
      <c r="D188" s="255" t="s">
        <v>275</v>
      </c>
      <c r="E188" s="256" t="s">
        <v>34</v>
      </c>
      <c r="F188" s="257" t="s">
        <v>427</v>
      </c>
      <c r="G188" s="254"/>
      <c r="H188" s="258">
        <v>-219.09</v>
      </c>
      <c r="I188" s="259"/>
      <c r="J188" s="254"/>
      <c r="K188" s="254"/>
      <c r="L188" s="260"/>
      <c r="M188" s="261"/>
      <c r="N188" s="262"/>
      <c r="O188" s="262"/>
      <c r="P188" s="262"/>
      <c r="Q188" s="262"/>
      <c r="R188" s="262"/>
      <c r="S188" s="262"/>
      <c r="T188" s="263"/>
      <c r="AT188" s="264" t="s">
        <v>275</v>
      </c>
      <c r="AU188" s="264" t="s">
        <v>90</v>
      </c>
      <c r="AV188" s="12" t="s">
        <v>90</v>
      </c>
      <c r="AW188" s="12" t="s">
        <v>42</v>
      </c>
      <c r="AX188" s="12" t="s">
        <v>79</v>
      </c>
      <c r="AY188" s="264" t="s">
        <v>183</v>
      </c>
    </row>
    <row r="189" s="12" customFormat="1">
      <c r="B189" s="253"/>
      <c r="C189" s="254"/>
      <c r="D189" s="255" t="s">
        <v>275</v>
      </c>
      <c r="E189" s="256" t="s">
        <v>34</v>
      </c>
      <c r="F189" s="257" t="s">
        <v>428</v>
      </c>
      <c r="G189" s="254"/>
      <c r="H189" s="258">
        <v>-317.56999999999999</v>
      </c>
      <c r="I189" s="259"/>
      <c r="J189" s="254"/>
      <c r="K189" s="254"/>
      <c r="L189" s="260"/>
      <c r="M189" s="261"/>
      <c r="N189" s="262"/>
      <c r="O189" s="262"/>
      <c r="P189" s="262"/>
      <c r="Q189" s="262"/>
      <c r="R189" s="262"/>
      <c r="S189" s="262"/>
      <c r="T189" s="263"/>
      <c r="AT189" s="264" t="s">
        <v>275</v>
      </c>
      <c r="AU189" s="264" t="s">
        <v>90</v>
      </c>
      <c r="AV189" s="12" t="s">
        <v>90</v>
      </c>
      <c r="AW189" s="12" t="s">
        <v>42</v>
      </c>
      <c r="AX189" s="12" t="s">
        <v>79</v>
      </c>
      <c r="AY189" s="264" t="s">
        <v>183</v>
      </c>
    </row>
    <row r="190" s="12" customFormat="1">
      <c r="B190" s="253"/>
      <c r="C190" s="254"/>
      <c r="D190" s="255" t="s">
        <v>275</v>
      </c>
      <c r="E190" s="256" t="s">
        <v>34</v>
      </c>
      <c r="F190" s="257" t="s">
        <v>429</v>
      </c>
      <c r="G190" s="254"/>
      <c r="H190" s="258">
        <v>-8.5</v>
      </c>
      <c r="I190" s="259"/>
      <c r="J190" s="254"/>
      <c r="K190" s="254"/>
      <c r="L190" s="260"/>
      <c r="M190" s="261"/>
      <c r="N190" s="262"/>
      <c r="O190" s="262"/>
      <c r="P190" s="262"/>
      <c r="Q190" s="262"/>
      <c r="R190" s="262"/>
      <c r="S190" s="262"/>
      <c r="T190" s="263"/>
      <c r="AT190" s="264" t="s">
        <v>275</v>
      </c>
      <c r="AU190" s="264" t="s">
        <v>90</v>
      </c>
      <c r="AV190" s="12" t="s">
        <v>90</v>
      </c>
      <c r="AW190" s="12" t="s">
        <v>42</v>
      </c>
      <c r="AX190" s="12" t="s">
        <v>79</v>
      </c>
      <c r="AY190" s="264" t="s">
        <v>183</v>
      </c>
    </row>
    <row r="191" s="1" customFormat="1" ht="38.25" customHeight="1">
      <c r="B191" s="47"/>
      <c r="C191" s="235" t="s">
        <v>430</v>
      </c>
      <c r="D191" s="235" t="s">
        <v>184</v>
      </c>
      <c r="E191" s="236" t="s">
        <v>431</v>
      </c>
      <c r="F191" s="237" t="s">
        <v>432</v>
      </c>
      <c r="G191" s="238" t="s">
        <v>318</v>
      </c>
      <c r="H191" s="239">
        <v>271.22699999999998</v>
      </c>
      <c r="I191" s="240"/>
      <c r="J191" s="241">
        <f>ROUND(I191*H191,2)</f>
        <v>0</v>
      </c>
      <c r="K191" s="237" t="s">
        <v>273</v>
      </c>
      <c r="L191" s="73"/>
      <c r="M191" s="242" t="s">
        <v>34</v>
      </c>
      <c r="N191" s="243" t="s">
        <v>50</v>
      </c>
      <c r="O191" s="48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AR191" s="24" t="s">
        <v>197</v>
      </c>
      <c r="AT191" s="24" t="s">
        <v>184</v>
      </c>
      <c r="AU191" s="24" t="s">
        <v>90</v>
      </c>
      <c r="AY191" s="24" t="s">
        <v>183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24" t="s">
        <v>87</v>
      </c>
      <c r="BK191" s="246">
        <f>ROUND(I191*H191,2)</f>
        <v>0</v>
      </c>
      <c r="BL191" s="24" t="s">
        <v>197</v>
      </c>
      <c r="BM191" s="24" t="s">
        <v>433</v>
      </c>
    </row>
    <row r="192" s="12" customFormat="1">
      <c r="B192" s="253"/>
      <c r="C192" s="254"/>
      <c r="D192" s="255" t="s">
        <v>275</v>
      </c>
      <c r="E192" s="256" t="s">
        <v>34</v>
      </c>
      <c r="F192" s="257" t="s">
        <v>434</v>
      </c>
      <c r="G192" s="254"/>
      <c r="H192" s="258">
        <v>-40.343000000000004</v>
      </c>
      <c r="I192" s="259"/>
      <c r="J192" s="254"/>
      <c r="K192" s="254"/>
      <c r="L192" s="260"/>
      <c r="M192" s="261"/>
      <c r="N192" s="262"/>
      <c r="O192" s="262"/>
      <c r="P192" s="262"/>
      <c r="Q192" s="262"/>
      <c r="R192" s="262"/>
      <c r="S192" s="262"/>
      <c r="T192" s="263"/>
      <c r="AT192" s="264" t="s">
        <v>275</v>
      </c>
      <c r="AU192" s="264" t="s">
        <v>90</v>
      </c>
      <c r="AV192" s="12" t="s">
        <v>90</v>
      </c>
      <c r="AW192" s="12" t="s">
        <v>42</v>
      </c>
      <c r="AX192" s="12" t="s">
        <v>79</v>
      </c>
      <c r="AY192" s="264" t="s">
        <v>183</v>
      </c>
    </row>
    <row r="193" s="12" customFormat="1">
      <c r="B193" s="253"/>
      <c r="C193" s="254"/>
      <c r="D193" s="255" t="s">
        <v>275</v>
      </c>
      <c r="E193" s="256" t="s">
        <v>34</v>
      </c>
      <c r="F193" s="257" t="s">
        <v>435</v>
      </c>
      <c r="G193" s="254"/>
      <c r="H193" s="258">
        <v>311.56999999999999</v>
      </c>
      <c r="I193" s="259"/>
      <c r="J193" s="254"/>
      <c r="K193" s="254"/>
      <c r="L193" s="260"/>
      <c r="M193" s="261"/>
      <c r="N193" s="262"/>
      <c r="O193" s="262"/>
      <c r="P193" s="262"/>
      <c r="Q193" s="262"/>
      <c r="R193" s="262"/>
      <c r="S193" s="262"/>
      <c r="T193" s="263"/>
      <c r="AT193" s="264" t="s">
        <v>275</v>
      </c>
      <c r="AU193" s="264" t="s">
        <v>90</v>
      </c>
      <c r="AV193" s="12" t="s">
        <v>90</v>
      </c>
      <c r="AW193" s="12" t="s">
        <v>42</v>
      </c>
      <c r="AX193" s="12" t="s">
        <v>79</v>
      </c>
      <c r="AY193" s="264" t="s">
        <v>183</v>
      </c>
    </row>
    <row r="194" s="11" customFormat="1" ht="29.88" customHeight="1">
      <c r="B194" s="219"/>
      <c r="C194" s="220"/>
      <c r="D194" s="221" t="s">
        <v>78</v>
      </c>
      <c r="E194" s="233" t="s">
        <v>90</v>
      </c>
      <c r="F194" s="233" t="s">
        <v>436</v>
      </c>
      <c r="G194" s="220"/>
      <c r="H194" s="220"/>
      <c r="I194" s="223"/>
      <c r="J194" s="234">
        <f>BK194</f>
        <v>0</v>
      </c>
      <c r="K194" s="220"/>
      <c r="L194" s="225"/>
      <c r="M194" s="226"/>
      <c r="N194" s="227"/>
      <c r="O194" s="227"/>
      <c r="P194" s="228">
        <f>SUM(P195:P196)</f>
        <v>0</v>
      </c>
      <c r="Q194" s="227"/>
      <c r="R194" s="228">
        <f>SUM(R195:R196)</f>
        <v>0</v>
      </c>
      <c r="S194" s="227"/>
      <c r="T194" s="229">
        <f>SUM(T195:T196)</f>
        <v>0</v>
      </c>
      <c r="AR194" s="230" t="s">
        <v>87</v>
      </c>
      <c r="AT194" s="231" t="s">
        <v>78</v>
      </c>
      <c r="AU194" s="231" t="s">
        <v>87</v>
      </c>
      <c r="AY194" s="230" t="s">
        <v>183</v>
      </c>
      <c r="BK194" s="232">
        <f>SUM(BK195:BK196)</f>
        <v>0</v>
      </c>
    </row>
    <row r="195" s="1" customFormat="1" ht="16.5" customHeight="1">
      <c r="B195" s="47"/>
      <c r="C195" s="235" t="s">
        <v>437</v>
      </c>
      <c r="D195" s="235" t="s">
        <v>184</v>
      </c>
      <c r="E195" s="236" t="s">
        <v>438</v>
      </c>
      <c r="F195" s="237" t="s">
        <v>439</v>
      </c>
      <c r="G195" s="238" t="s">
        <v>318</v>
      </c>
      <c r="H195" s="239">
        <v>1.7</v>
      </c>
      <c r="I195" s="240"/>
      <c r="J195" s="241">
        <f>ROUND(I195*H195,2)</f>
        <v>0</v>
      </c>
      <c r="K195" s="237" t="s">
        <v>273</v>
      </c>
      <c r="L195" s="73"/>
      <c r="M195" s="242" t="s">
        <v>34</v>
      </c>
      <c r="N195" s="243" t="s">
        <v>50</v>
      </c>
      <c r="O195" s="48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AR195" s="24" t="s">
        <v>197</v>
      </c>
      <c r="AT195" s="24" t="s">
        <v>184</v>
      </c>
      <c r="AU195" s="24" t="s">
        <v>90</v>
      </c>
      <c r="AY195" s="24" t="s">
        <v>183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24" t="s">
        <v>87</v>
      </c>
      <c r="BK195" s="246">
        <f>ROUND(I195*H195,2)</f>
        <v>0</v>
      </c>
      <c r="BL195" s="24" t="s">
        <v>197</v>
      </c>
      <c r="BM195" s="24" t="s">
        <v>440</v>
      </c>
    </row>
    <row r="196" s="12" customFormat="1">
      <c r="B196" s="253"/>
      <c r="C196" s="254"/>
      <c r="D196" s="255" t="s">
        <v>275</v>
      </c>
      <c r="E196" s="256" t="s">
        <v>34</v>
      </c>
      <c r="F196" s="257" t="s">
        <v>441</v>
      </c>
      <c r="G196" s="254"/>
      <c r="H196" s="258">
        <v>1.7</v>
      </c>
      <c r="I196" s="259"/>
      <c r="J196" s="254"/>
      <c r="K196" s="254"/>
      <c r="L196" s="260"/>
      <c r="M196" s="261"/>
      <c r="N196" s="262"/>
      <c r="O196" s="262"/>
      <c r="P196" s="262"/>
      <c r="Q196" s="262"/>
      <c r="R196" s="262"/>
      <c r="S196" s="262"/>
      <c r="T196" s="263"/>
      <c r="AT196" s="264" t="s">
        <v>275</v>
      </c>
      <c r="AU196" s="264" t="s">
        <v>90</v>
      </c>
      <c r="AV196" s="12" t="s">
        <v>90</v>
      </c>
      <c r="AW196" s="12" t="s">
        <v>42</v>
      </c>
      <c r="AX196" s="12" t="s">
        <v>87</v>
      </c>
      <c r="AY196" s="264" t="s">
        <v>183</v>
      </c>
    </row>
    <row r="197" s="11" customFormat="1" ht="29.88" customHeight="1">
      <c r="B197" s="219"/>
      <c r="C197" s="220"/>
      <c r="D197" s="221" t="s">
        <v>78</v>
      </c>
      <c r="E197" s="233" t="s">
        <v>193</v>
      </c>
      <c r="F197" s="233" t="s">
        <v>442</v>
      </c>
      <c r="G197" s="220"/>
      <c r="H197" s="220"/>
      <c r="I197" s="223"/>
      <c r="J197" s="234">
        <f>BK197</f>
        <v>0</v>
      </c>
      <c r="K197" s="220"/>
      <c r="L197" s="225"/>
      <c r="M197" s="226"/>
      <c r="N197" s="227"/>
      <c r="O197" s="227"/>
      <c r="P197" s="228">
        <f>SUM(P198:P199)</f>
        <v>0</v>
      </c>
      <c r="Q197" s="227"/>
      <c r="R197" s="228">
        <f>SUM(R198:R199)</f>
        <v>0</v>
      </c>
      <c r="S197" s="227"/>
      <c r="T197" s="229">
        <f>SUM(T198:T199)</f>
        <v>0</v>
      </c>
      <c r="AR197" s="230" t="s">
        <v>87</v>
      </c>
      <c r="AT197" s="231" t="s">
        <v>78</v>
      </c>
      <c r="AU197" s="231" t="s">
        <v>87</v>
      </c>
      <c r="AY197" s="230" t="s">
        <v>183</v>
      </c>
      <c r="BK197" s="232">
        <f>SUM(BK198:BK199)</f>
        <v>0</v>
      </c>
    </row>
    <row r="198" s="1" customFormat="1" ht="16.5" customHeight="1">
      <c r="B198" s="47"/>
      <c r="C198" s="235" t="s">
        <v>443</v>
      </c>
      <c r="D198" s="235" t="s">
        <v>184</v>
      </c>
      <c r="E198" s="236" t="s">
        <v>444</v>
      </c>
      <c r="F198" s="237" t="s">
        <v>445</v>
      </c>
      <c r="G198" s="238" t="s">
        <v>289</v>
      </c>
      <c r="H198" s="239">
        <v>317.39999999999998</v>
      </c>
      <c r="I198" s="240"/>
      <c r="J198" s="241">
        <f>ROUND(I198*H198,2)</f>
        <v>0</v>
      </c>
      <c r="K198" s="237" t="s">
        <v>273</v>
      </c>
      <c r="L198" s="73"/>
      <c r="M198" s="242" t="s">
        <v>34</v>
      </c>
      <c r="N198" s="243" t="s">
        <v>50</v>
      </c>
      <c r="O198" s="48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AR198" s="24" t="s">
        <v>197</v>
      </c>
      <c r="AT198" s="24" t="s">
        <v>184</v>
      </c>
      <c r="AU198" s="24" t="s">
        <v>90</v>
      </c>
      <c r="AY198" s="24" t="s">
        <v>183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24" t="s">
        <v>87</v>
      </c>
      <c r="BK198" s="246">
        <f>ROUND(I198*H198,2)</f>
        <v>0</v>
      </c>
      <c r="BL198" s="24" t="s">
        <v>197</v>
      </c>
      <c r="BM198" s="24" t="s">
        <v>446</v>
      </c>
    </row>
    <row r="199" s="12" customFormat="1">
      <c r="B199" s="253"/>
      <c r="C199" s="254"/>
      <c r="D199" s="255" t="s">
        <v>275</v>
      </c>
      <c r="E199" s="256" t="s">
        <v>34</v>
      </c>
      <c r="F199" s="257" t="s">
        <v>447</v>
      </c>
      <c r="G199" s="254"/>
      <c r="H199" s="258">
        <v>317.39999999999998</v>
      </c>
      <c r="I199" s="259"/>
      <c r="J199" s="254"/>
      <c r="K199" s="254"/>
      <c r="L199" s="260"/>
      <c r="M199" s="261"/>
      <c r="N199" s="262"/>
      <c r="O199" s="262"/>
      <c r="P199" s="262"/>
      <c r="Q199" s="262"/>
      <c r="R199" s="262"/>
      <c r="S199" s="262"/>
      <c r="T199" s="263"/>
      <c r="AT199" s="264" t="s">
        <v>275</v>
      </c>
      <c r="AU199" s="264" t="s">
        <v>90</v>
      </c>
      <c r="AV199" s="12" t="s">
        <v>90</v>
      </c>
      <c r="AW199" s="12" t="s">
        <v>42</v>
      </c>
      <c r="AX199" s="12" t="s">
        <v>87</v>
      </c>
      <c r="AY199" s="264" t="s">
        <v>183</v>
      </c>
    </row>
    <row r="200" s="11" customFormat="1" ht="29.88" customHeight="1">
      <c r="B200" s="219"/>
      <c r="C200" s="220"/>
      <c r="D200" s="221" t="s">
        <v>78</v>
      </c>
      <c r="E200" s="233" t="s">
        <v>197</v>
      </c>
      <c r="F200" s="233" t="s">
        <v>448</v>
      </c>
      <c r="G200" s="220"/>
      <c r="H200" s="220"/>
      <c r="I200" s="223"/>
      <c r="J200" s="234">
        <f>BK200</f>
        <v>0</v>
      </c>
      <c r="K200" s="220"/>
      <c r="L200" s="225"/>
      <c r="M200" s="226"/>
      <c r="N200" s="227"/>
      <c r="O200" s="227"/>
      <c r="P200" s="228">
        <f>SUM(P201:P204)</f>
        <v>0</v>
      </c>
      <c r="Q200" s="227"/>
      <c r="R200" s="228">
        <f>SUM(R201:R204)</f>
        <v>82.702279799999999</v>
      </c>
      <c r="S200" s="227"/>
      <c r="T200" s="229">
        <f>SUM(T201:T204)</f>
        <v>0</v>
      </c>
      <c r="AR200" s="230" t="s">
        <v>87</v>
      </c>
      <c r="AT200" s="231" t="s">
        <v>78</v>
      </c>
      <c r="AU200" s="231" t="s">
        <v>87</v>
      </c>
      <c r="AY200" s="230" t="s">
        <v>183</v>
      </c>
      <c r="BK200" s="232">
        <f>SUM(BK201:BK204)</f>
        <v>0</v>
      </c>
    </row>
    <row r="201" s="1" customFormat="1" ht="16.5" customHeight="1">
      <c r="B201" s="47"/>
      <c r="C201" s="235" t="s">
        <v>449</v>
      </c>
      <c r="D201" s="235" t="s">
        <v>184</v>
      </c>
      <c r="E201" s="236" t="s">
        <v>450</v>
      </c>
      <c r="F201" s="237" t="s">
        <v>451</v>
      </c>
      <c r="G201" s="238" t="s">
        <v>289</v>
      </c>
      <c r="H201" s="239">
        <v>317.39999999999998</v>
      </c>
      <c r="I201" s="240"/>
      <c r="J201" s="241">
        <f>ROUND(I201*H201,2)</f>
        <v>0</v>
      </c>
      <c r="K201" s="237" t="s">
        <v>273</v>
      </c>
      <c r="L201" s="73"/>
      <c r="M201" s="242" t="s">
        <v>34</v>
      </c>
      <c r="N201" s="243" t="s">
        <v>50</v>
      </c>
      <c r="O201" s="48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AR201" s="24" t="s">
        <v>197</v>
      </c>
      <c r="AT201" s="24" t="s">
        <v>184</v>
      </c>
      <c r="AU201" s="24" t="s">
        <v>90</v>
      </c>
      <c r="AY201" s="24" t="s">
        <v>183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24" t="s">
        <v>87</v>
      </c>
      <c r="BK201" s="246">
        <f>ROUND(I201*H201,2)</f>
        <v>0</v>
      </c>
      <c r="BL201" s="24" t="s">
        <v>197</v>
      </c>
      <c r="BM201" s="24" t="s">
        <v>452</v>
      </c>
    </row>
    <row r="202" s="12" customFormat="1">
      <c r="B202" s="253"/>
      <c r="C202" s="254"/>
      <c r="D202" s="255" t="s">
        <v>275</v>
      </c>
      <c r="E202" s="256" t="s">
        <v>34</v>
      </c>
      <c r="F202" s="257" t="s">
        <v>447</v>
      </c>
      <c r="G202" s="254"/>
      <c r="H202" s="258">
        <v>317.39999999999998</v>
      </c>
      <c r="I202" s="259"/>
      <c r="J202" s="254"/>
      <c r="K202" s="254"/>
      <c r="L202" s="260"/>
      <c r="M202" s="261"/>
      <c r="N202" s="262"/>
      <c r="O202" s="262"/>
      <c r="P202" s="262"/>
      <c r="Q202" s="262"/>
      <c r="R202" s="262"/>
      <c r="S202" s="262"/>
      <c r="T202" s="263"/>
      <c r="AT202" s="264" t="s">
        <v>275</v>
      </c>
      <c r="AU202" s="264" t="s">
        <v>90</v>
      </c>
      <c r="AV202" s="12" t="s">
        <v>90</v>
      </c>
      <c r="AW202" s="12" t="s">
        <v>42</v>
      </c>
      <c r="AX202" s="12" t="s">
        <v>87</v>
      </c>
      <c r="AY202" s="264" t="s">
        <v>183</v>
      </c>
    </row>
    <row r="203" s="1" customFormat="1" ht="25.5" customHeight="1">
      <c r="B203" s="47"/>
      <c r="C203" s="235" t="s">
        <v>453</v>
      </c>
      <c r="D203" s="235" t="s">
        <v>184</v>
      </c>
      <c r="E203" s="236" t="s">
        <v>454</v>
      </c>
      <c r="F203" s="237" t="s">
        <v>455</v>
      </c>
      <c r="G203" s="238" t="s">
        <v>318</v>
      </c>
      <c r="H203" s="239">
        <v>43.740000000000002</v>
      </c>
      <c r="I203" s="240"/>
      <c r="J203" s="241">
        <f>ROUND(I203*H203,2)</f>
        <v>0</v>
      </c>
      <c r="K203" s="237" t="s">
        <v>34</v>
      </c>
      <c r="L203" s="73"/>
      <c r="M203" s="242" t="s">
        <v>34</v>
      </c>
      <c r="N203" s="243" t="s">
        <v>50</v>
      </c>
      <c r="O203" s="48"/>
      <c r="P203" s="244">
        <f>O203*H203</f>
        <v>0</v>
      </c>
      <c r="Q203" s="244">
        <v>1.8907700000000001</v>
      </c>
      <c r="R203" s="244">
        <f>Q203*H203</f>
        <v>82.702279799999999</v>
      </c>
      <c r="S203" s="244">
        <v>0</v>
      </c>
      <c r="T203" s="245">
        <f>S203*H203</f>
        <v>0</v>
      </c>
      <c r="AR203" s="24" t="s">
        <v>197</v>
      </c>
      <c r="AT203" s="24" t="s">
        <v>184</v>
      </c>
      <c r="AU203" s="24" t="s">
        <v>90</v>
      </c>
      <c r="AY203" s="24" t="s">
        <v>183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24" t="s">
        <v>87</v>
      </c>
      <c r="BK203" s="246">
        <f>ROUND(I203*H203,2)</f>
        <v>0</v>
      </c>
      <c r="BL203" s="24" t="s">
        <v>197</v>
      </c>
      <c r="BM203" s="24" t="s">
        <v>456</v>
      </c>
    </row>
    <row r="204" s="12" customFormat="1">
      <c r="B204" s="253"/>
      <c r="C204" s="254"/>
      <c r="D204" s="255" t="s">
        <v>275</v>
      </c>
      <c r="E204" s="256" t="s">
        <v>34</v>
      </c>
      <c r="F204" s="257" t="s">
        <v>457</v>
      </c>
      <c r="G204" s="254"/>
      <c r="H204" s="258">
        <v>43.740000000000002</v>
      </c>
      <c r="I204" s="259"/>
      <c r="J204" s="254"/>
      <c r="K204" s="254"/>
      <c r="L204" s="260"/>
      <c r="M204" s="261"/>
      <c r="N204" s="262"/>
      <c r="O204" s="262"/>
      <c r="P204" s="262"/>
      <c r="Q204" s="262"/>
      <c r="R204" s="262"/>
      <c r="S204" s="262"/>
      <c r="T204" s="263"/>
      <c r="AT204" s="264" t="s">
        <v>275</v>
      </c>
      <c r="AU204" s="264" t="s">
        <v>90</v>
      </c>
      <c r="AV204" s="12" t="s">
        <v>90</v>
      </c>
      <c r="AW204" s="12" t="s">
        <v>42</v>
      </c>
      <c r="AX204" s="12" t="s">
        <v>87</v>
      </c>
      <c r="AY204" s="264" t="s">
        <v>183</v>
      </c>
    </row>
    <row r="205" s="11" customFormat="1" ht="29.88" customHeight="1">
      <c r="B205" s="219"/>
      <c r="C205" s="220"/>
      <c r="D205" s="221" t="s">
        <v>78</v>
      </c>
      <c r="E205" s="233" t="s">
        <v>182</v>
      </c>
      <c r="F205" s="233" t="s">
        <v>458</v>
      </c>
      <c r="G205" s="220"/>
      <c r="H205" s="220"/>
      <c r="I205" s="223"/>
      <c r="J205" s="234">
        <f>BK205</f>
        <v>0</v>
      </c>
      <c r="K205" s="220"/>
      <c r="L205" s="225"/>
      <c r="M205" s="226"/>
      <c r="N205" s="227"/>
      <c r="O205" s="227"/>
      <c r="P205" s="228">
        <f>SUM(P206:P223)</f>
        <v>0</v>
      </c>
      <c r="Q205" s="227"/>
      <c r="R205" s="228">
        <f>SUM(R206:R223)</f>
        <v>6.0066000000000006</v>
      </c>
      <c r="S205" s="227"/>
      <c r="T205" s="229">
        <f>SUM(T206:T223)</f>
        <v>0</v>
      </c>
      <c r="AR205" s="230" t="s">
        <v>87</v>
      </c>
      <c r="AT205" s="231" t="s">
        <v>78</v>
      </c>
      <c r="AU205" s="231" t="s">
        <v>87</v>
      </c>
      <c r="AY205" s="230" t="s">
        <v>183</v>
      </c>
      <c r="BK205" s="232">
        <f>SUM(BK206:BK223)</f>
        <v>0</v>
      </c>
    </row>
    <row r="206" s="1" customFormat="1" ht="25.5" customHeight="1">
      <c r="B206" s="47"/>
      <c r="C206" s="235" t="s">
        <v>459</v>
      </c>
      <c r="D206" s="235" t="s">
        <v>184</v>
      </c>
      <c r="E206" s="236" t="s">
        <v>460</v>
      </c>
      <c r="F206" s="237" t="s">
        <v>461</v>
      </c>
      <c r="G206" s="238" t="s">
        <v>272</v>
      </c>
      <c r="H206" s="239">
        <v>540</v>
      </c>
      <c r="I206" s="240"/>
      <c r="J206" s="241">
        <f>ROUND(I206*H206,2)</f>
        <v>0</v>
      </c>
      <c r="K206" s="237" t="s">
        <v>273</v>
      </c>
      <c r="L206" s="73"/>
      <c r="M206" s="242" t="s">
        <v>34</v>
      </c>
      <c r="N206" s="243" t="s">
        <v>50</v>
      </c>
      <c r="O206" s="48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AR206" s="24" t="s">
        <v>197</v>
      </c>
      <c r="AT206" s="24" t="s">
        <v>184</v>
      </c>
      <c r="AU206" s="24" t="s">
        <v>90</v>
      </c>
      <c r="AY206" s="24" t="s">
        <v>183</v>
      </c>
      <c r="BE206" s="246">
        <f>IF(N206="základní",J206,0)</f>
        <v>0</v>
      </c>
      <c r="BF206" s="246">
        <f>IF(N206="snížená",J206,0)</f>
        <v>0</v>
      </c>
      <c r="BG206" s="246">
        <f>IF(N206="zákl. přenesená",J206,0)</f>
        <v>0</v>
      </c>
      <c r="BH206" s="246">
        <f>IF(N206="sníž. přenesená",J206,0)</f>
        <v>0</v>
      </c>
      <c r="BI206" s="246">
        <f>IF(N206="nulová",J206,0)</f>
        <v>0</v>
      </c>
      <c r="BJ206" s="24" t="s">
        <v>87</v>
      </c>
      <c r="BK206" s="246">
        <f>ROUND(I206*H206,2)</f>
        <v>0</v>
      </c>
      <c r="BL206" s="24" t="s">
        <v>197</v>
      </c>
      <c r="BM206" s="24" t="s">
        <v>462</v>
      </c>
    </row>
    <row r="207" s="12" customFormat="1">
      <c r="B207" s="253"/>
      <c r="C207" s="254"/>
      <c r="D207" s="255" t="s">
        <v>275</v>
      </c>
      <c r="E207" s="256" t="s">
        <v>34</v>
      </c>
      <c r="F207" s="257" t="s">
        <v>463</v>
      </c>
      <c r="G207" s="254"/>
      <c r="H207" s="258">
        <v>540</v>
      </c>
      <c r="I207" s="259"/>
      <c r="J207" s="254"/>
      <c r="K207" s="254"/>
      <c r="L207" s="260"/>
      <c r="M207" s="261"/>
      <c r="N207" s="262"/>
      <c r="O207" s="262"/>
      <c r="P207" s="262"/>
      <c r="Q207" s="262"/>
      <c r="R207" s="262"/>
      <c r="S207" s="262"/>
      <c r="T207" s="263"/>
      <c r="AT207" s="264" t="s">
        <v>275</v>
      </c>
      <c r="AU207" s="264" t="s">
        <v>90</v>
      </c>
      <c r="AV207" s="12" t="s">
        <v>90</v>
      </c>
      <c r="AW207" s="12" t="s">
        <v>42</v>
      </c>
      <c r="AX207" s="12" t="s">
        <v>87</v>
      </c>
      <c r="AY207" s="264" t="s">
        <v>183</v>
      </c>
    </row>
    <row r="208" s="1" customFormat="1" ht="25.5" customHeight="1">
      <c r="B208" s="47"/>
      <c r="C208" s="235" t="s">
        <v>464</v>
      </c>
      <c r="D208" s="235" t="s">
        <v>184</v>
      </c>
      <c r="E208" s="236" t="s">
        <v>465</v>
      </c>
      <c r="F208" s="237" t="s">
        <v>466</v>
      </c>
      <c r="G208" s="238" t="s">
        <v>272</v>
      </c>
      <c r="H208" s="239">
        <v>577.39999999999998</v>
      </c>
      <c r="I208" s="240"/>
      <c r="J208" s="241">
        <f>ROUND(I208*H208,2)</f>
        <v>0</v>
      </c>
      <c r="K208" s="237" t="s">
        <v>273</v>
      </c>
      <c r="L208" s="73"/>
      <c r="M208" s="242" t="s">
        <v>34</v>
      </c>
      <c r="N208" s="243" t="s">
        <v>50</v>
      </c>
      <c r="O208" s="48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AR208" s="24" t="s">
        <v>197</v>
      </c>
      <c r="AT208" s="24" t="s">
        <v>184</v>
      </c>
      <c r="AU208" s="24" t="s">
        <v>90</v>
      </c>
      <c r="AY208" s="24" t="s">
        <v>183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24" t="s">
        <v>87</v>
      </c>
      <c r="BK208" s="246">
        <f>ROUND(I208*H208,2)</f>
        <v>0</v>
      </c>
      <c r="BL208" s="24" t="s">
        <v>197</v>
      </c>
      <c r="BM208" s="24" t="s">
        <v>467</v>
      </c>
    </row>
    <row r="209" s="12" customFormat="1">
      <c r="B209" s="253"/>
      <c r="C209" s="254"/>
      <c r="D209" s="255" t="s">
        <v>275</v>
      </c>
      <c r="E209" s="256" t="s">
        <v>34</v>
      </c>
      <c r="F209" s="257" t="s">
        <v>468</v>
      </c>
      <c r="G209" s="254"/>
      <c r="H209" s="258">
        <v>577.39999999999998</v>
      </c>
      <c r="I209" s="259"/>
      <c r="J209" s="254"/>
      <c r="K209" s="254"/>
      <c r="L209" s="260"/>
      <c r="M209" s="261"/>
      <c r="N209" s="262"/>
      <c r="O209" s="262"/>
      <c r="P209" s="262"/>
      <c r="Q209" s="262"/>
      <c r="R209" s="262"/>
      <c r="S209" s="262"/>
      <c r="T209" s="263"/>
      <c r="AT209" s="264" t="s">
        <v>275</v>
      </c>
      <c r="AU209" s="264" t="s">
        <v>90</v>
      </c>
      <c r="AV209" s="12" t="s">
        <v>90</v>
      </c>
      <c r="AW209" s="12" t="s">
        <v>42</v>
      </c>
      <c r="AX209" s="12" t="s">
        <v>87</v>
      </c>
      <c r="AY209" s="264" t="s">
        <v>183</v>
      </c>
    </row>
    <row r="210" s="1" customFormat="1" ht="38.25" customHeight="1">
      <c r="B210" s="47"/>
      <c r="C210" s="235" t="s">
        <v>315</v>
      </c>
      <c r="D210" s="235" t="s">
        <v>184</v>
      </c>
      <c r="E210" s="236" t="s">
        <v>469</v>
      </c>
      <c r="F210" s="237" t="s">
        <v>470</v>
      </c>
      <c r="G210" s="238" t="s">
        <v>272</v>
      </c>
      <c r="H210" s="239">
        <v>780</v>
      </c>
      <c r="I210" s="240"/>
      <c r="J210" s="241">
        <f>ROUND(I210*H210,2)</f>
        <v>0</v>
      </c>
      <c r="K210" s="237" t="s">
        <v>273</v>
      </c>
      <c r="L210" s="73"/>
      <c r="M210" s="242" t="s">
        <v>34</v>
      </c>
      <c r="N210" s="243" t="s">
        <v>50</v>
      </c>
      <c r="O210" s="48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AR210" s="24" t="s">
        <v>197</v>
      </c>
      <c r="AT210" s="24" t="s">
        <v>184</v>
      </c>
      <c r="AU210" s="24" t="s">
        <v>90</v>
      </c>
      <c r="AY210" s="24" t="s">
        <v>183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24" t="s">
        <v>87</v>
      </c>
      <c r="BK210" s="246">
        <f>ROUND(I210*H210,2)</f>
        <v>0</v>
      </c>
      <c r="BL210" s="24" t="s">
        <v>197</v>
      </c>
      <c r="BM210" s="24" t="s">
        <v>471</v>
      </c>
    </row>
    <row r="211" s="12" customFormat="1">
      <c r="B211" s="253"/>
      <c r="C211" s="254"/>
      <c r="D211" s="255" t="s">
        <v>275</v>
      </c>
      <c r="E211" s="256" t="s">
        <v>34</v>
      </c>
      <c r="F211" s="257" t="s">
        <v>472</v>
      </c>
      <c r="G211" s="254"/>
      <c r="H211" s="258">
        <v>780</v>
      </c>
      <c r="I211" s="259"/>
      <c r="J211" s="254"/>
      <c r="K211" s="254"/>
      <c r="L211" s="260"/>
      <c r="M211" s="261"/>
      <c r="N211" s="262"/>
      <c r="O211" s="262"/>
      <c r="P211" s="262"/>
      <c r="Q211" s="262"/>
      <c r="R211" s="262"/>
      <c r="S211" s="262"/>
      <c r="T211" s="263"/>
      <c r="AT211" s="264" t="s">
        <v>275</v>
      </c>
      <c r="AU211" s="264" t="s">
        <v>90</v>
      </c>
      <c r="AV211" s="12" t="s">
        <v>90</v>
      </c>
      <c r="AW211" s="12" t="s">
        <v>42</v>
      </c>
      <c r="AX211" s="12" t="s">
        <v>87</v>
      </c>
      <c r="AY211" s="264" t="s">
        <v>183</v>
      </c>
    </row>
    <row r="212" s="1" customFormat="1" ht="25.5" customHeight="1">
      <c r="B212" s="47"/>
      <c r="C212" s="235" t="s">
        <v>473</v>
      </c>
      <c r="D212" s="235" t="s">
        <v>184</v>
      </c>
      <c r="E212" s="236" t="s">
        <v>474</v>
      </c>
      <c r="F212" s="237" t="s">
        <v>475</v>
      </c>
      <c r="G212" s="238" t="s">
        <v>272</v>
      </c>
      <c r="H212" s="239">
        <v>780</v>
      </c>
      <c r="I212" s="240"/>
      <c r="J212" s="241">
        <f>ROUND(I212*H212,2)</f>
        <v>0</v>
      </c>
      <c r="K212" s="237" t="s">
        <v>273</v>
      </c>
      <c r="L212" s="73"/>
      <c r="M212" s="242" t="s">
        <v>34</v>
      </c>
      <c r="N212" s="243" t="s">
        <v>50</v>
      </c>
      <c r="O212" s="48"/>
      <c r="P212" s="244">
        <f>O212*H212</f>
        <v>0</v>
      </c>
      <c r="Q212" s="244">
        <v>0.0060099999999999997</v>
      </c>
      <c r="R212" s="244">
        <f>Q212*H212</f>
        <v>4.6878000000000002</v>
      </c>
      <c r="S212" s="244">
        <v>0</v>
      </c>
      <c r="T212" s="245">
        <f>S212*H212</f>
        <v>0</v>
      </c>
      <c r="AR212" s="24" t="s">
        <v>197</v>
      </c>
      <c r="AT212" s="24" t="s">
        <v>184</v>
      </c>
      <c r="AU212" s="24" t="s">
        <v>90</v>
      </c>
      <c r="AY212" s="24" t="s">
        <v>183</v>
      </c>
      <c r="BE212" s="246">
        <f>IF(N212="základní",J212,0)</f>
        <v>0</v>
      </c>
      <c r="BF212" s="246">
        <f>IF(N212="snížená",J212,0)</f>
        <v>0</v>
      </c>
      <c r="BG212" s="246">
        <f>IF(N212="zákl. přenesená",J212,0)</f>
        <v>0</v>
      </c>
      <c r="BH212" s="246">
        <f>IF(N212="sníž. přenesená",J212,0)</f>
        <v>0</v>
      </c>
      <c r="BI212" s="246">
        <f>IF(N212="nulová",J212,0)</f>
        <v>0</v>
      </c>
      <c r="BJ212" s="24" t="s">
        <v>87</v>
      </c>
      <c r="BK212" s="246">
        <f>ROUND(I212*H212,2)</f>
        <v>0</v>
      </c>
      <c r="BL212" s="24" t="s">
        <v>197</v>
      </c>
      <c r="BM212" s="24" t="s">
        <v>476</v>
      </c>
    </row>
    <row r="213" s="12" customFormat="1">
      <c r="B213" s="253"/>
      <c r="C213" s="254"/>
      <c r="D213" s="255" t="s">
        <v>275</v>
      </c>
      <c r="E213" s="256" t="s">
        <v>34</v>
      </c>
      <c r="F213" s="257" t="s">
        <v>472</v>
      </c>
      <c r="G213" s="254"/>
      <c r="H213" s="258">
        <v>780</v>
      </c>
      <c r="I213" s="259"/>
      <c r="J213" s="254"/>
      <c r="K213" s="254"/>
      <c r="L213" s="260"/>
      <c r="M213" s="261"/>
      <c r="N213" s="262"/>
      <c r="O213" s="262"/>
      <c r="P213" s="262"/>
      <c r="Q213" s="262"/>
      <c r="R213" s="262"/>
      <c r="S213" s="262"/>
      <c r="T213" s="263"/>
      <c r="AT213" s="264" t="s">
        <v>275</v>
      </c>
      <c r="AU213" s="264" t="s">
        <v>90</v>
      </c>
      <c r="AV213" s="12" t="s">
        <v>90</v>
      </c>
      <c r="AW213" s="12" t="s">
        <v>42</v>
      </c>
      <c r="AX213" s="12" t="s">
        <v>87</v>
      </c>
      <c r="AY213" s="264" t="s">
        <v>183</v>
      </c>
    </row>
    <row r="214" s="1" customFormat="1" ht="25.5" customHeight="1">
      <c r="B214" s="47"/>
      <c r="C214" s="235" t="s">
        <v>477</v>
      </c>
      <c r="D214" s="235" t="s">
        <v>184</v>
      </c>
      <c r="E214" s="236" t="s">
        <v>478</v>
      </c>
      <c r="F214" s="237" t="s">
        <v>479</v>
      </c>
      <c r="G214" s="238" t="s">
        <v>272</v>
      </c>
      <c r="H214" s="239">
        <v>1560</v>
      </c>
      <c r="I214" s="240"/>
      <c r="J214" s="241">
        <f>ROUND(I214*H214,2)</f>
        <v>0</v>
      </c>
      <c r="K214" s="237" t="s">
        <v>273</v>
      </c>
      <c r="L214" s="73"/>
      <c r="M214" s="242" t="s">
        <v>34</v>
      </c>
      <c r="N214" s="243" t="s">
        <v>50</v>
      </c>
      <c r="O214" s="48"/>
      <c r="P214" s="244">
        <f>O214*H214</f>
        <v>0</v>
      </c>
      <c r="Q214" s="244">
        <v>0.00071000000000000002</v>
      </c>
      <c r="R214" s="244">
        <f>Q214*H214</f>
        <v>1.1076000000000001</v>
      </c>
      <c r="S214" s="244">
        <v>0</v>
      </c>
      <c r="T214" s="245">
        <f>S214*H214</f>
        <v>0</v>
      </c>
      <c r="AR214" s="24" t="s">
        <v>197</v>
      </c>
      <c r="AT214" s="24" t="s">
        <v>184</v>
      </c>
      <c r="AU214" s="24" t="s">
        <v>90</v>
      </c>
      <c r="AY214" s="24" t="s">
        <v>183</v>
      </c>
      <c r="BE214" s="246">
        <f>IF(N214="základní",J214,0)</f>
        <v>0</v>
      </c>
      <c r="BF214" s="246">
        <f>IF(N214="snížená",J214,0)</f>
        <v>0</v>
      </c>
      <c r="BG214" s="246">
        <f>IF(N214="zákl. přenesená",J214,0)</f>
        <v>0</v>
      </c>
      <c r="BH214" s="246">
        <f>IF(N214="sníž. přenesená",J214,0)</f>
        <v>0</v>
      </c>
      <c r="BI214" s="246">
        <f>IF(N214="nulová",J214,0)</f>
        <v>0</v>
      </c>
      <c r="BJ214" s="24" t="s">
        <v>87</v>
      </c>
      <c r="BK214" s="246">
        <f>ROUND(I214*H214,2)</f>
        <v>0</v>
      </c>
      <c r="BL214" s="24" t="s">
        <v>197</v>
      </c>
      <c r="BM214" s="24" t="s">
        <v>480</v>
      </c>
    </row>
    <row r="215" s="12" customFormat="1">
      <c r="B215" s="253"/>
      <c r="C215" s="254"/>
      <c r="D215" s="255" t="s">
        <v>275</v>
      </c>
      <c r="E215" s="256" t="s">
        <v>34</v>
      </c>
      <c r="F215" s="257" t="s">
        <v>481</v>
      </c>
      <c r="G215" s="254"/>
      <c r="H215" s="258">
        <v>1560</v>
      </c>
      <c r="I215" s="259"/>
      <c r="J215" s="254"/>
      <c r="K215" s="254"/>
      <c r="L215" s="260"/>
      <c r="M215" s="261"/>
      <c r="N215" s="262"/>
      <c r="O215" s="262"/>
      <c r="P215" s="262"/>
      <c r="Q215" s="262"/>
      <c r="R215" s="262"/>
      <c r="S215" s="262"/>
      <c r="T215" s="263"/>
      <c r="AT215" s="264" t="s">
        <v>275</v>
      </c>
      <c r="AU215" s="264" t="s">
        <v>90</v>
      </c>
      <c r="AV215" s="12" t="s">
        <v>90</v>
      </c>
      <c r="AW215" s="12" t="s">
        <v>42</v>
      </c>
      <c r="AX215" s="12" t="s">
        <v>79</v>
      </c>
      <c r="AY215" s="264" t="s">
        <v>183</v>
      </c>
    </row>
    <row r="216" s="1" customFormat="1" ht="38.25" customHeight="1">
      <c r="B216" s="47"/>
      <c r="C216" s="235" t="s">
        <v>482</v>
      </c>
      <c r="D216" s="235" t="s">
        <v>184</v>
      </c>
      <c r="E216" s="236" t="s">
        <v>483</v>
      </c>
      <c r="F216" s="237" t="s">
        <v>484</v>
      </c>
      <c r="G216" s="238" t="s">
        <v>272</v>
      </c>
      <c r="H216" s="239">
        <v>1560</v>
      </c>
      <c r="I216" s="240"/>
      <c r="J216" s="241">
        <f>ROUND(I216*H216,2)</f>
        <v>0</v>
      </c>
      <c r="K216" s="237" t="s">
        <v>273</v>
      </c>
      <c r="L216" s="73"/>
      <c r="M216" s="242" t="s">
        <v>34</v>
      </c>
      <c r="N216" s="243" t="s">
        <v>50</v>
      </c>
      <c r="O216" s="48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AR216" s="24" t="s">
        <v>197</v>
      </c>
      <c r="AT216" s="24" t="s">
        <v>184</v>
      </c>
      <c r="AU216" s="24" t="s">
        <v>90</v>
      </c>
      <c r="AY216" s="24" t="s">
        <v>183</v>
      </c>
      <c r="BE216" s="246">
        <f>IF(N216="základní",J216,0)</f>
        <v>0</v>
      </c>
      <c r="BF216" s="246">
        <f>IF(N216="snížená",J216,0)</f>
        <v>0</v>
      </c>
      <c r="BG216" s="246">
        <f>IF(N216="zákl. přenesená",J216,0)</f>
        <v>0</v>
      </c>
      <c r="BH216" s="246">
        <f>IF(N216="sníž. přenesená",J216,0)</f>
        <v>0</v>
      </c>
      <c r="BI216" s="246">
        <f>IF(N216="nulová",J216,0)</f>
        <v>0</v>
      </c>
      <c r="BJ216" s="24" t="s">
        <v>87</v>
      </c>
      <c r="BK216" s="246">
        <f>ROUND(I216*H216,2)</f>
        <v>0</v>
      </c>
      <c r="BL216" s="24" t="s">
        <v>197</v>
      </c>
      <c r="BM216" s="24" t="s">
        <v>485</v>
      </c>
    </row>
    <row r="217" s="12" customFormat="1">
      <c r="B217" s="253"/>
      <c r="C217" s="254"/>
      <c r="D217" s="255" t="s">
        <v>275</v>
      </c>
      <c r="E217" s="256" t="s">
        <v>34</v>
      </c>
      <c r="F217" s="257" t="s">
        <v>481</v>
      </c>
      <c r="G217" s="254"/>
      <c r="H217" s="258">
        <v>1560</v>
      </c>
      <c r="I217" s="259"/>
      <c r="J217" s="254"/>
      <c r="K217" s="254"/>
      <c r="L217" s="260"/>
      <c r="M217" s="261"/>
      <c r="N217" s="262"/>
      <c r="O217" s="262"/>
      <c r="P217" s="262"/>
      <c r="Q217" s="262"/>
      <c r="R217" s="262"/>
      <c r="S217" s="262"/>
      <c r="T217" s="263"/>
      <c r="AT217" s="264" t="s">
        <v>275</v>
      </c>
      <c r="AU217" s="264" t="s">
        <v>90</v>
      </c>
      <c r="AV217" s="12" t="s">
        <v>90</v>
      </c>
      <c r="AW217" s="12" t="s">
        <v>42</v>
      </c>
      <c r="AX217" s="12" t="s">
        <v>87</v>
      </c>
      <c r="AY217" s="264" t="s">
        <v>183</v>
      </c>
    </row>
    <row r="218" s="1" customFormat="1" ht="25.5" customHeight="1">
      <c r="B218" s="47"/>
      <c r="C218" s="235" t="s">
        <v>486</v>
      </c>
      <c r="D218" s="235" t="s">
        <v>184</v>
      </c>
      <c r="E218" s="236" t="s">
        <v>487</v>
      </c>
      <c r="F218" s="237" t="s">
        <v>488</v>
      </c>
      <c r="G218" s="238" t="s">
        <v>272</v>
      </c>
      <c r="H218" s="239">
        <v>780</v>
      </c>
      <c r="I218" s="240"/>
      <c r="J218" s="241">
        <f>ROUND(I218*H218,2)</f>
        <v>0</v>
      </c>
      <c r="K218" s="237" t="s">
        <v>273</v>
      </c>
      <c r="L218" s="73"/>
      <c r="M218" s="242" t="s">
        <v>34</v>
      </c>
      <c r="N218" s="243" t="s">
        <v>50</v>
      </c>
      <c r="O218" s="48"/>
      <c r="P218" s="244">
        <f>O218*H218</f>
        <v>0</v>
      </c>
      <c r="Q218" s="244">
        <v>0</v>
      </c>
      <c r="R218" s="244">
        <f>Q218*H218</f>
        <v>0</v>
      </c>
      <c r="S218" s="244">
        <v>0</v>
      </c>
      <c r="T218" s="245">
        <f>S218*H218</f>
        <v>0</v>
      </c>
      <c r="AR218" s="24" t="s">
        <v>197</v>
      </c>
      <c r="AT218" s="24" t="s">
        <v>184</v>
      </c>
      <c r="AU218" s="24" t="s">
        <v>90</v>
      </c>
      <c r="AY218" s="24" t="s">
        <v>183</v>
      </c>
      <c r="BE218" s="246">
        <f>IF(N218="základní",J218,0)</f>
        <v>0</v>
      </c>
      <c r="BF218" s="246">
        <f>IF(N218="snížená",J218,0)</f>
        <v>0</v>
      </c>
      <c r="BG218" s="246">
        <f>IF(N218="zákl. přenesená",J218,0)</f>
        <v>0</v>
      </c>
      <c r="BH218" s="246">
        <f>IF(N218="sníž. přenesená",J218,0)</f>
        <v>0</v>
      </c>
      <c r="BI218" s="246">
        <f>IF(N218="nulová",J218,0)</f>
        <v>0</v>
      </c>
      <c r="BJ218" s="24" t="s">
        <v>87</v>
      </c>
      <c r="BK218" s="246">
        <f>ROUND(I218*H218,2)</f>
        <v>0</v>
      </c>
      <c r="BL218" s="24" t="s">
        <v>197</v>
      </c>
      <c r="BM218" s="24" t="s">
        <v>489</v>
      </c>
    </row>
    <row r="219" s="12" customFormat="1">
      <c r="B219" s="253"/>
      <c r="C219" s="254"/>
      <c r="D219" s="255" t="s">
        <v>275</v>
      </c>
      <c r="E219" s="256" t="s">
        <v>34</v>
      </c>
      <c r="F219" s="257" t="s">
        <v>472</v>
      </c>
      <c r="G219" s="254"/>
      <c r="H219" s="258">
        <v>780</v>
      </c>
      <c r="I219" s="259"/>
      <c r="J219" s="254"/>
      <c r="K219" s="254"/>
      <c r="L219" s="260"/>
      <c r="M219" s="261"/>
      <c r="N219" s="262"/>
      <c r="O219" s="262"/>
      <c r="P219" s="262"/>
      <c r="Q219" s="262"/>
      <c r="R219" s="262"/>
      <c r="S219" s="262"/>
      <c r="T219" s="263"/>
      <c r="AT219" s="264" t="s">
        <v>275</v>
      </c>
      <c r="AU219" s="264" t="s">
        <v>90</v>
      </c>
      <c r="AV219" s="12" t="s">
        <v>90</v>
      </c>
      <c r="AW219" s="12" t="s">
        <v>42</v>
      </c>
      <c r="AX219" s="12" t="s">
        <v>87</v>
      </c>
      <c r="AY219" s="264" t="s">
        <v>183</v>
      </c>
    </row>
    <row r="220" s="1" customFormat="1" ht="38.25" customHeight="1">
      <c r="B220" s="47"/>
      <c r="C220" s="235" t="s">
        <v>490</v>
      </c>
      <c r="D220" s="235" t="s">
        <v>184</v>
      </c>
      <c r="E220" s="236" t="s">
        <v>491</v>
      </c>
      <c r="F220" s="237" t="s">
        <v>492</v>
      </c>
      <c r="G220" s="238" t="s">
        <v>289</v>
      </c>
      <c r="H220" s="239">
        <v>960</v>
      </c>
      <c r="I220" s="240"/>
      <c r="J220" s="241">
        <f>ROUND(I220*H220,2)</f>
        <v>0</v>
      </c>
      <c r="K220" s="237" t="s">
        <v>273</v>
      </c>
      <c r="L220" s="73"/>
      <c r="M220" s="242" t="s">
        <v>34</v>
      </c>
      <c r="N220" s="243" t="s">
        <v>50</v>
      </c>
      <c r="O220" s="48"/>
      <c r="P220" s="244">
        <f>O220*H220</f>
        <v>0</v>
      </c>
      <c r="Q220" s="244">
        <v>0.00022000000000000001</v>
      </c>
      <c r="R220" s="244">
        <f>Q220*H220</f>
        <v>0.2112</v>
      </c>
      <c r="S220" s="244">
        <v>0</v>
      </c>
      <c r="T220" s="245">
        <f>S220*H220</f>
        <v>0</v>
      </c>
      <c r="AR220" s="24" t="s">
        <v>197</v>
      </c>
      <c r="AT220" s="24" t="s">
        <v>184</v>
      </c>
      <c r="AU220" s="24" t="s">
        <v>90</v>
      </c>
      <c r="AY220" s="24" t="s">
        <v>183</v>
      </c>
      <c r="BE220" s="246">
        <f>IF(N220="základní",J220,0)</f>
        <v>0</v>
      </c>
      <c r="BF220" s="246">
        <f>IF(N220="snížená",J220,0)</f>
        <v>0</v>
      </c>
      <c r="BG220" s="246">
        <f>IF(N220="zákl. přenesená",J220,0)</f>
        <v>0</v>
      </c>
      <c r="BH220" s="246">
        <f>IF(N220="sníž. přenesená",J220,0)</f>
        <v>0</v>
      </c>
      <c r="BI220" s="246">
        <f>IF(N220="nulová",J220,0)</f>
        <v>0</v>
      </c>
      <c r="BJ220" s="24" t="s">
        <v>87</v>
      </c>
      <c r="BK220" s="246">
        <f>ROUND(I220*H220,2)</f>
        <v>0</v>
      </c>
      <c r="BL220" s="24" t="s">
        <v>197</v>
      </c>
      <c r="BM220" s="24" t="s">
        <v>493</v>
      </c>
    </row>
    <row r="221" s="12" customFormat="1">
      <c r="B221" s="253"/>
      <c r="C221" s="254"/>
      <c r="D221" s="255" t="s">
        <v>275</v>
      </c>
      <c r="E221" s="256" t="s">
        <v>34</v>
      </c>
      <c r="F221" s="257" t="s">
        <v>494</v>
      </c>
      <c r="G221" s="254"/>
      <c r="H221" s="258">
        <v>960</v>
      </c>
      <c r="I221" s="259"/>
      <c r="J221" s="254"/>
      <c r="K221" s="254"/>
      <c r="L221" s="260"/>
      <c r="M221" s="261"/>
      <c r="N221" s="262"/>
      <c r="O221" s="262"/>
      <c r="P221" s="262"/>
      <c r="Q221" s="262"/>
      <c r="R221" s="262"/>
      <c r="S221" s="262"/>
      <c r="T221" s="263"/>
      <c r="AT221" s="264" t="s">
        <v>275</v>
      </c>
      <c r="AU221" s="264" t="s">
        <v>90</v>
      </c>
      <c r="AV221" s="12" t="s">
        <v>90</v>
      </c>
      <c r="AW221" s="12" t="s">
        <v>42</v>
      </c>
      <c r="AX221" s="12" t="s">
        <v>87</v>
      </c>
      <c r="AY221" s="264" t="s">
        <v>183</v>
      </c>
    </row>
    <row r="222" s="1" customFormat="1" ht="25.5" customHeight="1">
      <c r="B222" s="47"/>
      <c r="C222" s="235" t="s">
        <v>495</v>
      </c>
      <c r="D222" s="235" t="s">
        <v>184</v>
      </c>
      <c r="E222" s="236" t="s">
        <v>496</v>
      </c>
      <c r="F222" s="237" t="s">
        <v>497</v>
      </c>
      <c r="G222" s="238" t="s">
        <v>289</v>
      </c>
      <c r="H222" s="239">
        <v>960</v>
      </c>
      <c r="I222" s="240"/>
      <c r="J222" s="241">
        <f>ROUND(I222*H222,2)</f>
        <v>0</v>
      </c>
      <c r="K222" s="237" t="s">
        <v>273</v>
      </c>
      <c r="L222" s="73"/>
      <c r="M222" s="242" t="s">
        <v>34</v>
      </c>
      <c r="N222" s="243" t="s">
        <v>50</v>
      </c>
      <c r="O222" s="48"/>
      <c r="P222" s="244">
        <f>O222*H222</f>
        <v>0</v>
      </c>
      <c r="Q222" s="244">
        <v>0</v>
      </c>
      <c r="R222" s="244">
        <f>Q222*H222</f>
        <v>0</v>
      </c>
      <c r="S222" s="244">
        <v>0</v>
      </c>
      <c r="T222" s="245">
        <f>S222*H222</f>
        <v>0</v>
      </c>
      <c r="AR222" s="24" t="s">
        <v>197</v>
      </c>
      <c r="AT222" s="24" t="s">
        <v>184</v>
      </c>
      <c r="AU222" s="24" t="s">
        <v>90</v>
      </c>
      <c r="AY222" s="24" t="s">
        <v>183</v>
      </c>
      <c r="BE222" s="246">
        <f>IF(N222="základní",J222,0)</f>
        <v>0</v>
      </c>
      <c r="BF222" s="246">
        <f>IF(N222="snížená",J222,0)</f>
        <v>0</v>
      </c>
      <c r="BG222" s="246">
        <f>IF(N222="zákl. přenesená",J222,0)</f>
        <v>0</v>
      </c>
      <c r="BH222" s="246">
        <f>IF(N222="sníž. přenesená",J222,0)</f>
        <v>0</v>
      </c>
      <c r="BI222" s="246">
        <f>IF(N222="nulová",J222,0)</f>
        <v>0</v>
      </c>
      <c r="BJ222" s="24" t="s">
        <v>87</v>
      </c>
      <c r="BK222" s="246">
        <f>ROUND(I222*H222,2)</f>
        <v>0</v>
      </c>
      <c r="BL222" s="24" t="s">
        <v>197</v>
      </c>
      <c r="BM222" s="24" t="s">
        <v>498</v>
      </c>
    </row>
    <row r="223" s="12" customFormat="1">
      <c r="B223" s="253"/>
      <c r="C223" s="254"/>
      <c r="D223" s="255" t="s">
        <v>275</v>
      </c>
      <c r="E223" s="256" t="s">
        <v>34</v>
      </c>
      <c r="F223" s="257" t="s">
        <v>494</v>
      </c>
      <c r="G223" s="254"/>
      <c r="H223" s="258">
        <v>960</v>
      </c>
      <c r="I223" s="259"/>
      <c r="J223" s="254"/>
      <c r="K223" s="254"/>
      <c r="L223" s="260"/>
      <c r="M223" s="261"/>
      <c r="N223" s="262"/>
      <c r="O223" s="262"/>
      <c r="P223" s="262"/>
      <c r="Q223" s="262"/>
      <c r="R223" s="262"/>
      <c r="S223" s="262"/>
      <c r="T223" s="263"/>
      <c r="AT223" s="264" t="s">
        <v>275</v>
      </c>
      <c r="AU223" s="264" t="s">
        <v>90</v>
      </c>
      <c r="AV223" s="12" t="s">
        <v>90</v>
      </c>
      <c r="AW223" s="12" t="s">
        <v>42</v>
      </c>
      <c r="AX223" s="12" t="s">
        <v>87</v>
      </c>
      <c r="AY223" s="264" t="s">
        <v>183</v>
      </c>
    </row>
    <row r="224" s="11" customFormat="1" ht="29.88" customHeight="1">
      <c r="B224" s="219"/>
      <c r="C224" s="220"/>
      <c r="D224" s="221" t="s">
        <v>78</v>
      </c>
      <c r="E224" s="233" t="s">
        <v>204</v>
      </c>
      <c r="F224" s="233" t="s">
        <v>499</v>
      </c>
      <c r="G224" s="220"/>
      <c r="H224" s="220"/>
      <c r="I224" s="223"/>
      <c r="J224" s="234">
        <f>BK224</f>
        <v>0</v>
      </c>
      <c r="K224" s="220"/>
      <c r="L224" s="225"/>
      <c r="M224" s="226"/>
      <c r="N224" s="227"/>
      <c r="O224" s="227"/>
      <c r="P224" s="228">
        <f>SUM(P225:P226)</f>
        <v>0</v>
      </c>
      <c r="Q224" s="227"/>
      <c r="R224" s="228">
        <f>SUM(R225:R226)</f>
        <v>0.13600000000000001</v>
      </c>
      <c r="S224" s="227"/>
      <c r="T224" s="229">
        <f>SUM(T225:T226)</f>
        <v>0</v>
      </c>
      <c r="AR224" s="230" t="s">
        <v>87</v>
      </c>
      <c r="AT224" s="231" t="s">
        <v>78</v>
      </c>
      <c r="AU224" s="231" t="s">
        <v>87</v>
      </c>
      <c r="AY224" s="230" t="s">
        <v>183</v>
      </c>
      <c r="BK224" s="232">
        <f>SUM(BK225:BK226)</f>
        <v>0</v>
      </c>
    </row>
    <row r="225" s="1" customFormat="1" ht="51" customHeight="1">
      <c r="B225" s="47"/>
      <c r="C225" s="235" t="s">
        <v>500</v>
      </c>
      <c r="D225" s="235" t="s">
        <v>184</v>
      </c>
      <c r="E225" s="236" t="s">
        <v>501</v>
      </c>
      <c r="F225" s="237" t="s">
        <v>502</v>
      </c>
      <c r="G225" s="238" t="s">
        <v>503</v>
      </c>
      <c r="H225" s="239">
        <v>17</v>
      </c>
      <c r="I225" s="240"/>
      <c r="J225" s="241">
        <f>ROUND(I225*H225,2)</f>
        <v>0</v>
      </c>
      <c r="K225" s="237" t="s">
        <v>34</v>
      </c>
      <c r="L225" s="73"/>
      <c r="M225" s="242" t="s">
        <v>34</v>
      </c>
      <c r="N225" s="243" t="s">
        <v>50</v>
      </c>
      <c r="O225" s="48"/>
      <c r="P225" s="244">
        <f>O225*H225</f>
        <v>0</v>
      </c>
      <c r="Q225" s="244">
        <v>0.0080000000000000002</v>
      </c>
      <c r="R225" s="244">
        <f>Q225*H225</f>
        <v>0.13600000000000001</v>
      </c>
      <c r="S225" s="244">
        <v>0</v>
      </c>
      <c r="T225" s="245">
        <f>S225*H225</f>
        <v>0</v>
      </c>
      <c r="AR225" s="24" t="s">
        <v>197</v>
      </c>
      <c r="AT225" s="24" t="s">
        <v>184</v>
      </c>
      <c r="AU225" s="24" t="s">
        <v>90</v>
      </c>
      <c r="AY225" s="24" t="s">
        <v>183</v>
      </c>
      <c r="BE225" s="246">
        <f>IF(N225="základní",J225,0)</f>
        <v>0</v>
      </c>
      <c r="BF225" s="246">
        <f>IF(N225="snížená",J225,0)</f>
        <v>0</v>
      </c>
      <c r="BG225" s="246">
        <f>IF(N225="zákl. přenesená",J225,0)</f>
        <v>0</v>
      </c>
      <c r="BH225" s="246">
        <f>IF(N225="sníž. přenesená",J225,0)</f>
        <v>0</v>
      </c>
      <c r="BI225" s="246">
        <f>IF(N225="nulová",J225,0)</f>
        <v>0</v>
      </c>
      <c r="BJ225" s="24" t="s">
        <v>87</v>
      </c>
      <c r="BK225" s="246">
        <f>ROUND(I225*H225,2)</f>
        <v>0</v>
      </c>
      <c r="BL225" s="24" t="s">
        <v>197</v>
      </c>
      <c r="BM225" s="24" t="s">
        <v>504</v>
      </c>
    </row>
    <row r="226" s="12" customFormat="1">
      <c r="B226" s="253"/>
      <c r="C226" s="254"/>
      <c r="D226" s="255" t="s">
        <v>275</v>
      </c>
      <c r="E226" s="256" t="s">
        <v>34</v>
      </c>
      <c r="F226" s="257" t="s">
        <v>340</v>
      </c>
      <c r="G226" s="254"/>
      <c r="H226" s="258">
        <v>17</v>
      </c>
      <c r="I226" s="259"/>
      <c r="J226" s="254"/>
      <c r="K226" s="254"/>
      <c r="L226" s="260"/>
      <c r="M226" s="261"/>
      <c r="N226" s="262"/>
      <c r="O226" s="262"/>
      <c r="P226" s="262"/>
      <c r="Q226" s="262"/>
      <c r="R226" s="262"/>
      <c r="S226" s="262"/>
      <c r="T226" s="263"/>
      <c r="AT226" s="264" t="s">
        <v>275</v>
      </c>
      <c r="AU226" s="264" t="s">
        <v>90</v>
      </c>
      <c r="AV226" s="12" t="s">
        <v>90</v>
      </c>
      <c r="AW226" s="12" t="s">
        <v>42</v>
      </c>
      <c r="AX226" s="12" t="s">
        <v>87</v>
      </c>
      <c r="AY226" s="264" t="s">
        <v>183</v>
      </c>
    </row>
    <row r="227" s="11" customFormat="1" ht="29.88" customHeight="1">
      <c r="B227" s="219"/>
      <c r="C227" s="220"/>
      <c r="D227" s="221" t="s">
        <v>78</v>
      </c>
      <c r="E227" s="233" t="s">
        <v>212</v>
      </c>
      <c r="F227" s="233" t="s">
        <v>505</v>
      </c>
      <c r="G227" s="220"/>
      <c r="H227" s="220"/>
      <c r="I227" s="223"/>
      <c r="J227" s="234">
        <f>BK227</f>
        <v>0</v>
      </c>
      <c r="K227" s="220"/>
      <c r="L227" s="225"/>
      <c r="M227" s="226"/>
      <c r="N227" s="227"/>
      <c r="O227" s="227"/>
      <c r="P227" s="228">
        <f>SUM(P228:P287)</f>
        <v>0</v>
      </c>
      <c r="Q227" s="227"/>
      <c r="R227" s="228">
        <f>SUM(R228:R287)</f>
        <v>101.06670199999998</v>
      </c>
      <c r="S227" s="227"/>
      <c r="T227" s="229">
        <f>SUM(T228:T287)</f>
        <v>0</v>
      </c>
      <c r="AR227" s="230" t="s">
        <v>87</v>
      </c>
      <c r="AT227" s="231" t="s">
        <v>78</v>
      </c>
      <c r="AU227" s="231" t="s">
        <v>87</v>
      </c>
      <c r="AY227" s="230" t="s">
        <v>183</v>
      </c>
      <c r="BK227" s="232">
        <f>SUM(BK228:BK287)</f>
        <v>0</v>
      </c>
    </row>
    <row r="228" s="1" customFormat="1" ht="16.5" customHeight="1">
      <c r="B228" s="47"/>
      <c r="C228" s="265" t="s">
        <v>506</v>
      </c>
      <c r="D228" s="265" t="s">
        <v>302</v>
      </c>
      <c r="E228" s="266" t="s">
        <v>507</v>
      </c>
      <c r="F228" s="267" t="s">
        <v>508</v>
      </c>
      <c r="G228" s="268" t="s">
        <v>289</v>
      </c>
      <c r="H228" s="269">
        <v>517.39999999999998</v>
      </c>
      <c r="I228" s="270"/>
      <c r="J228" s="271">
        <f>ROUND(I228*H228,2)</f>
        <v>0</v>
      </c>
      <c r="K228" s="267" t="s">
        <v>34</v>
      </c>
      <c r="L228" s="272"/>
      <c r="M228" s="273" t="s">
        <v>34</v>
      </c>
      <c r="N228" s="274" t="s">
        <v>50</v>
      </c>
      <c r="O228" s="48"/>
      <c r="P228" s="244">
        <f>O228*H228</f>
        <v>0</v>
      </c>
      <c r="Q228" s="244">
        <v>0</v>
      </c>
      <c r="R228" s="244">
        <f>Q228*H228</f>
        <v>0</v>
      </c>
      <c r="S228" s="244">
        <v>0</v>
      </c>
      <c r="T228" s="245">
        <f>S228*H228</f>
        <v>0</v>
      </c>
      <c r="AR228" s="24" t="s">
        <v>509</v>
      </c>
      <c r="AT228" s="24" t="s">
        <v>302</v>
      </c>
      <c r="AU228" s="24" t="s">
        <v>90</v>
      </c>
      <c r="AY228" s="24" t="s">
        <v>183</v>
      </c>
      <c r="BE228" s="246">
        <f>IF(N228="základní",J228,0)</f>
        <v>0</v>
      </c>
      <c r="BF228" s="246">
        <f>IF(N228="snížená",J228,0)</f>
        <v>0</v>
      </c>
      <c r="BG228" s="246">
        <f>IF(N228="zákl. přenesená",J228,0)</f>
        <v>0</v>
      </c>
      <c r="BH228" s="246">
        <f>IF(N228="sníž. přenesená",J228,0)</f>
        <v>0</v>
      </c>
      <c r="BI228" s="246">
        <f>IF(N228="nulová",J228,0)</f>
        <v>0</v>
      </c>
      <c r="BJ228" s="24" t="s">
        <v>87</v>
      </c>
      <c r="BK228" s="246">
        <f>ROUND(I228*H228,2)</f>
        <v>0</v>
      </c>
      <c r="BL228" s="24" t="s">
        <v>509</v>
      </c>
      <c r="BM228" s="24" t="s">
        <v>510</v>
      </c>
    </row>
    <row r="229" s="12" customFormat="1">
      <c r="B229" s="253"/>
      <c r="C229" s="254"/>
      <c r="D229" s="255" t="s">
        <v>275</v>
      </c>
      <c r="E229" s="256" t="s">
        <v>34</v>
      </c>
      <c r="F229" s="257" t="s">
        <v>511</v>
      </c>
      <c r="G229" s="254"/>
      <c r="H229" s="258">
        <v>517.39999999999998</v>
      </c>
      <c r="I229" s="259"/>
      <c r="J229" s="254"/>
      <c r="K229" s="254"/>
      <c r="L229" s="260"/>
      <c r="M229" s="261"/>
      <c r="N229" s="262"/>
      <c r="O229" s="262"/>
      <c r="P229" s="262"/>
      <c r="Q229" s="262"/>
      <c r="R229" s="262"/>
      <c r="S229" s="262"/>
      <c r="T229" s="263"/>
      <c r="AT229" s="264" t="s">
        <v>275</v>
      </c>
      <c r="AU229" s="264" t="s">
        <v>90</v>
      </c>
      <c r="AV229" s="12" t="s">
        <v>90</v>
      </c>
      <c r="AW229" s="12" t="s">
        <v>42</v>
      </c>
      <c r="AX229" s="12" t="s">
        <v>87</v>
      </c>
      <c r="AY229" s="264" t="s">
        <v>183</v>
      </c>
    </row>
    <row r="230" s="1" customFormat="1" ht="25.5" customHeight="1">
      <c r="B230" s="47"/>
      <c r="C230" s="235" t="s">
        <v>512</v>
      </c>
      <c r="D230" s="235" t="s">
        <v>184</v>
      </c>
      <c r="E230" s="236" t="s">
        <v>513</v>
      </c>
      <c r="F230" s="237" t="s">
        <v>514</v>
      </c>
      <c r="G230" s="238" t="s">
        <v>289</v>
      </c>
      <c r="H230" s="239">
        <v>100</v>
      </c>
      <c r="I230" s="240"/>
      <c r="J230" s="241">
        <f>ROUND(I230*H230,2)</f>
        <v>0</v>
      </c>
      <c r="K230" s="237" t="s">
        <v>273</v>
      </c>
      <c r="L230" s="73"/>
      <c r="M230" s="242" t="s">
        <v>34</v>
      </c>
      <c r="N230" s="243" t="s">
        <v>50</v>
      </c>
      <c r="O230" s="48"/>
      <c r="P230" s="244">
        <f>O230*H230</f>
        <v>0</v>
      </c>
      <c r="Q230" s="244">
        <v>0</v>
      </c>
      <c r="R230" s="244">
        <f>Q230*H230</f>
        <v>0</v>
      </c>
      <c r="S230" s="244">
        <v>0</v>
      </c>
      <c r="T230" s="245">
        <f>S230*H230</f>
        <v>0</v>
      </c>
      <c r="AR230" s="24" t="s">
        <v>197</v>
      </c>
      <c r="AT230" s="24" t="s">
        <v>184</v>
      </c>
      <c r="AU230" s="24" t="s">
        <v>90</v>
      </c>
      <c r="AY230" s="24" t="s">
        <v>183</v>
      </c>
      <c r="BE230" s="246">
        <f>IF(N230="základní",J230,0)</f>
        <v>0</v>
      </c>
      <c r="BF230" s="246">
        <f>IF(N230="snížená",J230,0)</f>
        <v>0</v>
      </c>
      <c r="BG230" s="246">
        <f>IF(N230="zákl. přenesená",J230,0)</f>
        <v>0</v>
      </c>
      <c r="BH230" s="246">
        <f>IF(N230="sníž. přenesená",J230,0)</f>
        <v>0</v>
      </c>
      <c r="BI230" s="246">
        <f>IF(N230="nulová",J230,0)</f>
        <v>0</v>
      </c>
      <c r="BJ230" s="24" t="s">
        <v>87</v>
      </c>
      <c r="BK230" s="246">
        <f>ROUND(I230*H230,2)</f>
        <v>0</v>
      </c>
      <c r="BL230" s="24" t="s">
        <v>197</v>
      </c>
      <c r="BM230" s="24" t="s">
        <v>515</v>
      </c>
    </row>
    <row r="231" s="12" customFormat="1">
      <c r="B231" s="253"/>
      <c r="C231" s="254"/>
      <c r="D231" s="255" t="s">
        <v>275</v>
      </c>
      <c r="E231" s="256" t="s">
        <v>34</v>
      </c>
      <c r="F231" s="257" t="s">
        <v>291</v>
      </c>
      <c r="G231" s="254"/>
      <c r="H231" s="258">
        <v>100</v>
      </c>
      <c r="I231" s="259"/>
      <c r="J231" s="254"/>
      <c r="K231" s="254"/>
      <c r="L231" s="260"/>
      <c r="M231" s="261"/>
      <c r="N231" s="262"/>
      <c r="O231" s="262"/>
      <c r="P231" s="262"/>
      <c r="Q231" s="262"/>
      <c r="R231" s="262"/>
      <c r="S231" s="262"/>
      <c r="T231" s="263"/>
      <c r="AT231" s="264" t="s">
        <v>275</v>
      </c>
      <c r="AU231" s="264" t="s">
        <v>90</v>
      </c>
      <c r="AV231" s="12" t="s">
        <v>90</v>
      </c>
      <c r="AW231" s="12" t="s">
        <v>42</v>
      </c>
      <c r="AX231" s="12" t="s">
        <v>87</v>
      </c>
      <c r="AY231" s="264" t="s">
        <v>183</v>
      </c>
    </row>
    <row r="232" s="1" customFormat="1" ht="16.5" customHeight="1">
      <c r="B232" s="47"/>
      <c r="C232" s="265" t="s">
        <v>516</v>
      </c>
      <c r="D232" s="265" t="s">
        <v>302</v>
      </c>
      <c r="E232" s="266" t="s">
        <v>517</v>
      </c>
      <c r="F232" s="267" t="s">
        <v>518</v>
      </c>
      <c r="G232" s="268" t="s">
        <v>289</v>
      </c>
      <c r="H232" s="269">
        <v>100</v>
      </c>
      <c r="I232" s="270"/>
      <c r="J232" s="271">
        <f>ROUND(I232*H232,2)</f>
        <v>0</v>
      </c>
      <c r="K232" s="267" t="s">
        <v>273</v>
      </c>
      <c r="L232" s="272"/>
      <c r="M232" s="273" t="s">
        <v>34</v>
      </c>
      <c r="N232" s="274" t="s">
        <v>50</v>
      </c>
      <c r="O232" s="48"/>
      <c r="P232" s="244">
        <f>O232*H232</f>
        <v>0</v>
      </c>
      <c r="Q232" s="244">
        <v>0.00048000000000000001</v>
      </c>
      <c r="R232" s="244">
        <f>Q232*H232</f>
        <v>0.048000000000000001</v>
      </c>
      <c r="S232" s="244">
        <v>0</v>
      </c>
      <c r="T232" s="245">
        <f>S232*H232</f>
        <v>0</v>
      </c>
      <c r="AR232" s="24" t="s">
        <v>212</v>
      </c>
      <c r="AT232" s="24" t="s">
        <v>302</v>
      </c>
      <c r="AU232" s="24" t="s">
        <v>90</v>
      </c>
      <c r="AY232" s="24" t="s">
        <v>183</v>
      </c>
      <c r="BE232" s="246">
        <f>IF(N232="základní",J232,0)</f>
        <v>0</v>
      </c>
      <c r="BF232" s="246">
        <f>IF(N232="snížená",J232,0)</f>
        <v>0</v>
      </c>
      <c r="BG232" s="246">
        <f>IF(N232="zákl. přenesená",J232,0)</f>
        <v>0</v>
      </c>
      <c r="BH232" s="246">
        <f>IF(N232="sníž. přenesená",J232,0)</f>
        <v>0</v>
      </c>
      <c r="BI232" s="246">
        <f>IF(N232="nulová",J232,0)</f>
        <v>0</v>
      </c>
      <c r="BJ232" s="24" t="s">
        <v>87</v>
      </c>
      <c r="BK232" s="246">
        <f>ROUND(I232*H232,2)</f>
        <v>0</v>
      </c>
      <c r="BL232" s="24" t="s">
        <v>197</v>
      </c>
      <c r="BM232" s="24" t="s">
        <v>519</v>
      </c>
    </row>
    <row r="233" s="12" customFormat="1">
      <c r="B233" s="253"/>
      <c r="C233" s="254"/>
      <c r="D233" s="255" t="s">
        <v>275</v>
      </c>
      <c r="E233" s="256" t="s">
        <v>34</v>
      </c>
      <c r="F233" s="257" t="s">
        <v>291</v>
      </c>
      <c r="G233" s="254"/>
      <c r="H233" s="258">
        <v>100</v>
      </c>
      <c r="I233" s="259"/>
      <c r="J233" s="254"/>
      <c r="K233" s="254"/>
      <c r="L233" s="260"/>
      <c r="M233" s="261"/>
      <c r="N233" s="262"/>
      <c r="O233" s="262"/>
      <c r="P233" s="262"/>
      <c r="Q233" s="262"/>
      <c r="R233" s="262"/>
      <c r="S233" s="262"/>
      <c r="T233" s="263"/>
      <c r="AT233" s="264" t="s">
        <v>275</v>
      </c>
      <c r="AU233" s="264" t="s">
        <v>90</v>
      </c>
      <c r="AV233" s="12" t="s">
        <v>90</v>
      </c>
      <c r="AW233" s="12" t="s">
        <v>42</v>
      </c>
      <c r="AX233" s="12" t="s">
        <v>87</v>
      </c>
      <c r="AY233" s="264" t="s">
        <v>183</v>
      </c>
    </row>
    <row r="234" s="1" customFormat="1" ht="25.5" customHeight="1">
      <c r="B234" s="47"/>
      <c r="C234" s="235" t="s">
        <v>520</v>
      </c>
      <c r="D234" s="235" t="s">
        <v>184</v>
      </c>
      <c r="E234" s="236" t="s">
        <v>521</v>
      </c>
      <c r="F234" s="237" t="s">
        <v>522</v>
      </c>
      <c r="G234" s="238" t="s">
        <v>289</v>
      </c>
      <c r="H234" s="239">
        <v>14.1</v>
      </c>
      <c r="I234" s="240"/>
      <c r="J234" s="241">
        <f>ROUND(I234*H234,2)</f>
        <v>0</v>
      </c>
      <c r="K234" s="237" t="s">
        <v>273</v>
      </c>
      <c r="L234" s="73"/>
      <c r="M234" s="242" t="s">
        <v>34</v>
      </c>
      <c r="N234" s="243" t="s">
        <v>50</v>
      </c>
      <c r="O234" s="48"/>
      <c r="P234" s="244">
        <f>O234*H234</f>
        <v>0</v>
      </c>
      <c r="Q234" s="244">
        <v>2.0000000000000002E-05</v>
      </c>
      <c r="R234" s="244">
        <f>Q234*H234</f>
        <v>0.00028200000000000002</v>
      </c>
      <c r="S234" s="244">
        <v>0</v>
      </c>
      <c r="T234" s="245">
        <f>S234*H234</f>
        <v>0</v>
      </c>
      <c r="AR234" s="24" t="s">
        <v>197</v>
      </c>
      <c r="AT234" s="24" t="s">
        <v>184</v>
      </c>
      <c r="AU234" s="24" t="s">
        <v>90</v>
      </c>
      <c r="AY234" s="24" t="s">
        <v>183</v>
      </c>
      <c r="BE234" s="246">
        <f>IF(N234="základní",J234,0)</f>
        <v>0</v>
      </c>
      <c r="BF234" s="246">
        <f>IF(N234="snížená",J234,0)</f>
        <v>0</v>
      </c>
      <c r="BG234" s="246">
        <f>IF(N234="zákl. přenesená",J234,0)</f>
        <v>0</v>
      </c>
      <c r="BH234" s="246">
        <f>IF(N234="sníž. přenesená",J234,0)</f>
        <v>0</v>
      </c>
      <c r="BI234" s="246">
        <f>IF(N234="nulová",J234,0)</f>
        <v>0</v>
      </c>
      <c r="BJ234" s="24" t="s">
        <v>87</v>
      </c>
      <c r="BK234" s="246">
        <f>ROUND(I234*H234,2)</f>
        <v>0</v>
      </c>
      <c r="BL234" s="24" t="s">
        <v>197</v>
      </c>
      <c r="BM234" s="24" t="s">
        <v>523</v>
      </c>
    </row>
    <row r="235" s="12" customFormat="1">
      <c r="B235" s="253"/>
      <c r="C235" s="254"/>
      <c r="D235" s="255" t="s">
        <v>275</v>
      </c>
      <c r="E235" s="256" t="s">
        <v>34</v>
      </c>
      <c r="F235" s="257" t="s">
        <v>524</v>
      </c>
      <c r="G235" s="254"/>
      <c r="H235" s="258">
        <v>14.1</v>
      </c>
      <c r="I235" s="259"/>
      <c r="J235" s="254"/>
      <c r="K235" s="254"/>
      <c r="L235" s="260"/>
      <c r="M235" s="261"/>
      <c r="N235" s="262"/>
      <c r="O235" s="262"/>
      <c r="P235" s="262"/>
      <c r="Q235" s="262"/>
      <c r="R235" s="262"/>
      <c r="S235" s="262"/>
      <c r="T235" s="263"/>
      <c r="AT235" s="264" t="s">
        <v>275</v>
      </c>
      <c r="AU235" s="264" t="s">
        <v>90</v>
      </c>
      <c r="AV235" s="12" t="s">
        <v>90</v>
      </c>
      <c r="AW235" s="12" t="s">
        <v>42</v>
      </c>
      <c r="AX235" s="12" t="s">
        <v>87</v>
      </c>
      <c r="AY235" s="264" t="s">
        <v>183</v>
      </c>
    </row>
    <row r="236" s="1" customFormat="1" ht="16.5" customHeight="1">
      <c r="B236" s="47"/>
      <c r="C236" s="265" t="s">
        <v>525</v>
      </c>
      <c r="D236" s="265" t="s">
        <v>302</v>
      </c>
      <c r="E236" s="266" t="s">
        <v>526</v>
      </c>
      <c r="F236" s="267" t="s">
        <v>527</v>
      </c>
      <c r="G236" s="268" t="s">
        <v>528</v>
      </c>
      <c r="H236" s="269">
        <v>165</v>
      </c>
      <c r="I236" s="270"/>
      <c r="J236" s="271">
        <f>ROUND(I236*H236,2)</f>
        <v>0</v>
      </c>
      <c r="K236" s="267" t="s">
        <v>529</v>
      </c>
      <c r="L236" s="272"/>
      <c r="M236" s="273" t="s">
        <v>34</v>
      </c>
      <c r="N236" s="274" t="s">
        <v>50</v>
      </c>
      <c r="O236" s="48"/>
      <c r="P236" s="244">
        <f>O236*H236</f>
        <v>0</v>
      </c>
      <c r="Q236" s="244">
        <v>0.0094900000000000002</v>
      </c>
      <c r="R236" s="244">
        <f>Q236*H236</f>
        <v>1.56585</v>
      </c>
      <c r="S236" s="244">
        <v>0</v>
      </c>
      <c r="T236" s="245">
        <f>S236*H236</f>
        <v>0</v>
      </c>
      <c r="AR236" s="24" t="s">
        <v>212</v>
      </c>
      <c r="AT236" s="24" t="s">
        <v>302</v>
      </c>
      <c r="AU236" s="24" t="s">
        <v>90</v>
      </c>
      <c r="AY236" s="24" t="s">
        <v>183</v>
      </c>
      <c r="BE236" s="246">
        <f>IF(N236="základní",J236,0)</f>
        <v>0</v>
      </c>
      <c r="BF236" s="246">
        <f>IF(N236="snížená",J236,0)</f>
        <v>0</v>
      </c>
      <c r="BG236" s="246">
        <f>IF(N236="zákl. přenesená",J236,0)</f>
        <v>0</v>
      </c>
      <c r="BH236" s="246">
        <f>IF(N236="sníž. přenesená",J236,0)</f>
        <v>0</v>
      </c>
      <c r="BI236" s="246">
        <f>IF(N236="nulová",J236,0)</f>
        <v>0</v>
      </c>
      <c r="BJ236" s="24" t="s">
        <v>87</v>
      </c>
      <c r="BK236" s="246">
        <f>ROUND(I236*H236,2)</f>
        <v>0</v>
      </c>
      <c r="BL236" s="24" t="s">
        <v>197</v>
      </c>
      <c r="BM236" s="24" t="s">
        <v>530</v>
      </c>
    </row>
    <row r="237" s="12" customFormat="1">
      <c r="B237" s="253"/>
      <c r="C237" s="254"/>
      <c r="D237" s="255" t="s">
        <v>275</v>
      </c>
      <c r="E237" s="256" t="s">
        <v>34</v>
      </c>
      <c r="F237" s="257" t="s">
        <v>531</v>
      </c>
      <c r="G237" s="254"/>
      <c r="H237" s="258">
        <v>165</v>
      </c>
      <c r="I237" s="259"/>
      <c r="J237" s="254"/>
      <c r="K237" s="254"/>
      <c r="L237" s="260"/>
      <c r="M237" s="261"/>
      <c r="N237" s="262"/>
      <c r="O237" s="262"/>
      <c r="P237" s="262"/>
      <c r="Q237" s="262"/>
      <c r="R237" s="262"/>
      <c r="S237" s="262"/>
      <c r="T237" s="263"/>
      <c r="AT237" s="264" t="s">
        <v>275</v>
      </c>
      <c r="AU237" s="264" t="s">
        <v>90</v>
      </c>
      <c r="AV237" s="12" t="s">
        <v>90</v>
      </c>
      <c r="AW237" s="12" t="s">
        <v>42</v>
      </c>
      <c r="AX237" s="12" t="s">
        <v>87</v>
      </c>
      <c r="AY237" s="264" t="s">
        <v>183</v>
      </c>
    </row>
    <row r="238" s="1" customFormat="1" ht="16.5" customHeight="1">
      <c r="B238" s="47"/>
      <c r="C238" s="265" t="s">
        <v>532</v>
      </c>
      <c r="D238" s="265" t="s">
        <v>302</v>
      </c>
      <c r="E238" s="266" t="s">
        <v>533</v>
      </c>
      <c r="F238" s="267" t="s">
        <v>534</v>
      </c>
      <c r="G238" s="268" t="s">
        <v>528</v>
      </c>
      <c r="H238" s="269">
        <v>19</v>
      </c>
      <c r="I238" s="270"/>
      <c r="J238" s="271">
        <f>ROUND(I238*H238,2)</f>
        <v>0</v>
      </c>
      <c r="K238" s="267" t="s">
        <v>529</v>
      </c>
      <c r="L238" s="272"/>
      <c r="M238" s="273" t="s">
        <v>34</v>
      </c>
      <c r="N238" s="274" t="s">
        <v>50</v>
      </c>
      <c r="O238" s="48"/>
      <c r="P238" s="244">
        <f>O238*H238</f>
        <v>0</v>
      </c>
      <c r="Q238" s="244">
        <v>0.0094999999999999998</v>
      </c>
      <c r="R238" s="244">
        <f>Q238*H238</f>
        <v>0.18049999999999999</v>
      </c>
      <c r="S238" s="244">
        <v>0</v>
      </c>
      <c r="T238" s="245">
        <f>S238*H238</f>
        <v>0</v>
      </c>
      <c r="AR238" s="24" t="s">
        <v>212</v>
      </c>
      <c r="AT238" s="24" t="s">
        <v>302</v>
      </c>
      <c r="AU238" s="24" t="s">
        <v>90</v>
      </c>
      <c r="AY238" s="24" t="s">
        <v>183</v>
      </c>
      <c r="BE238" s="246">
        <f>IF(N238="základní",J238,0)</f>
        <v>0</v>
      </c>
      <c r="BF238" s="246">
        <f>IF(N238="snížená",J238,0)</f>
        <v>0</v>
      </c>
      <c r="BG238" s="246">
        <f>IF(N238="zákl. přenesená",J238,0)</f>
        <v>0</v>
      </c>
      <c r="BH238" s="246">
        <f>IF(N238="sníž. přenesená",J238,0)</f>
        <v>0</v>
      </c>
      <c r="BI238" s="246">
        <f>IF(N238="nulová",J238,0)</f>
        <v>0</v>
      </c>
      <c r="BJ238" s="24" t="s">
        <v>87</v>
      </c>
      <c r="BK238" s="246">
        <f>ROUND(I238*H238,2)</f>
        <v>0</v>
      </c>
      <c r="BL238" s="24" t="s">
        <v>197</v>
      </c>
      <c r="BM238" s="24" t="s">
        <v>535</v>
      </c>
    </row>
    <row r="239" s="12" customFormat="1">
      <c r="B239" s="253"/>
      <c r="C239" s="254"/>
      <c r="D239" s="255" t="s">
        <v>275</v>
      </c>
      <c r="E239" s="256" t="s">
        <v>34</v>
      </c>
      <c r="F239" s="257" t="s">
        <v>355</v>
      </c>
      <c r="G239" s="254"/>
      <c r="H239" s="258">
        <v>19</v>
      </c>
      <c r="I239" s="259"/>
      <c r="J239" s="254"/>
      <c r="K239" s="254"/>
      <c r="L239" s="260"/>
      <c r="M239" s="261"/>
      <c r="N239" s="262"/>
      <c r="O239" s="262"/>
      <c r="P239" s="262"/>
      <c r="Q239" s="262"/>
      <c r="R239" s="262"/>
      <c r="S239" s="262"/>
      <c r="T239" s="263"/>
      <c r="AT239" s="264" t="s">
        <v>275</v>
      </c>
      <c r="AU239" s="264" t="s">
        <v>90</v>
      </c>
      <c r="AV239" s="12" t="s">
        <v>90</v>
      </c>
      <c r="AW239" s="12" t="s">
        <v>42</v>
      </c>
      <c r="AX239" s="12" t="s">
        <v>87</v>
      </c>
      <c r="AY239" s="264" t="s">
        <v>183</v>
      </c>
    </row>
    <row r="240" s="1" customFormat="1" ht="25.5" customHeight="1">
      <c r="B240" s="47"/>
      <c r="C240" s="235" t="s">
        <v>536</v>
      </c>
      <c r="D240" s="235" t="s">
        <v>184</v>
      </c>
      <c r="E240" s="236" t="s">
        <v>537</v>
      </c>
      <c r="F240" s="237" t="s">
        <v>538</v>
      </c>
      <c r="G240" s="238" t="s">
        <v>528</v>
      </c>
      <c r="H240" s="239">
        <v>184</v>
      </c>
      <c r="I240" s="240"/>
      <c r="J240" s="241">
        <f>ROUND(I240*H240,2)</f>
        <v>0</v>
      </c>
      <c r="K240" s="237" t="s">
        <v>273</v>
      </c>
      <c r="L240" s="73"/>
      <c r="M240" s="242" t="s">
        <v>34</v>
      </c>
      <c r="N240" s="243" t="s">
        <v>50</v>
      </c>
      <c r="O240" s="48"/>
      <c r="P240" s="244">
        <f>O240*H240</f>
        <v>0</v>
      </c>
      <c r="Q240" s="244">
        <v>0.00010000000000000001</v>
      </c>
      <c r="R240" s="244">
        <f>Q240*H240</f>
        <v>0.0184</v>
      </c>
      <c r="S240" s="244">
        <v>0</v>
      </c>
      <c r="T240" s="245">
        <f>S240*H240</f>
        <v>0</v>
      </c>
      <c r="AR240" s="24" t="s">
        <v>197</v>
      </c>
      <c r="AT240" s="24" t="s">
        <v>184</v>
      </c>
      <c r="AU240" s="24" t="s">
        <v>90</v>
      </c>
      <c r="AY240" s="24" t="s">
        <v>183</v>
      </c>
      <c r="BE240" s="246">
        <f>IF(N240="základní",J240,0)</f>
        <v>0</v>
      </c>
      <c r="BF240" s="246">
        <f>IF(N240="snížená",J240,0)</f>
        <v>0</v>
      </c>
      <c r="BG240" s="246">
        <f>IF(N240="zákl. přenesená",J240,0)</f>
        <v>0</v>
      </c>
      <c r="BH240" s="246">
        <f>IF(N240="sníž. přenesená",J240,0)</f>
        <v>0</v>
      </c>
      <c r="BI240" s="246">
        <f>IF(N240="nulová",J240,0)</f>
        <v>0</v>
      </c>
      <c r="BJ240" s="24" t="s">
        <v>87</v>
      </c>
      <c r="BK240" s="246">
        <f>ROUND(I240*H240,2)</f>
        <v>0</v>
      </c>
      <c r="BL240" s="24" t="s">
        <v>197</v>
      </c>
      <c r="BM240" s="24" t="s">
        <v>539</v>
      </c>
    </row>
    <row r="241" s="12" customFormat="1">
      <c r="B241" s="253"/>
      <c r="C241" s="254"/>
      <c r="D241" s="255" t="s">
        <v>275</v>
      </c>
      <c r="E241" s="256" t="s">
        <v>34</v>
      </c>
      <c r="F241" s="257" t="s">
        <v>540</v>
      </c>
      <c r="G241" s="254"/>
      <c r="H241" s="258">
        <v>184</v>
      </c>
      <c r="I241" s="259"/>
      <c r="J241" s="254"/>
      <c r="K241" s="254"/>
      <c r="L241" s="260"/>
      <c r="M241" s="261"/>
      <c r="N241" s="262"/>
      <c r="O241" s="262"/>
      <c r="P241" s="262"/>
      <c r="Q241" s="262"/>
      <c r="R241" s="262"/>
      <c r="S241" s="262"/>
      <c r="T241" s="263"/>
      <c r="AT241" s="264" t="s">
        <v>275</v>
      </c>
      <c r="AU241" s="264" t="s">
        <v>90</v>
      </c>
      <c r="AV241" s="12" t="s">
        <v>90</v>
      </c>
      <c r="AW241" s="12" t="s">
        <v>42</v>
      </c>
      <c r="AX241" s="12" t="s">
        <v>87</v>
      </c>
      <c r="AY241" s="264" t="s">
        <v>183</v>
      </c>
    </row>
    <row r="242" s="1" customFormat="1" ht="16.5" customHeight="1">
      <c r="B242" s="47"/>
      <c r="C242" s="265" t="s">
        <v>541</v>
      </c>
      <c r="D242" s="265" t="s">
        <v>302</v>
      </c>
      <c r="E242" s="266" t="s">
        <v>542</v>
      </c>
      <c r="F242" s="267" t="s">
        <v>543</v>
      </c>
      <c r="G242" s="268" t="s">
        <v>528</v>
      </c>
      <c r="H242" s="269">
        <v>184</v>
      </c>
      <c r="I242" s="270"/>
      <c r="J242" s="271">
        <f>ROUND(I242*H242,2)</f>
        <v>0</v>
      </c>
      <c r="K242" s="267" t="s">
        <v>273</v>
      </c>
      <c r="L242" s="272"/>
      <c r="M242" s="273" t="s">
        <v>34</v>
      </c>
      <c r="N242" s="274" t="s">
        <v>50</v>
      </c>
      <c r="O242" s="48"/>
      <c r="P242" s="244">
        <f>O242*H242</f>
        <v>0</v>
      </c>
      <c r="Q242" s="244">
        <v>0.0011000000000000001</v>
      </c>
      <c r="R242" s="244">
        <f>Q242*H242</f>
        <v>0.20240000000000002</v>
      </c>
      <c r="S242" s="244">
        <v>0</v>
      </c>
      <c r="T242" s="245">
        <f>S242*H242</f>
        <v>0</v>
      </c>
      <c r="AR242" s="24" t="s">
        <v>212</v>
      </c>
      <c r="AT242" s="24" t="s">
        <v>302</v>
      </c>
      <c r="AU242" s="24" t="s">
        <v>90</v>
      </c>
      <c r="AY242" s="24" t="s">
        <v>183</v>
      </c>
      <c r="BE242" s="246">
        <f>IF(N242="základní",J242,0)</f>
        <v>0</v>
      </c>
      <c r="BF242" s="246">
        <f>IF(N242="snížená",J242,0)</f>
        <v>0</v>
      </c>
      <c r="BG242" s="246">
        <f>IF(N242="zákl. přenesená",J242,0)</f>
        <v>0</v>
      </c>
      <c r="BH242" s="246">
        <f>IF(N242="sníž. přenesená",J242,0)</f>
        <v>0</v>
      </c>
      <c r="BI242" s="246">
        <f>IF(N242="nulová",J242,0)</f>
        <v>0</v>
      </c>
      <c r="BJ242" s="24" t="s">
        <v>87</v>
      </c>
      <c r="BK242" s="246">
        <f>ROUND(I242*H242,2)</f>
        <v>0</v>
      </c>
      <c r="BL242" s="24" t="s">
        <v>197</v>
      </c>
      <c r="BM242" s="24" t="s">
        <v>544</v>
      </c>
    </row>
    <row r="243" s="12" customFormat="1">
      <c r="B243" s="253"/>
      <c r="C243" s="254"/>
      <c r="D243" s="255" t="s">
        <v>275</v>
      </c>
      <c r="E243" s="256" t="s">
        <v>34</v>
      </c>
      <c r="F243" s="257" t="s">
        <v>540</v>
      </c>
      <c r="G243" s="254"/>
      <c r="H243" s="258">
        <v>184</v>
      </c>
      <c r="I243" s="259"/>
      <c r="J243" s="254"/>
      <c r="K243" s="254"/>
      <c r="L243" s="260"/>
      <c r="M243" s="261"/>
      <c r="N243" s="262"/>
      <c r="O243" s="262"/>
      <c r="P243" s="262"/>
      <c r="Q243" s="262"/>
      <c r="R243" s="262"/>
      <c r="S243" s="262"/>
      <c r="T243" s="263"/>
      <c r="AT243" s="264" t="s">
        <v>275</v>
      </c>
      <c r="AU243" s="264" t="s">
        <v>90</v>
      </c>
      <c r="AV243" s="12" t="s">
        <v>90</v>
      </c>
      <c r="AW243" s="12" t="s">
        <v>42</v>
      </c>
      <c r="AX243" s="12" t="s">
        <v>87</v>
      </c>
      <c r="AY243" s="264" t="s">
        <v>183</v>
      </c>
    </row>
    <row r="244" s="1" customFormat="1" ht="25.5" customHeight="1">
      <c r="B244" s="47"/>
      <c r="C244" s="235" t="s">
        <v>545</v>
      </c>
      <c r="D244" s="235" t="s">
        <v>184</v>
      </c>
      <c r="E244" s="236" t="s">
        <v>546</v>
      </c>
      <c r="F244" s="237" t="s">
        <v>547</v>
      </c>
      <c r="G244" s="238" t="s">
        <v>528</v>
      </c>
      <c r="H244" s="239">
        <v>34</v>
      </c>
      <c r="I244" s="240"/>
      <c r="J244" s="241">
        <f>ROUND(I244*H244,2)</f>
        <v>0</v>
      </c>
      <c r="K244" s="237" t="s">
        <v>273</v>
      </c>
      <c r="L244" s="73"/>
      <c r="M244" s="242" t="s">
        <v>34</v>
      </c>
      <c r="N244" s="243" t="s">
        <v>50</v>
      </c>
      <c r="O244" s="48"/>
      <c r="P244" s="244">
        <f>O244*H244</f>
        <v>0</v>
      </c>
      <c r="Q244" s="244">
        <v>0.00010000000000000001</v>
      </c>
      <c r="R244" s="244">
        <f>Q244*H244</f>
        <v>0.0034000000000000002</v>
      </c>
      <c r="S244" s="244">
        <v>0</v>
      </c>
      <c r="T244" s="245">
        <f>S244*H244</f>
        <v>0</v>
      </c>
      <c r="AR244" s="24" t="s">
        <v>197</v>
      </c>
      <c r="AT244" s="24" t="s">
        <v>184</v>
      </c>
      <c r="AU244" s="24" t="s">
        <v>90</v>
      </c>
      <c r="AY244" s="24" t="s">
        <v>183</v>
      </c>
      <c r="BE244" s="246">
        <f>IF(N244="základní",J244,0)</f>
        <v>0</v>
      </c>
      <c r="BF244" s="246">
        <f>IF(N244="snížená",J244,0)</f>
        <v>0</v>
      </c>
      <c r="BG244" s="246">
        <f>IF(N244="zákl. přenesená",J244,0)</f>
        <v>0</v>
      </c>
      <c r="BH244" s="246">
        <f>IF(N244="sníž. přenesená",J244,0)</f>
        <v>0</v>
      </c>
      <c r="BI244" s="246">
        <f>IF(N244="nulová",J244,0)</f>
        <v>0</v>
      </c>
      <c r="BJ244" s="24" t="s">
        <v>87</v>
      </c>
      <c r="BK244" s="246">
        <f>ROUND(I244*H244,2)</f>
        <v>0</v>
      </c>
      <c r="BL244" s="24" t="s">
        <v>197</v>
      </c>
      <c r="BM244" s="24" t="s">
        <v>548</v>
      </c>
    </row>
    <row r="245" s="12" customFormat="1">
      <c r="B245" s="253"/>
      <c r="C245" s="254"/>
      <c r="D245" s="255" t="s">
        <v>275</v>
      </c>
      <c r="E245" s="256" t="s">
        <v>34</v>
      </c>
      <c r="F245" s="257" t="s">
        <v>549</v>
      </c>
      <c r="G245" s="254"/>
      <c r="H245" s="258">
        <v>34</v>
      </c>
      <c r="I245" s="259"/>
      <c r="J245" s="254"/>
      <c r="K245" s="254"/>
      <c r="L245" s="260"/>
      <c r="M245" s="261"/>
      <c r="N245" s="262"/>
      <c r="O245" s="262"/>
      <c r="P245" s="262"/>
      <c r="Q245" s="262"/>
      <c r="R245" s="262"/>
      <c r="S245" s="262"/>
      <c r="T245" s="263"/>
      <c r="AT245" s="264" t="s">
        <v>275</v>
      </c>
      <c r="AU245" s="264" t="s">
        <v>90</v>
      </c>
      <c r="AV245" s="12" t="s">
        <v>90</v>
      </c>
      <c r="AW245" s="12" t="s">
        <v>42</v>
      </c>
      <c r="AX245" s="12" t="s">
        <v>87</v>
      </c>
      <c r="AY245" s="264" t="s">
        <v>183</v>
      </c>
    </row>
    <row r="246" s="1" customFormat="1" ht="16.5" customHeight="1">
      <c r="B246" s="47"/>
      <c r="C246" s="265" t="s">
        <v>550</v>
      </c>
      <c r="D246" s="265" t="s">
        <v>302</v>
      </c>
      <c r="E246" s="266" t="s">
        <v>551</v>
      </c>
      <c r="F246" s="267" t="s">
        <v>552</v>
      </c>
      <c r="G246" s="268" t="s">
        <v>528</v>
      </c>
      <c r="H246" s="269">
        <v>34</v>
      </c>
      <c r="I246" s="270"/>
      <c r="J246" s="271">
        <f>ROUND(I246*H246,2)</f>
        <v>0</v>
      </c>
      <c r="K246" s="267" t="s">
        <v>273</v>
      </c>
      <c r="L246" s="272"/>
      <c r="M246" s="273" t="s">
        <v>34</v>
      </c>
      <c r="N246" s="274" t="s">
        <v>50</v>
      </c>
      <c r="O246" s="48"/>
      <c r="P246" s="244">
        <f>O246*H246</f>
        <v>0</v>
      </c>
      <c r="Q246" s="244">
        <v>0.00069999999999999999</v>
      </c>
      <c r="R246" s="244">
        <f>Q246*H246</f>
        <v>0.023799999999999998</v>
      </c>
      <c r="S246" s="244">
        <v>0</v>
      </c>
      <c r="T246" s="245">
        <f>S246*H246</f>
        <v>0</v>
      </c>
      <c r="AR246" s="24" t="s">
        <v>212</v>
      </c>
      <c r="AT246" s="24" t="s">
        <v>302</v>
      </c>
      <c r="AU246" s="24" t="s">
        <v>90</v>
      </c>
      <c r="AY246" s="24" t="s">
        <v>183</v>
      </c>
      <c r="BE246" s="246">
        <f>IF(N246="základní",J246,0)</f>
        <v>0</v>
      </c>
      <c r="BF246" s="246">
        <f>IF(N246="snížená",J246,0)</f>
        <v>0</v>
      </c>
      <c r="BG246" s="246">
        <f>IF(N246="zákl. přenesená",J246,0)</f>
        <v>0</v>
      </c>
      <c r="BH246" s="246">
        <f>IF(N246="sníž. přenesená",J246,0)</f>
        <v>0</v>
      </c>
      <c r="BI246" s="246">
        <f>IF(N246="nulová",J246,0)</f>
        <v>0</v>
      </c>
      <c r="BJ246" s="24" t="s">
        <v>87</v>
      </c>
      <c r="BK246" s="246">
        <f>ROUND(I246*H246,2)</f>
        <v>0</v>
      </c>
      <c r="BL246" s="24" t="s">
        <v>197</v>
      </c>
      <c r="BM246" s="24" t="s">
        <v>553</v>
      </c>
    </row>
    <row r="247" s="12" customFormat="1">
      <c r="B247" s="253"/>
      <c r="C247" s="254"/>
      <c r="D247" s="255" t="s">
        <v>275</v>
      </c>
      <c r="E247" s="256" t="s">
        <v>34</v>
      </c>
      <c r="F247" s="257" t="s">
        <v>549</v>
      </c>
      <c r="G247" s="254"/>
      <c r="H247" s="258">
        <v>34</v>
      </c>
      <c r="I247" s="259"/>
      <c r="J247" s="254"/>
      <c r="K247" s="254"/>
      <c r="L247" s="260"/>
      <c r="M247" s="261"/>
      <c r="N247" s="262"/>
      <c r="O247" s="262"/>
      <c r="P247" s="262"/>
      <c r="Q247" s="262"/>
      <c r="R247" s="262"/>
      <c r="S247" s="262"/>
      <c r="T247" s="263"/>
      <c r="AT247" s="264" t="s">
        <v>275</v>
      </c>
      <c r="AU247" s="264" t="s">
        <v>90</v>
      </c>
      <c r="AV247" s="12" t="s">
        <v>90</v>
      </c>
      <c r="AW247" s="12" t="s">
        <v>42</v>
      </c>
      <c r="AX247" s="12" t="s">
        <v>87</v>
      </c>
      <c r="AY247" s="264" t="s">
        <v>183</v>
      </c>
    </row>
    <row r="248" s="1" customFormat="1" ht="25.5" customHeight="1">
      <c r="B248" s="47"/>
      <c r="C248" s="235" t="s">
        <v>554</v>
      </c>
      <c r="D248" s="235" t="s">
        <v>184</v>
      </c>
      <c r="E248" s="236" t="s">
        <v>555</v>
      </c>
      <c r="F248" s="237" t="s">
        <v>556</v>
      </c>
      <c r="G248" s="238" t="s">
        <v>528</v>
      </c>
      <c r="H248" s="239">
        <v>18</v>
      </c>
      <c r="I248" s="240"/>
      <c r="J248" s="241">
        <f>ROUND(I248*H248,2)</f>
        <v>0</v>
      </c>
      <c r="K248" s="237" t="s">
        <v>273</v>
      </c>
      <c r="L248" s="73"/>
      <c r="M248" s="242" t="s">
        <v>34</v>
      </c>
      <c r="N248" s="243" t="s">
        <v>50</v>
      </c>
      <c r="O248" s="48"/>
      <c r="P248" s="244">
        <f>O248*H248</f>
        <v>0</v>
      </c>
      <c r="Q248" s="244">
        <v>2.0000000000000002E-05</v>
      </c>
      <c r="R248" s="244">
        <f>Q248*H248</f>
        <v>0.00036000000000000002</v>
      </c>
      <c r="S248" s="244">
        <v>0</v>
      </c>
      <c r="T248" s="245">
        <f>S248*H248</f>
        <v>0</v>
      </c>
      <c r="AR248" s="24" t="s">
        <v>197</v>
      </c>
      <c r="AT248" s="24" t="s">
        <v>184</v>
      </c>
      <c r="AU248" s="24" t="s">
        <v>90</v>
      </c>
      <c r="AY248" s="24" t="s">
        <v>183</v>
      </c>
      <c r="BE248" s="246">
        <f>IF(N248="základní",J248,0)</f>
        <v>0</v>
      </c>
      <c r="BF248" s="246">
        <f>IF(N248="snížená",J248,0)</f>
        <v>0</v>
      </c>
      <c r="BG248" s="246">
        <f>IF(N248="zákl. přenesená",J248,0)</f>
        <v>0</v>
      </c>
      <c r="BH248" s="246">
        <f>IF(N248="sníž. přenesená",J248,0)</f>
        <v>0</v>
      </c>
      <c r="BI248" s="246">
        <f>IF(N248="nulová",J248,0)</f>
        <v>0</v>
      </c>
      <c r="BJ248" s="24" t="s">
        <v>87</v>
      </c>
      <c r="BK248" s="246">
        <f>ROUND(I248*H248,2)</f>
        <v>0</v>
      </c>
      <c r="BL248" s="24" t="s">
        <v>197</v>
      </c>
      <c r="BM248" s="24" t="s">
        <v>557</v>
      </c>
    </row>
    <row r="249" s="12" customFormat="1">
      <c r="B249" s="253"/>
      <c r="C249" s="254"/>
      <c r="D249" s="255" t="s">
        <v>275</v>
      </c>
      <c r="E249" s="256" t="s">
        <v>34</v>
      </c>
      <c r="F249" s="257" t="s">
        <v>348</v>
      </c>
      <c r="G249" s="254"/>
      <c r="H249" s="258">
        <v>18</v>
      </c>
      <c r="I249" s="259"/>
      <c r="J249" s="254"/>
      <c r="K249" s="254"/>
      <c r="L249" s="260"/>
      <c r="M249" s="261"/>
      <c r="N249" s="262"/>
      <c r="O249" s="262"/>
      <c r="P249" s="262"/>
      <c r="Q249" s="262"/>
      <c r="R249" s="262"/>
      <c r="S249" s="262"/>
      <c r="T249" s="263"/>
      <c r="AT249" s="264" t="s">
        <v>275</v>
      </c>
      <c r="AU249" s="264" t="s">
        <v>90</v>
      </c>
      <c r="AV249" s="12" t="s">
        <v>90</v>
      </c>
      <c r="AW249" s="12" t="s">
        <v>42</v>
      </c>
      <c r="AX249" s="12" t="s">
        <v>87</v>
      </c>
      <c r="AY249" s="264" t="s">
        <v>183</v>
      </c>
    </row>
    <row r="250" s="1" customFormat="1" ht="16.5" customHeight="1">
      <c r="B250" s="47"/>
      <c r="C250" s="265" t="s">
        <v>558</v>
      </c>
      <c r="D250" s="265" t="s">
        <v>302</v>
      </c>
      <c r="E250" s="266" t="s">
        <v>559</v>
      </c>
      <c r="F250" s="267" t="s">
        <v>560</v>
      </c>
      <c r="G250" s="268" t="s">
        <v>528</v>
      </c>
      <c r="H250" s="269">
        <v>18</v>
      </c>
      <c r="I250" s="270"/>
      <c r="J250" s="271">
        <f>ROUND(I250*H250,2)</f>
        <v>0</v>
      </c>
      <c r="K250" s="267" t="s">
        <v>273</v>
      </c>
      <c r="L250" s="272"/>
      <c r="M250" s="273" t="s">
        <v>34</v>
      </c>
      <c r="N250" s="274" t="s">
        <v>50</v>
      </c>
      <c r="O250" s="48"/>
      <c r="P250" s="244">
        <f>O250*H250</f>
        <v>0</v>
      </c>
      <c r="Q250" s="244">
        <v>0.0036700000000000001</v>
      </c>
      <c r="R250" s="244">
        <f>Q250*H250</f>
        <v>0.066060000000000008</v>
      </c>
      <c r="S250" s="244">
        <v>0</v>
      </c>
      <c r="T250" s="245">
        <f>S250*H250</f>
        <v>0</v>
      </c>
      <c r="AR250" s="24" t="s">
        <v>212</v>
      </c>
      <c r="AT250" s="24" t="s">
        <v>302</v>
      </c>
      <c r="AU250" s="24" t="s">
        <v>90</v>
      </c>
      <c r="AY250" s="24" t="s">
        <v>183</v>
      </c>
      <c r="BE250" s="246">
        <f>IF(N250="základní",J250,0)</f>
        <v>0</v>
      </c>
      <c r="BF250" s="246">
        <f>IF(N250="snížená",J250,0)</f>
        <v>0</v>
      </c>
      <c r="BG250" s="246">
        <f>IF(N250="zákl. přenesená",J250,0)</f>
        <v>0</v>
      </c>
      <c r="BH250" s="246">
        <f>IF(N250="sníž. přenesená",J250,0)</f>
        <v>0</v>
      </c>
      <c r="BI250" s="246">
        <f>IF(N250="nulová",J250,0)</f>
        <v>0</v>
      </c>
      <c r="BJ250" s="24" t="s">
        <v>87</v>
      </c>
      <c r="BK250" s="246">
        <f>ROUND(I250*H250,2)</f>
        <v>0</v>
      </c>
      <c r="BL250" s="24" t="s">
        <v>197</v>
      </c>
      <c r="BM250" s="24" t="s">
        <v>561</v>
      </c>
    </row>
    <row r="251" s="1" customFormat="1" ht="25.5" customHeight="1">
      <c r="B251" s="47"/>
      <c r="C251" s="235" t="s">
        <v>562</v>
      </c>
      <c r="D251" s="235" t="s">
        <v>184</v>
      </c>
      <c r="E251" s="236" t="s">
        <v>563</v>
      </c>
      <c r="F251" s="237" t="s">
        <v>564</v>
      </c>
      <c r="G251" s="238" t="s">
        <v>528</v>
      </c>
      <c r="H251" s="239">
        <v>17</v>
      </c>
      <c r="I251" s="240"/>
      <c r="J251" s="241">
        <f>ROUND(I251*H251,2)</f>
        <v>0</v>
      </c>
      <c r="K251" s="237" t="s">
        <v>273</v>
      </c>
      <c r="L251" s="73"/>
      <c r="M251" s="242" t="s">
        <v>34</v>
      </c>
      <c r="N251" s="243" t="s">
        <v>50</v>
      </c>
      <c r="O251" s="48"/>
      <c r="P251" s="244">
        <f>O251*H251</f>
        <v>0</v>
      </c>
      <c r="Q251" s="244">
        <v>2.1167600000000002</v>
      </c>
      <c r="R251" s="244">
        <f>Q251*H251</f>
        <v>35.984920000000002</v>
      </c>
      <c r="S251" s="244">
        <v>0</v>
      </c>
      <c r="T251" s="245">
        <f>S251*H251</f>
        <v>0</v>
      </c>
      <c r="AR251" s="24" t="s">
        <v>197</v>
      </c>
      <c r="AT251" s="24" t="s">
        <v>184</v>
      </c>
      <c r="AU251" s="24" t="s">
        <v>90</v>
      </c>
      <c r="AY251" s="24" t="s">
        <v>183</v>
      </c>
      <c r="BE251" s="246">
        <f>IF(N251="základní",J251,0)</f>
        <v>0</v>
      </c>
      <c r="BF251" s="246">
        <f>IF(N251="snížená",J251,0)</f>
        <v>0</v>
      </c>
      <c r="BG251" s="246">
        <f>IF(N251="zákl. přenesená",J251,0)</f>
        <v>0</v>
      </c>
      <c r="BH251" s="246">
        <f>IF(N251="sníž. přenesená",J251,0)</f>
        <v>0</v>
      </c>
      <c r="BI251" s="246">
        <f>IF(N251="nulová",J251,0)</f>
        <v>0</v>
      </c>
      <c r="BJ251" s="24" t="s">
        <v>87</v>
      </c>
      <c r="BK251" s="246">
        <f>ROUND(I251*H251,2)</f>
        <v>0</v>
      </c>
      <c r="BL251" s="24" t="s">
        <v>197</v>
      </c>
      <c r="BM251" s="24" t="s">
        <v>565</v>
      </c>
    </row>
    <row r="252" s="12" customFormat="1">
      <c r="B252" s="253"/>
      <c r="C252" s="254"/>
      <c r="D252" s="255" t="s">
        <v>275</v>
      </c>
      <c r="E252" s="256" t="s">
        <v>34</v>
      </c>
      <c r="F252" s="257" t="s">
        <v>340</v>
      </c>
      <c r="G252" s="254"/>
      <c r="H252" s="258">
        <v>17</v>
      </c>
      <c r="I252" s="259"/>
      <c r="J252" s="254"/>
      <c r="K252" s="254"/>
      <c r="L252" s="260"/>
      <c r="M252" s="261"/>
      <c r="N252" s="262"/>
      <c r="O252" s="262"/>
      <c r="P252" s="262"/>
      <c r="Q252" s="262"/>
      <c r="R252" s="262"/>
      <c r="S252" s="262"/>
      <c r="T252" s="263"/>
      <c r="AT252" s="264" t="s">
        <v>275</v>
      </c>
      <c r="AU252" s="264" t="s">
        <v>90</v>
      </c>
      <c r="AV252" s="12" t="s">
        <v>90</v>
      </c>
      <c r="AW252" s="12" t="s">
        <v>42</v>
      </c>
      <c r="AX252" s="12" t="s">
        <v>79</v>
      </c>
      <c r="AY252" s="264" t="s">
        <v>183</v>
      </c>
    </row>
    <row r="253" s="1" customFormat="1" ht="38.25" customHeight="1">
      <c r="B253" s="47"/>
      <c r="C253" s="265" t="s">
        <v>566</v>
      </c>
      <c r="D253" s="265" t="s">
        <v>302</v>
      </c>
      <c r="E253" s="266" t="s">
        <v>567</v>
      </c>
      <c r="F253" s="267" t="s">
        <v>568</v>
      </c>
      <c r="G253" s="268" t="s">
        <v>528</v>
      </c>
      <c r="H253" s="269">
        <v>1</v>
      </c>
      <c r="I253" s="270"/>
      <c r="J253" s="271">
        <f>ROUND(I253*H253,2)</f>
        <v>0</v>
      </c>
      <c r="K253" s="267" t="s">
        <v>569</v>
      </c>
      <c r="L253" s="272"/>
      <c r="M253" s="273" t="s">
        <v>34</v>
      </c>
      <c r="N253" s="274" t="s">
        <v>50</v>
      </c>
      <c r="O253" s="48"/>
      <c r="P253" s="244">
        <f>O253*H253</f>
        <v>0</v>
      </c>
      <c r="Q253" s="244">
        <v>0.068000000000000005</v>
      </c>
      <c r="R253" s="244">
        <f>Q253*H253</f>
        <v>0.068000000000000005</v>
      </c>
      <c r="S253" s="244">
        <v>0</v>
      </c>
      <c r="T253" s="245">
        <f>S253*H253</f>
        <v>0</v>
      </c>
      <c r="AR253" s="24" t="s">
        <v>212</v>
      </c>
      <c r="AT253" s="24" t="s">
        <v>302</v>
      </c>
      <c r="AU253" s="24" t="s">
        <v>90</v>
      </c>
      <c r="AY253" s="24" t="s">
        <v>183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24" t="s">
        <v>87</v>
      </c>
      <c r="BK253" s="246">
        <f>ROUND(I253*H253,2)</f>
        <v>0</v>
      </c>
      <c r="BL253" s="24" t="s">
        <v>197</v>
      </c>
      <c r="BM253" s="24" t="s">
        <v>570</v>
      </c>
    </row>
    <row r="254" s="12" customFormat="1">
      <c r="B254" s="253"/>
      <c r="C254" s="254"/>
      <c r="D254" s="255" t="s">
        <v>275</v>
      </c>
      <c r="E254" s="256" t="s">
        <v>34</v>
      </c>
      <c r="F254" s="257" t="s">
        <v>87</v>
      </c>
      <c r="G254" s="254"/>
      <c r="H254" s="258">
        <v>1</v>
      </c>
      <c r="I254" s="259"/>
      <c r="J254" s="254"/>
      <c r="K254" s="254"/>
      <c r="L254" s="260"/>
      <c r="M254" s="261"/>
      <c r="N254" s="262"/>
      <c r="O254" s="262"/>
      <c r="P254" s="262"/>
      <c r="Q254" s="262"/>
      <c r="R254" s="262"/>
      <c r="S254" s="262"/>
      <c r="T254" s="263"/>
      <c r="AT254" s="264" t="s">
        <v>275</v>
      </c>
      <c r="AU254" s="264" t="s">
        <v>90</v>
      </c>
      <c r="AV254" s="12" t="s">
        <v>90</v>
      </c>
      <c r="AW254" s="12" t="s">
        <v>42</v>
      </c>
      <c r="AX254" s="12" t="s">
        <v>87</v>
      </c>
      <c r="AY254" s="264" t="s">
        <v>183</v>
      </c>
    </row>
    <row r="255" s="1" customFormat="1" ht="16.5" customHeight="1">
      <c r="B255" s="47"/>
      <c r="C255" s="265" t="s">
        <v>571</v>
      </c>
      <c r="D255" s="265" t="s">
        <v>302</v>
      </c>
      <c r="E255" s="266" t="s">
        <v>572</v>
      </c>
      <c r="F255" s="267" t="s">
        <v>573</v>
      </c>
      <c r="G255" s="268" t="s">
        <v>528</v>
      </c>
      <c r="H255" s="269">
        <v>17</v>
      </c>
      <c r="I255" s="270"/>
      <c r="J255" s="271">
        <f>ROUND(I255*H255,2)</f>
        <v>0</v>
      </c>
      <c r="K255" s="267" t="s">
        <v>34</v>
      </c>
      <c r="L255" s="272"/>
      <c r="M255" s="273" t="s">
        <v>34</v>
      </c>
      <c r="N255" s="274" t="s">
        <v>50</v>
      </c>
      <c r="O255" s="48"/>
      <c r="P255" s="244">
        <f>O255*H255</f>
        <v>0</v>
      </c>
      <c r="Q255" s="244">
        <v>0.021000000000000001</v>
      </c>
      <c r="R255" s="244">
        <f>Q255*H255</f>
        <v>0.35700000000000004</v>
      </c>
      <c r="S255" s="244">
        <v>0</v>
      </c>
      <c r="T255" s="245">
        <f>S255*H255</f>
        <v>0</v>
      </c>
      <c r="AR255" s="24" t="s">
        <v>212</v>
      </c>
      <c r="AT255" s="24" t="s">
        <v>302</v>
      </c>
      <c r="AU255" s="24" t="s">
        <v>90</v>
      </c>
      <c r="AY255" s="24" t="s">
        <v>183</v>
      </c>
      <c r="BE255" s="246">
        <f>IF(N255="základní",J255,0)</f>
        <v>0</v>
      </c>
      <c r="BF255" s="246">
        <f>IF(N255="snížená",J255,0)</f>
        <v>0</v>
      </c>
      <c r="BG255" s="246">
        <f>IF(N255="zákl. přenesená",J255,0)</f>
        <v>0</v>
      </c>
      <c r="BH255" s="246">
        <f>IF(N255="sníž. přenesená",J255,0)</f>
        <v>0</v>
      </c>
      <c r="BI255" s="246">
        <f>IF(N255="nulová",J255,0)</f>
        <v>0</v>
      </c>
      <c r="BJ255" s="24" t="s">
        <v>87</v>
      </c>
      <c r="BK255" s="246">
        <f>ROUND(I255*H255,2)</f>
        <v>0</v>
      </c>
      <c r="BL255" s="24" t="s">
        <v>197</v>
      </c>
      <c r="BM255" s="24" t="s">
        <v>574</v>
      </c>
    </row>
    <row r="256" s="12" customFormat="1">
      <c r="B256" s="253"/>
      <c r="C256" s="254"/>
      <c r="D256" s="255" t="s">
        <v>275</v>
      </c>
      <c r="E256" s="256" t="s">
        <v>34</v>
      </c>
      <c r="F256" s="257" t="s">
        <v>340</v>
      </c>
      <c r="G256" s="254"/>
      <c r="H256" s="258">
        <v>17</v>
      </c>
      <c r="I256" s="259"/>
      <c r="J256" s="254"/>
      <c r="K256" s="254"/>
      <c r="L256" s="260"/>
      <c r="M256" s="261"/>
      <c r="N256" s="262"/>
      <c r="O256" s="262"/>
      <c r="P256" s="262"/>
      <c r="Q256" s="262"/>
      <c r="R256" s="262"/>
      <c r="S256" s="262"/>
      <c r="T256" s="263"/>
      <c r="AT256" s="264" t="s">
        <v>275</v>
      </c>
      <c r="AU256" s="264" t="s">
        <v>90</v>
      </c>
      <c r="AV256" s="12" t="s">
        <v>90</v>
      </c>
      <c r="AW256" s="12" t="s">
        <v>42</v>
      </c>
      <c r="AX256" s="12" t="s">
        <v>87</v>
      </c>
      <c r="AY256" s="264" t="s">
        <v>183</v>
      </c>
    </row>
    <row r="257" s="1" customFormat="1" ht="38.25" customHeight="1">
      <c r="B257" s="47"/>
      <c r="C257" s="265" t="s">
        <v>575</v>
      </c>
      <c r="D257" s="265" t="s">
        <v>302</v>
      </c>
      <c r="E257" s="266" t="s">
        <v>576</v>
      </c>
      <c r="F257" s="267" t="s">
        <v>577</v>
      </c>
      <c r="G257" s="268" t="s">
        <v>528</v>
      </c>
      <c r="H257" s="269">
        <v>36</v>
      </c>
      <c r="I257" s="270"/>
      <c r="J257" s="271">
        <f>ROUND(I257*H257,2)</f>
        <v>0</v>
      </c>
      <c r="K257" s="267" t="s">
        <v>273</v>
      </c>
      <c r="L257" s="272"/>
      <c r="M257" s="273" t="s">
        <v>34</v>
      </c>
      <c r="N257" s="274" t="s">
        <v>50</v>
      </c>
      <c r="O257" s="48"/>
      <c r="P257" s="244">
        <f>O257*H257</f>
        <v>0</v>
      </c>
      <c r="Q257" s="244">
        <v>0.002</v>
      </c>
      <c r="R257" s="244">
        <f>Q257*H257</f>
        <v>0.072000000000000008</v>
      </c>
      <c r="S257" s="244">
        <v>0</v>
      </c>
      <c r="T257" s="245">
        <f>S257*H257</f>
        <v>0</v>
      </c>
      <c r="AR257" s="24" t="s">
        <v>212</v>
      </c>
      <c r="AT257" s="24" t="s">
        <v>302</v>
      </c>
      <c r="AU257" s="24" t="s">
        <v>90</v>
      </c>
      <c r="AY257" s="24" t="s">
        <v>183</v>
      </c>
      <c r="BE257" s="246">
        <f>IF(N257="základní",J257,0)</f>
        <v>0</v>
      </c>
      <c r="BF257" s="246">
        <f>IF(N257="snížená",J257,0)</f>
        <v>0</v>
      </c>
      <c r="BG257" s="246">
        <f>IF(N257="zákl. přenesená",J257,0)</f>
        <v>0</v>
      </c>
      <c r="BH257" s="246">
        <f>IF(N257="sníž. přenesená",J257,0)</f>
        <v>0</v>
      </c>
      <c r="BI257" s="246">
        <f>IF(N257="nulová",J257,0)</f>
        <v>0</v>
      </c>
      <c r="BJ257" s="24" t="s">
        <v>87</v>
      </c>
      <c r="BK257" s="246">
        <f>ROUND(I257*H257,2)</f>
        <v>0</v>
      </c>
      <c r="BL257" s="24" t="s">
        <v>197</v>
      </c>
      <c r="BM257" s="24" t="s">
        <v>578</v>
      </c>
    </row>
    <row r="258" s="12" customFormat="1">
      <c r="B258" s="253"/>
      <c r="C258" s="254"/>
      <c r="D258" s="255" t="s">
        <v>275</v>
      </c>
      <c r="E258" s="256" t="s">
        <v>34</v>
      </c>
      <c r="F258" s="257" t="s">
        <v>449</v>
      </c>
      <c r="G258" s="254"/>
      <c r="H258" s="258">
        <v>36</v>
      </c>
      <c r="I258" s="259"/>
      <c r="J258" s="254"/>
      <c r="K258" s="254"/>
      <c r="L258" s="260"/>
      <c r="M258" s="261"/>
      <c r="N258" s="262"/>
      <c r="O258" s="262"/>
      <c r="P258" s="262"/>
      <c r="Q258" s="262"/>
      <c r="R258" s="262"/>
      <c r="S258" s="262"/>
      <c r="T258" s="263"/>
      <c r="AT258" s="264" t="s">
        <v>275</v>
      </c>
      <c r="AU258" s="264" t="s">
        <v>90</v>
      </c>
      <c r="AV258" s="12" t="s">
        <v>90</v>
      </c>
      <c r="AW258" s="12" t="s">
        <v>42</v>
      </c>
      <c r="AX258" s="12" t="s">
        <v>87</v>
      </c>
      <c r="AY258" s="264" t="s">
        <v>183</v>
      </c>
    </row>
    <row r="259" s="1" customFormat="1" ht="16.5" customHeight="1">
      <c r="B259" s="47"/>
      <c r="C259" s="235" t="s">
        <v>579</v>
      </c>
      <c r="D259" s="235" t="s">
        <v>184</v>
      </c>
      <c r="E259" s="236" t="s">
        <v>580</v>
      </c>
      <c r="F259" s="237" t="s">
        <v>581</v>
      </c>
      <c r="G259" s="238" t="s">
        <v>528</v>
      </c>
      <c r="H259" s="239">
        <v>20</v>
      </c>
      <c r="I259" s="240"/>
      <c r="J259" s="241">
        <f>ROUND(I259*H259,2)</f>
        <v>0</v>
      </c>
      <c r="K259" s="237" t="s">
        <v>273</v>
      </c>
      <c r="L259" s="73"/>
      <c r="M259" s="242" t="s">
        <v>34</v>
      </c>
      <c r="N259" s="243" t="s">
        <v>50</v>
      </c>
      <c r="O259" s="48"/>
      <c r="P259" s="244">
        <f>O259*H259</f>
        <v>0</v>
      </c>
      <c r="Q259" s="244">
        <v>0.0091800000000000007</v>
      </c>
      <c r="R259" s="244">
        <f>Q259*H259</f>
        <v>0.18360000000000001</v>
      </c>
      <c r="S259" s="244">
        <v>0</v>
      </c>
      <c r="T259" s="245">
        <f>S259*H259</f>
        <v>0</v>
      </c>
      <c r="AR259" s="24" t="s">
        <v>197</v>
      </c>
      <c r="AT259" s="24" t="s">
        <v>184</v>
      </c>
      <c r="AU259" s="24" t="s">
        <v>90</v>
      </c>
      <c r="AY259" s="24" t="s">
        <v>183</v>
      </c>
      <c r="BE259" s="246">
        <f>IF(N259="základní",J259,0)</f>
        <v>0</v>
      </c>
      <c r="BF259" s="246">
        <f>IF(N259="snížená",J259,0)</f>
        <v>0</v>
      </c>
      <c r="BG259" s="246">
        <f>IF(N259="zákl. přenesená",J259,0)</f>
        <v>0</v>
      </c>
      <c r="BH259" s="246">
        <f>IF(N259="sníž. přenesená",J259,0)</f>
        <v>0</v>
      </c>
      <c r="BI259" s="246">
        <f>IF(N259="nulová",J259,0)</f>
        <v>0</v>
      </c>
      <c r="BJ259" s="24" t="s">
        <v>87</v>
      </c>
      <c r="BK259" s="246">
        <f>ROUND(I259*H259,2)</f>
        <v>0</v>
      </c>
      <c r="BL259" s="24" t="s">
        <v>197</v>
      </c>
      <c r="BM259" s="24" t="s">
        <v>582</v>
      </c>
    </row>
    <row r="260" s="12" customFormat="1">
      <c r="B260" s="253"/>
      <c r="C260" s="254"/>
      <c r="D260" s="255" t="s">
        <v>275</v>
      </c>
      <c r="E260" s="256" t="s">
        <v>34</v>
      </c>
      <c r="F260" s="257" t="s">
        <v>583</v>
      </c>
      <c r="G260" s="254"/>
      <c r="H260" s="258">
        <v>20</v>
      </c>
      <c r="I260" s="259"/>
      <c r="J260" s="254"/>
      <c r="K260" s="254"/>
      <c r="L260" s="260"/>
      <c r="M260" s="261"/>
      <c r="N260" s="262"/>
      <c r="O260" s="262"/>
      <c r="P260" s="262"/>
      <c r="Q260" s="262"/>
      <c r="R260" s="262"/>
      <c r="S260" s="262"/>
      <c r="T260" s="263"/>
      <c r="AT260" s="264" t="s">
        <v>275</v>
      </c>
      <c r="AU260" s="264" t="s">
        <v>90</v>
      </c>
      <c r="AV260" s="12" t="s">
        <v>90</v>
      </c>
      <c r="AW260" s="12" t="s">
        <v>42</v>
      </c>
      <c r="AX260" s="12" t="s">
        <v>87</v>
      </c>
      <c r="AY260" s="264" t="s">
        <v>183</v>
      </c>
    </row>
    <row r="261" s="1" customFormat="1" ht="16.5" customHeight="1">
      <c r="B261" s="47"/>
      <c r="C261" s="265" t="s">
        <v>584</v>
      </c>
      <c r="D261" s="265" t="s">
        <v>302</v>
      </c>
      <c r="E261" s="266" t="s">
        <v>585</v>
      </c>
      <c r="F261" s="267" t="s">
        <v>586</v>
      </c>
      <c r="G261" s="268" t="s">
        <v>528</v>
      </c>
      <c r="H261" s="269">
        <v>2</v>
      </c>
      <c r="I261" s="270"/>
      <c r="J261" s="271">
        <f>ROUND(I261*H261,2)</f>
        <v>0</v>
      </c>
      <c r="K261" s="267" t="s">
        <v>273</v>
      </c>
      <c r="L261" s="272"/>
      <c r="M261" s="273" t="s">
        <v>34</v>
      </c>
      <c r="N261" s="274" t="s">
        <v>50</v>
      </c>
      <c r="O261" s="48"/>
      <c r="P261" s="244">
        <f>O261*H261</f>
        <v>0</v>
      </c>
      <c r="Q261" s="244">
        <v>1.0540000000000001</v>
      </c>
      <c r="R261" s="244">
        <f>Q261*H261</f>
        <v>2.1080000000000001</v>
      </c>
      <c r="S261" s="244">
        <v>0</v>
      </c>
      <c r="T261" s="245">
        <f>S261*H261</f>
        <v>0</v>
      </c>
      <c r="AR261" s="24" t="s">
        <v>212</v>
      </c>
      <c r="AT261" s="24" t="s">
        <v>302</v>
      </c>
      <c r="AU261" s="24" t="s">
        <v>90</v>
      </c>
      <c r="AY261" s="24" t="s">
        <v>183</v>
      </c>
      <c r="BE261" s="246">
        <f>IF(N261="základní",J261,0)</f>
        <v>0</v>
      </c>
      <c r="BF261" s="246">
        <f>IF(N261="snížená",J261,0)</f>
        <v>0</v>
      </c>
      <c r="BG261" s="246">
        <f>IF(N261="zákl. přenesená",J261,0)</f>
        <v>0</v>
      </c>
      <c r="BH261" s="246">
        <f>IF(N261="sníž. přenesená",J261,0)</f>
        <v>0</v>
      </c>
      <c r="BI261" s="246">
        <f>IF(N261="nulová",J261,0)</f>
        <v>0</v>
      </c>
      <c r="BJ261" s="24" t="s">
        <v>87</v>
      </c>
      <c r="BK261" s="246">
        <f>ROUND(I261*H261,2)</f>
        <v>0</v>
      </c>
      <c r="BL261" s="24" t="s">
        <v>197</v>
      </c>
      <c r="BM261" s="24" t="s">
        <v>587</v>
      </c>
    </row>
    <row r="262" s="12" customFormat="1">
      <c r="B262" s="253"/>
      <c r="C262" s="254"/>
      <c r="D262" s="255" t="s">
        <v>275</v>
      </c>
      <c r="E262" s="256" t="s">
        <v>34</v>
      </c>
      <c r="F262" s="257" t="s">
        <v>90</v>
      </c>
      <c r="G262" s="254"/>
      <c r="H262" s="258">
        <v>2</v>
      </c>
      <c r="I262" s="259"/>
      <c r="J262" s="254"/>
      <c r="K262" s="254"/>
      <c r="L262" s="260"/>
      <c r="M262" s="261"/>
      <c r="N262" s="262"/>
      <c r="O262" s="262"/>
      <c r="P262" s="262"/>
      <c r="Q262" s="262"/>
      <c r="R262" s="262"/>
      <c r="S262" s="262"/>
      <c r="T262" s="263"/>
      <c r="AT262" s="264" t="s">
        <v>275</v>
      </c>
      <c r="AU262" s="264" t="s">
        <v>90</v>
      </c>
      <c r="AV262" s="12" t="s">
        <v>90</v>
      </c>
      <c r="AW262" s="12" t="s">
        <v>42</v>
      </c>
      <c r="AX262" s="12" t="s">
        <v>87</v>
      </c>
      <c r="AY262" s="264" t="s">
        <v>183</v>
      </c>
    </row>
    <row r="263" s="1" customFormat="1" ht="16.5" customHeight="1">
      <c r="B263" s="47"/>
      <c r="C263" s="265" t="s">
        <v>588</v>
      </c>
      <c r="D263" s="265" t="s">
        <v>302</v>
      </c>
      <c r="E263" s="266" t="s">
        <v>589</v>
      </c>
      <c r="F263" s="267" t="s">
        <v>590</v>
      </c>
      <c r="G263" s="268" t="s">
        <v>528</v>
      </c>
      <c r="H263" s="269">
        <v>14</v>
      </c>
      <c r="I263" s="270"/>
      <c r="J263" s="271">
        <f>ROUND(I263*H263,2)</f>
        <v>0</v>
      </c>
      <c r="K263" s="267" t="s">
        <v>273</v>
      </c>
      <c r="L263" s="272"/>
      <c r="M263" s="273" t="s">
        <v>34</v>
      </c>
      <c r="N263" s="274" t="s">
        <v>50</v>
      </c>
      <c r="O263" s="48"/>
      <c r="P263" s="244">
        <f>O263*H263</f>
        <v>0</v>
      </c>
      <c r="Q263" s="244">
        <v>0.52600000000000002</v>
      </c>
      <c r="R263" s="244">
        <f>Q263*H263</f>
        <v>7.3640000000000008</v>
      </c>
      <c r="S263" s="244">
        <v>0</v>
      </c>
      <c r="T263" s="245">
        <f>S263*H263</f>
        <v>0</v>
      </c>
      <c r="AR263" s="24" t="s">
        <v>212</v>
      </c>
      <c r="AT263" s="24" t="s">
        <v>302</v>
      </c>
      <c r="AU263" s="24" t="s">
        <v>90</v>
      </c>
      <c r="AY263" s="24" t="s">
        <v>183</v>
      </c>
      <c r="BE263" s="246">
        <f>IF(N263="základní",J263,0)</f>
        <v>0</v>
      </c>
      <c r="BF263" s="246">
        <f>IF(N263="snížená",J263,0)</f>
        <v>0</v>
      </c>
      <c r="BG263" s="246">
        <f>IF(N263="zákl. přenesená",J263,0)</f>
        <v>0</v>
      </c>
      <c r="BH263" s="246">
        <f>IF(N263="sníž. přenesená",J263,0)</f>
        <v>0</v>
      </c>
      <c r="BI263" s="246">
        <f>IF(N263="nulová",J263,0)</f>
        <v>0</v>
      </c>
      <c r="BJ263" s="24" t="s">
        <v>87</v>
      </c>
      <c r="BK263" s="246">
        <f>ROUND(I263*H263,2)</f>
        <v>0</v>
      </c>
      <c r="BL263" s="24" t="s">
        <v>197</v>
      </c>
      <c r="BM263" s="24" t="s">
        <v>591</v>
      </c>
    </row>
    <row r="264" s="12" customFormat="1">
      <c r="B264" s="253"/>
      <c r="C264" s="254"/>
      <c r="D264" s="255" t="s">
        <v>275</v>
      </c>
      <c r="E264" s="256" t="s">
        <v>34</v>
      </c>
      <c r="F264" s="257" t="s">
        <v>236</v>
      </c>
      <c r="G264" s="254"/>
      <c r="H264" s="258">
        <v>14</v>
      </c>
      <c r="I264" s="259"/>
      <c r="J264" s="254"/>
      <c r="K264" s="254"/>
      <c r="L264" s="260"/>
      <c r="M264" s="261"/>
      <c r="N264" s="262"/>
      <c r="O264" s="262"/>
      <c r="P264" s="262"/>
      <c r="Q264" s="262"/>
      <c r="R264" s="262"/>
      <c r="S264" s="262"/>
      <c r="T264" s="263"/>
      <c r="AT264" s="264" t="s">
        <v>275</v>
      </c>
      <c r="AU264" s="264" t="s">
        <v>90</v>
      </c>
      <c r="AV264" s="12" t="s">
        <v>90</v>
      </c>
      <c r="AW264" s="12" t="s">
        <v>42</v>
      </c>
      <c r="AX264" s="12" t="s">
        <v>87</v>
      </c>
      <c r="AY264" s="264" t="s">
        <v>183</v>
      </c>
    </row>
    <row r="265" s="1" customFormat="1" ht="16.5" customHeight="1">
      <c r="B265" s="47"/>
      <c r="C265" s="265" t="s">
        <v>592</v>
      </c>
      <c r="D265" s="265" t="s">
        <v>302</v>
      </c>
      <c r="E265" s="266" t="s">
        <v>593</v>
      </c>
      <c r="F265" s="267" t="s">
        <v>594</v>
      </c>
      <c r="G265" s="268" t="s">
        <v>528</v>
      </c>
      <c r="H265" s="269">
        <v>1</v>
      </c>
      <c r="I265" s="270"/>
      <c r="J265" s="271">
        <f>ROUND(I265*H265,2)</f>
        <v>0</v>
      </c>
      <c r="K265" s="267" t="s">
        <v>34</v>
      </c>
      <c r="L265" s="272"/>
      <c r="M265" s="273" t="s">
        <v>34</v>
      </c>
      <c r="N265" s="274" t="s">
        <v>50</v>
      </c>
      <c r="O265" s="48"/>
      <c r="P265" s="244">
        <f>O265*H265</f>
        <v>0</v>
      </c>
      <c r="Q265" s="244">
        <v>0.52600000000000002</v>
      </c>
      <c r="R265" s="244">
        <f>Q265*H265</f>
        <v>0.52600000000000002</v>
      </c>
      <c r="S265" s="244">
        <v>0</v>
      </c>
      <c r="T265" s="245">
        <f>S265*H265</f>
        <v>0</v>
      </c>
      <c r="AR265" s="24" t="s">
        <v>212</v>
      </c>
      <c r="AT265" s="24" t="s">
        <v>302</v>
      </c>
      <c r="AU265" s="24" t="s">
        <v>90</v>
      </c>
      <c r="AY265" s="24" t="s">
        <v>183</v>
      </c>
      <c r="BE265" s="246">
        <f>IF(N265="základní",J265,0)</f>
        <v>0</v>
      </c>
      <c r="BF265" s="246">
        <f>IF(N265="snížená",J265,0)</f>
        <v>0</v>
      </c>
      <c r="BG265" s="246">
        <f>IF(N265="zákl. přenesená",J265,0)</f>
        <v>0</v>
      </c>
      <c r="BH265" s="246">
        <f>IF(N265="sníž. přenesená",J265,0)</f>
        <v>0</v>
      </c>
      <c r="BI265" s="246">
        <f>IF(N265="nulová",J265,0)</f>
        <v>0</v>
      </c>
      <c r="BJ265" s="24" t="s">
        <v>87</v>
      </c>
      <c r="BK265" s="246">
        <f>ROUND(I265*H265,2)</f>
        <v>0</v>
      </c>
      <c r="BL265" s="24" t="s">
        <v>197</v>
      </c>
      <c r="BM265" s="24" t="s">
        <v>595</v>
      </c>
    </row>
    <row r="266" s="1" customFormat="1" ht="16.5" customHeight="1">
      <c r="B266" s="47"/>
      <c r="C266" s="265" t="s">
        <v>596</v>
      </c>
      <c r="D266" s="265" t="s">
        <v>302</v>
      </c>
      <c r="E266" s="266" t="s">
        <v>597</v>
      </c>
      <c r="F266" s="267" t="s">
        <v>598</v>
      </c>
      <c r="G266" s="268" t="s">
        <v>528</v>
      </c>
      <c r="H266" s="269">
        <v>3</v>
      </c>
      <c r="I266" s="270"/>
      <c r="J266" s="271">
        <f>ROUND(I266*H266,2)</f>
        <v>0</v>
      </c>
      <c r="K266" s="267" t="s">
        <v>273</v>
      </c>
      <c r="L266" s="272"/>
      <c r="M266" s="273" t="s">
        <v>34</v>
      </c>
      <c r="N266" s="274" t="s">
        <v>50</v>
      </c>
      <c r="O266" s="48"/>
      <c r="P266" s="244">
        <f>O266*H266</f>
        <v>0</v>
      </c>
      <c r="Q266" s="244">
        <v>0.26200000000000001</v>
      </c>
      <c r="R266" s="244">
        <f>Q266*H266</f>
        <v>0.78600000000000003</v>
      </c>
      <c r="S266" s="244">
        <v>0</v>
      </c>
      <c r="T266" s="245">
        <f>S266*H266</f>
        <v>0</v>
      </c>
      <c r="AR266" s="24" t="s">
        <v>212</v>
      </c>
      <c r="AT266" s="24" t="s">
        <v>302</v>
      </c>
      <c r="AU266" s="24" t="s">
        <v>90</v>
      </c>
      <c r="AY266" s="24" t="s">
        <v>183</v>
      </c>
      <c r="BE266" s="246">
        <f>IF(N266="základní",J266,0)</f>
        <v>0</v>
      </c>
      <c r="BF266" s="246">
        <f>IF(N266="snížená",J266,0)</f>
        <v>0</v>
      </c>
      <c r="BG266" s="246">
        <f>IF(N266="zákl. přenesená",J266,0)</f>
        <v>0</v>
      </c>
      <c r="BH266" s="246">
        <f>IF(N266="sníž. přenesená",J266,0)</f>
        <v>0</v>
      </c>
      <c r="BI266" s="246">
        <f>IF(N266="nulová",J266,0)</f>
        <v>0</v>
      </c>
      <c r="BJ266" s="24" t="s">
        <v>87</v>
      </c>
      <c r="BK266" s="246">
        <f>ROUND(I266*H266,2)</f>
        <v>0</v>
      </c>
      <c r="BL266" s="24" t="s">
        <v>197</v>
      </c>
      <c r="BM266" s="24" t="s">
        <v>599</v>
      </c>
    </row>
    <row r="267" s="1" customFormat="1" ht="16.5" customHeight="1">
      <c r="B267" s="47"/>
      <c r="C267" s="235" t="s">
        <v>600</v>
      </c>
      <c r="D267" s="235" t="s">
        <v>184</v>
      </c>
      <c r="E267" s="236" t="s">
        <v>601</v>
      </c>
      <c r="F267" s="237" t="s">
        <v>602</v>
      </c>
      <c r="G267" s="238" t="s">
        <v>528</v>
      </c>
      <c r="H267" s="239">
        <v>16</v>
      </c>
      <c r="I267" s="240"/>
      <c r="J267" s="241">
        <f>ROUND(I267*H267,2)</f>
        <v>0</v>
      </c>
      <c r="K267" s="237" t="s">
        <v>273</v>
      </c>
      <c r="L267" s="73"/>
      <c r="M267" s="242" t="s">
        <v>34</v>
      </c>
      <c r="N267" s="243" t="s">
        <v>50</v>
      </c>
      <c r="O267" s="48"/>
      <c r="P267" s="244">
        <f>O267*H267</f>
        <v>0</v>
      </c>
      <c r="Q267" s="244">
        <v>0.011469999999999999</v>
      </c>
      <c r="R267" s="244">
        <f>Q267*H267</f>
        <v>0.18351999999999999</v>
      </c>
      <c r="S267" s="244">
        <v>0</v>
      </c>
      <c r="T267" s="245">
        <f>S267*H267</f>
        <v>0</v>
      </c>
      <c r="AR267" s="24" t="s">
        <v>197</v>
      </c>
      <c r="AT267" s="24" t="s">
        <v>184</v>
      </c>
      <c r="AU267" s="24" t="s">
        <v>90</v>
      </c>
      <c r="AY267" s="24" t="s">
        <v>183</v>
      </c>
      <c r="BE267" s="246">
        <f>IF(N267="základní",J267,0)</f>
        <v>0</v>
      </c>
      <c r="BF267" s="246">
        <f>IF(N267="snížená",J267,0)</f>
        <v>0</v>
      </c>
      <c r="BG267" s="246">
        <f>IF(N267="zákl. přenesená",J267,0)</f>
        <v>0</v>
      </c>
      <c r="BH267" s="246">
        <f>IF(N267="sníž. přenesená",J267,0)</f>
        <v>0</v>
      </c>
      <c r="BI267" s="246">
        <f>IF(N267="nulová",J267,0)</f>
        <v>0</v>
      </c>
      <c r="BJ267" s="24" t="s">
        <v>87</v>
      </c>
      <c r="BK267" s="246">
        <f>ROUND(I267*H267,2)</f>
        <v>0</v>
      </c>
      <c r="BL267" s="24" t="s">
        <v>197</v>
      </c>
      <c r="BM267" s="24" t="s">
        <v>603</v>
      </c>
    </row>
    <row r="268" s="12" customFormat="1">
      <c r="B268" s="253"/>
      <c r="C268" s="254"/>
      <c r="D268" s="255" t="s">
        <v>275</v>
      </c>
      <c r="E268" s="256" t="s">
        <v>34</v>
      </c>
      <c r="F268" s="257" t="s">
        <v>243</v>
      </c>
      <c r="G268" s="254"/>
      <c r="H268" s="258">
        <v>16</v>
      </c>
      <c r="I268" s="259"/>
      <c r="J268" s="254"/>
      <c r="K268" s="254"/>
      <c r="L268" s="260"/>
      <c r="M268" s="261"/>
      <c r="N268" s="262"/>
      <c r="O268" s="262"/>
      <c r="P268" s="262"/>
      <c r="Q268" s="262"/>
      <c r="R268" s="262"/>
      <c r="S268" s="262"/>
      <c r="T268" s="263"/>
      <c r="AT268" s="264" t="s">
        <v>275</v>
      </c>
      <c r="AU268" s="264" t="s">
        <v>90</v>
      </c>
      <c r="AV268" s="12" t="s">
        <v>90</v>
      </c>
      <c r="AW268" s="12" t="s">
        <v>42</v>
      </c>
      <c r="AX268" s="12" t="s">
        <v>87</v>
      </c>
      <c r="AY268" s="264" t="s">
        <v>183</v>
      </c>
    </row>
    <row r="269" s="1" customFormat="1" ht="16.5" customHeight="1">
      <c r="B269" s="47"/>
      <c r="C269" s="265" t="s">
        <v>604</v>
      </c>
      <c r="D269" s="265" t="s">
        <v>302</v>
      </c>
      <c r="E269" s="266" t="s">
        <v>605</v>
      </c>
      <c r="F269" s="267" t="s">
        <v>606</v>
      </c>
      <c r="G269" s="268" t="s">
        <v>528</v>
      </c>
      <c r="H269" s="269">
        <v>16</v>
      </c>
      <c r="I269" s="270"/>
      <c r="J269" s="271">
        <f>ROUND(I269*H269,2)</f>
        <v>0</v>
      </c>
      <c r="K269" s="267" t="s">
        <v>273</v>
      </c>
      <c r="L269" s="272"/>
      <c r="M269" s="273" t="s">
        <v>34</v>
      </c>
      <c r="N269" s="274" t="s">
        <v>50</v>
      </c>
      <c r="O269" s="48"/>
      <c r="P269" s="244">
        <f>O269*H269</f>
        <v>0</v>
      </c>
      <c r="Q269" s="244">
        <v>0.56999999999999995</v>
      </c>
      <c r="R269" s="244">
        <f>Q269*H269</f>
        <v>9.1199999999999992</v>
      </c>
      <c r="S269" s="244">
        <v>0</v>
      </c>
      <c r="T269" s="245">
        <f>S269*H269</f>
        <v>0</v>
      </c>
      <c r="AR269" s="24" t="s">
        <v>212</v>
      </c>
      <c r="AT269" s="24" t="s">
        <v>302</v>
      </c>
      <c r="AU269" s="24" t="s">
        <v>90</v>
      </c>
      <c r="AY269" s="24" t="s">
        <v>183</v>
      </c>
      <c r="BE269" s="246">
        <f>IF(N269="základní",J269,0)</f>
        <v>0</v>
      </c>
      <c r="BF269" s="246">
        <f>IF(N269="snížená",J269,0)</f>
        <v>0</v>
      </c>
      <c r="BG269" s="246">
        <f>IF(N269="zákl. přenesená",J269,0)</f>
        <v>0</v>
      </c>
      <c r="BH269" s="246">
        <f>IF(N269="sníž. přenesená",J269,0)</f>
        <v>0</v>
      </c>
      <c r="BI269" s="246">
        <f>IF(N269="nulová",J269,0)</f>
        <v>0</v>
      </c>
      <c r="BJ269" s="24" t="s">
        <v>87</v>
      </c>
      <c r="BK269" s="246">
        <f>ROUND(I269*H269,2)</f>
        <v>0</v>
      </c>
      <c r="BL269" s="24" t="s">
        <v>197</v>
      </c>
      <c r="BM269" s="24" t="s">
        <v>607</v>
      </c>
    </row>
    <row r="270" s="12" customFormat="1">
      <c r="B270" s="253"/>
      <c r="C270" s="254"/>
      <c r="D270" s="255" t="s">
        <v>275</v>
      </c>
      <c r="E270" s="256" t="s">
        <v>34</v>
      </c>
      <c r="F270" s="257" t="s">
        <v>243</v>
      </c>
      <c r="G270" s="254"/>
      <c r="H270" s="258">
        <v>16</v>
      </c>
      <c r="I270" s="259"/>
      <c r="J270" s="254"/>
      <c r="K270" s="254"/>
      <c r="L270" s="260"/>
      <c r="M270" s="261"/>
      <c r="N270" s="262"/>
      <c r="O270" s="262"/>
      <c r="P270" s="262"/>
      <c r="Q270" s="262"/>
      <c r="R270" s="262"/>
      <c r="S270" s="262"/>
      <c r="T270" s="263"/>
      <c r="AT270" s="264" t="s">
        <v>275</v>
      </c>
      <c r="AU270" s="264" t="s">
        <v>90</v>
      </c>
      <c r="AV270" s="12" t="s">
        <v>90</v>
      </c>
      <c r="AW270" s="12" t="s">
        <v>42</v>
      </c>
      <c r="AX270" s="12" t="s">
        <v>87</v>
      </c>
      <c r="AY270" s="264" t="s">
        <v>183</v>
      </c>
    </row>
    <row r="271" s="1" customFormat="1" ht="16.5" customHeight="1">
      <c r="B271" s="47"/>
      <c r="C271" s="235" t="s">
        <v>608</v>
      </c>
      <c r="D271" s="235" t="s">
        <v>184</v>
      </c>
      <c r="E271" s="236" t="s">
        <v>609</v>
      </c>
      <c r="F271" s="237" t="s">
        <v>610</v>
      </c>
      <c r="G271" s="238" t="s">
        <v>528</v>
      </c>
      <c r="H271" s="239">
        <v>17</v>
      </c>
      <c r="I271" s="240"/>
      <c r="J271" s="241">
        <f>ROUND(I271*H271,2)</f>
        <v>0</v>
      </c>
      <c r="K271" s="237" t="s">
        <v>273</v>
      </c>
      <c r="L271" s="73"/>
      <c r="M271" s="242" t="s">
        <v>34</v>
      </c>
      <c r="N271" s="243" t="s">
        <v>50</v>
      </c>
      <c r="O271" s="48"/>
      <c r="P271" s="244">
        <f>O271*H271</f>
        <v>0</v>
      </c>
      <c r="Q271" s="244">
        <v>0.027529999999999999</v>
      </c>
      <c r="R271" s="244">
        <f>Q271*H271</f>
        <v>0.46800999999999998</v>
      </c>
      <c r="S271" s="244">
        <v>0</v>
      </c>
      <c r="T271" s="245">
        <f>S271*H271</f>
        <v>0</v>
      </c>
      <c r="AR271" s="24" t="s">
        <v>197</v>
      </c>
      <c r="AT271" s="24" t="s">
        <v>184</v>
      </c>
      <c r="AU271" s="24" t="s">
        <v>90</v>
      </c>
      <c r="AY271" s="24" t="s">
        <v>183</v>
      </c>
      <c r="BE271" s="246">
        <f>IF(N271="základní",J271,0)</f>
        <v>0</v>
      </c>
      <c r="BF271" s="246">
        <f>IF(N271="snížená",J271,0)</f>
        <v>0</v>
      </c>
      <c r="BG271" s="246">
        <f>IF(N271="zákl. přenesená",J271,0)</f>
        <v>0</v>
      </c>
      <c r="BH271" s="246">
        <f>IF(N271="sníž. přenesená",J271,0)</f>
        <v>0</v>
      </c>
      <c r="BI271" s="246">
        <f>IF(N271="nulová",J271,0)</f>
        <v>0</v>
      </c>
      <c r="BJ271" s="24" t="s">
        <v>87</v>
      </c>
      <c r="BK271" s="246">
        <f>ROUND(I271*H271,2)</f>
        <v>0</v>
      </c>
      <c r="BL271" s="24" t="s">
        <v>197</v>
      </c>
      <c r="BM271" s="24" t="s">
        <v>611</v>
      </c>
    </row>
    <row r="272" s="12" customFormat="1">
      <c r="B272" s="253"/>
      <c r="C272" s="254"/>
      <c r="D272" s="255" t="s">
        <v>275</v>
      </c>
      <c r="E272" s="256" t="s">
        <v>34</v>
      </c>
      <c r="F272" s="257" t="s">
        <v>340</v>
      </c>
      <c r="G272" s="254"/>
      <c r="H272" s="258">
        <v>17</v>
      </c>
      <c r="I272" s="259"/>
      <c r="J272" s="254"/>
      <c r="K272" s="254"/>
      <c r="L272" s="260"/>
      <c r="M272" s="261"/>
      <c r="N272" s="262"/>
      <c r="O272" s="262"/>
      <c r="P272" s="262"/>
      <c r="Q272" s="262"/>
      <c r="R272" s="262"/>
      <c r="S272" s="262"/>
      <c r="T272" s="263"/>
      <c r="AT272" s="264" t="s">
        <v>275</v>
      </c>
      <c r="AU272" s="264" t="s">
        <v>90</v>
      </c>
      <c r="AV272" s="12" t="s">
        <v>90</v>
      </c>
      <c r="AW272" s="12" t="s">
        <v>42</v>
      </c>
      <c r="AX272" s="12" t="s">
        <v>87</v>
      </c>
      <c r="AY272" s="264" t="s">
        <v>183</v>
      </c>
    </row>
    <row r="273" s="1" customFormat="1" ht="16.5" customHeight="1">
      <c r="B273" s="47"/>
      <c r="C273" s="265" t="s">
        <v>612</v>
      </c>
      <c r="D273" s="265" t="s">
        <v>302</v>
      </c>
      <c r="E273" s="266" t="s">
        <v>613</v>
      </c>
      <c r="F273" s="267" t="s">
        <v>614</v>
      </c>
      <c r="G273" s="268" t="s">
        <v>528</v>
      </c>
      <c r="H273" s="269">
        <v>17</v>
      </c>
      <c r="I273" s="270"/>
      <c r="J273" s="271">
        <f>ROUND(I273*H273,2)</f>
        <v>0</v>
      </c>
      <c r="K273" s="267" t="s">
        <v>273</v>
      </c>
      <c r="L273" s="272"/>
      <c r="M273" s="273" t="s">
        <v>34</v>
      </c>
      <c r="N273" s="274" t="s">
        <v>50</v>
      </c>
      <c r="O273" s="48"/>
      <c r="P273" s="244">
        <f>O273*H273</f>
        <v>0</v>
      </c>
      <c r="Q273" s="244">
        <v>1.817</v>
      </c>
      <c r="R273" s="244">
        <f>Q273*H273</f>
        <v>30.888999999999999</v>
      </c>
      <c r="S273" s="244">
        <v>0</v>
      </c>
      <c r="T273" s="245">
        <f>S273*H273</f>
        <v>0</v>
      </c>
      <c r="AR273" s="24" t="s">
        <v>212</v>
      </c>
      <c r="AT273" s="24" t="s">
        <v>302</v>
      </c>
      <c r="AU273" s="24" t="s">
        <v>90</v>
      </c>
      <c r="AY273" s="24" t="s">
        <v>183</v>
      </c>
      <c r="BE273" s="246">
        <f>IF(N273="základní",J273,0)</f>
        <v>0</v>
      </c>
      <c r="BF273" s="246">
        <f>IF(N273="snížená",J273,0)</f>
        <v>0</v>
      </c>
      <c r="BG273" s="246">
        <f>IF(N273="zákl. přenesená",J273,0)</f>
        <v>0</v>
      </c>
      <c r="BH273" s="246">
        <f>IF(N273="sníž. přenesená",J273,0)</f>
        <v>0</v>
      </c>
      <c r="BI273" s="246">
        <f>IF(N273="nulová",J273,0)</f>
        <v>0</v>
      </c>
      <c r="BJ273" s="24" t="s">
        <v>87</v>
      </c>
      <c r="BK273" s="246">
        <f>ROUND(I273*H273,2)</f>
        <v>0</v>
      </c>
      <c r="BL273" s="24" t="s">
        <v>197</v>
      </c>
      <c r="BM273" s="24" t="s">
        <v>615</v>
      </c>
    </row>
    <row r="274" s="12" customFormat="1">
      <c r="B274" s="253"/>
      <c r="C274" s="254"/>
      <c r="D274" s="255" t="s">
        <v>275</v>
      </c>
      <c r="E274" s="256" t="s">
        <v>34</v>
      </c>
      <c r="F274" s="257" t="s">
        <v>340</v>
      </c>
      <c r="G274" s="254"/>
      <c r="H274" s="258">
        <v>17</v>
      </c>
      <c r="I274" s="259"/>
      <c r="J274" s="254"/>
      <c r="K274" s="254"/>
      <c r="L274" s="260"/>
      <c r="M274" s="261"/>
      <c r="N274" s="262"/>
      <c r="O274" s="262"/>
      <c r="P274" s="262"/>
      <c r="Q274" s="262"/>
      <c r="R274" s="262"/>
      <c r="S274" s="262"/>
      <c r="T274" s="263"/>
      <c r="AT274" s="264" t="s">
        <v>275</v>
      </c>
      <c r="AU274" s="264" t="s">
        <v>90</v>
      </c>
      <c r="AV274" s="12" t="s">
        <v>90</v>
      </c>
      <c r="AW274" s="12" t="s">
        <v>42</v>
      </c>
      <c r="AX274" s="12" t="s">
        <v>87</v>
      </c>
      <c r="AY274" s="264" t="s">
        <v>183</v>
      </c>
    </row>
    <row r="275" s="1" customFormat="1" ht="16.5" customHeight="1">
      <c r="B275" s="47"/>
      <c r="C275" s="235" t="s">
        <v>616</v>
      </c>
      <c r="D275" s="235" t="s">
        <v>184</v>
      </c>
      <c r="E275" s="236" t="s">
        <v>617</v>
      </c>
      <c r="F275" s="237" t="s">
        <v>618</v>
      </c>
      <c r="G275" s="238" t="s">
        <v>528</v>
      </c>
      <c r="H275" s="239">
        <v>1</v>
      </c>
      <c r="I275" s="240"/>
      <c r="J275" s="241">
        <f>ROUND(I275*H275,2)</f>
        <v>0</v>
      </c>
      <c r="K275" s="237" t="s">
        <v>273</v>
      </c>
      <c r="L275" s="73"/>
      <c r="M275" s="242" t="s">
        <v>34</v>
      </c>
      <c r="N275" s="243" t="s">
        <v>50</v>
      </c>
      <c r="O275" s="48"/>
      <c r="P275" s="244">
        <f>O275*H275</f>
        <v>0</v>
      </c>
      <c r="Q275" s="244">
        <v>0.038260000000000002</v>
      </c>
      <c r="R275" s="244">
        <f>Q275*H275</f>
        <v>0.038260000000000002</v>
      </c>
      <c r="S275" s="244">
        <v>0</v>
      </c>
      <c r="T275" s="245">
        <f>S275*H275</f>
        <v>0</v>
      </c>
      <c r="AR275" s="24" t="s">
        <v>197</v>
      </c>
      <c r="AT275" s="24" t="s">
        <v>184</v>
      </c>
      <c r="AU275" s="24" t="s">
        <v>90</v>
      </c>
      <c r="AY275" s="24" t="s">
        <v>183</v>
      </c>
      <c r="BE275" s="246">
        <f>IF(N275="základní",J275,0)</f>
        <v>0</v>
      </c>
      <c r="BF275" s="246">
        <f>IF(N275="snížená",J275,0)</f>
        <v>0</v>
      </c>
      <c r="BG275" s="246">
        <f>IF(N275="zákl. přenesená",J275,0)</f>
        <v>0</v>
      </c>
      <c r="BH275" s="246">
        <f>IF(N275="sníž. přenesená",J275,0)</f>
        <v>0</v>
      </c>
      <c r="BI275" s="246">
        <f>IF(N275="nulová",J275,0)</f>
        <v>0</v>
      </c>
      <c r="BJ275" s="24" t="s">
        <v>87</v>
      </c>
      <c r="BK275" s="246">
        <f>ROUND(I275*H275,2)</f>
        <v>0</v>
      </c>
      <c r="BL275" s="24" t="s">
        <v>197</v>
      </c>
      <c r="BM275" s="24" t="s">
        <v>619</v>
      </c>
    </row>
    <row r="276" s="12" customFormat="1">
      <c r="B276" s="253"/>
      <c r="C276" s="254"/>
      <c r="D276" s="255" t="s">
        <v>275</v>
      </c>
      <c r="E276" s="256" t="s">
        <v>34</v>
      </c>
      <c r="F276" s="257" t="s">
        <v>87</v>
      </c>
      <c r="G276" s="254"/>
      <c r="H276" s="258">
        <v>1</v>
      </c>
      <c r="I276" s="259"/>
      <c r="J276" s="254"/>
      <c r="K276" s="254"/>
      <c r="L276" s="260"/>
      <c r="M276" s="261"/>
      <c r="N276" s="262"/>
      <c r="O276" s="262"/>
      <c r="P276" s="262"/>
      <c r="Q276" s="262"/>
      <c r="R276" s="262"/>
      <c r="S276" s="262"/>
      <c r="T276" s="263"/>
      <c r="AT276" s="264" t="s">
        <v>275</v>
      </c>
      <c r="AU276" s="264" t="s">
        <v>90</v>
      </c>
      <c r="AV276" s="12" t="s">
        <v>90</v>
      </c>
      <c r="AW276" s="12" t="s">
        <v>42</v>
      </c>
      <c r="AX276" s="12" t="s">
        <v>87</v>
      </c>
      <c r="AY276" s="264" t="s">
        <v>183</v>
      </c>
    </row>
    <row r="277" s="1" customFormat="1" ht="16.5" customHeight="1">
      <c r="B277" s="47"/>
      <c r="C277" s="265" t="s">
        <v>620</v>
      </c>
      <c r="D277" s="265" t="s">
        <v>302</v>
      </c>
      <c r="E277" s="266" t="s">
        <v>621</v>
      </c>
      <c r="F277" s="267" t="s">
        <v>622</v>
      </c>
      <c r="G277" s="268" t="s">
        <v>528</v>
      </c>
      <c r="H277" s="269">
        <v>2</v>
      </c>
      <c r="I277" s="270"/>
      <c r="J277" s="271">
        <f>ROUND(I277*H277,2)</f>
        <v>0</v>
      </c>
      <c r="K277" s="267" t="s">
        <v>273</v>
      </c>
      <c r="L277" s="272"/>
      <c r="M277" s="273" t="s">
        <v>34</v>
      </c>
      <c r="N277" s="274" t="s">
        <v>50</v>
      </c>
      <c r="O277" s="48"/>
      <c r="P277" s="244">
        <f>O277*H277</f>
        <v>0</v>
      </c>
      <c r="Q277" s="244">
        <v>0.44900000000000001</v>
      </c>
      <c r="R277" s="244">
        <f>Q277*H277</f>
        <v>0.89800000000000002</v>
      </c>
      <c r="S277" s="244">
        <v>0</v>
      </c>
      <c r="T277" s="245">
        <f>S277*H277</f>
        <v>0</v>
      </c>
      <c r="AR277" s="24" t="s">
        <v>212</v>
      </c>
      <c r="AT277" s="24" t="s">
        <v>302</v>
      </c>
      <c r="AU277" s="24" t="s">
        <v>90</v>
      </c>
      <c r="AY277" s="24" t="s">
        <v>183</v>
      </c>
      <c r="BE277" s="246">
        <f>IF(N277="základní",J277,0)</f>
        <v>0</v>
      </c>
      <c r="BF277" s="246">
        <f>IF(N277="snížená",J277,0)</f>
        <v>0</v>
      </c>
      <c r="BG277" s="246">
        <f>IF(N277="zákl. přenesená",J277,0)</f>
        <v>0</v>
      </c>
      <c r="BH277" s="246">
        <f>IF(N277="sníž. přenesená",J277,0)</f>
        <v>0</v>
      </c>
      <c r="BI277" s="246">
        <f>IF(N277="nulová",J277,0)</f>
        <v>0</v>
      </c>
      <c r="BJ277" s="24" t="s">
        <v>87</v>
      </c>
      <c r="BK277" s="246">
        <f>ROUND(I277*H277,2)</f>
        <v>0</v>
      </c>
      <c r="BL277" s="24" t="s">
        <v>197</v>
      </c>
      <c r="BM277" s="24" t="s">
        <v>623</v>
      </c>
    </row>
    <row r="278" s="12" customFormat="1">
      <c r="B278" s="253"/>
      <c r="C278" s="254"/>
      <c r="D278" s="255" t="s">
        <v>275</v>
      </c>
      <c r="E278" s="256" t="s">
        <v>34</v>
      </c>
      <c r="F278" s="257" t="s">
        <v>90</v>
      </c>
      <c r="G278" s="254"/>
      <c r="H278" s="258">
        <v>2</v>
      </c>
      <c r="I278" s="259"/>
      <c r="J278" s="254"/>
      <c r="K278" s="254"/>
      <c r="L278" s="260"/>
      <c r="M278" s="261"/>
      <c r="N278" s="262"/>
      <c r="O278" s="262"/>
      <c r="P278" s="262"/>
      <c r="Q278" s="262"/>
      <c r="R278" s="262"/>
      <c r="S278" s="262"/>
      <c r="T278" s="263"/>
      <c r="AT278" s="264" t="s">
        <v>275</v>
      </c>
      <c r="AU278" s="264" t="s">
        <v>90</v>
      </c>
      <c r="AV278" s="12" t="s">
        <v>90</v>
      </c>
      <c r="AW278" s="12" t="s">
        <v>42</v>
      </c>
      <c r="AX278" s="12" t="s">
        <v>87</v>
      </c>
      <c r="AY278" s="264" t="s">
        <v>183</v>
      </c>
    </row>
    <row r="279" s="1" customFormat="1" ht="25.5" customHeight="1">
      <c r="B279" s="47"/>
      <c r="C279" s="235" t="s">
        <v>624</v>
      </c>
      <c r="D279" s="235" t="s">
        <v>184</v>
      </c>
      <c r="E279" s="236" t="s">
        <v>625</v>
      </c>
      <c r="F279" s="237" t="s">
        <v>626</v>
      </c>
      <c r="G279" s="238" t="s">
        <v>528</v>
      </c>
      <c r="H279" s="239">
        <v>17</v>
      </c>
      <c r="I279" s="240"/>
      <c r="J279" s="241">
        <f>ROUND(I279*H279,2)</f>
        <v>0</v>
      </c>
      <c r="K279" s="237" t="s">
        <v>273</v>
      </c>
      <c r="L279" s="73"/>
      <c r="M279" s="242" t="s">
        <v>34</v>
      </c>
      <c r="N279" s="243" t="s">
        <v>50</v>
      </c>
      <c r="O279" s="48"/>
      <c r="P279" s="244">
        <f>O279*H279</f>
        <v>0</v>
      </c>
      <c r="Q279" s="244">
        <v>0.21734000000000001</v>
      </c>
      <c r="R279" s="244">
        <f>Q279*H279</f>
        <v>3.6947800000000002</v>
      </c>
      <c r="S279" s="244">
        <v>0</v>
      </c>
      <c r="T279" s="245">
        <f>S279*H279</f>
        <v>0</v>
      </c>
      <c r="AR279" s="24" t="s">
        <v>197</v>
      </c>
      <c r="AT279" s="24" t="s">
        <v>184</v>
      </c>
      <c r="AU279" s="24" t="s">
        <v>90</v>
      </c>
      <c r="AY279" s="24" t="s">
        <v>183</v>
      </c>
      <c r="BE279" s="246">
        <f>IF(N279="základní",J279,0)</f>
        <v>0</v>
      </c>
      <c r="BF279" s="246">
        <f>IF(N279="snížená",J279,0)</f>
        <v>0</v>
      </c>
      <c r="BG279" s="246">
        <f>IF(N279="zákl. přenesená",J279,0)</f>
        <v>0</v>
      </c>
      <c r="BH279" s="246">
        <f>IF(N279="sníž. přenesená",J279,0)</f>
        <v>0</v>
      </c>
      <c r="BI279" s="246">
        <f>IF(N279="nulová",J279,0)</f>
        <v>0</v>
      </c>
      <c r="BJ279" s="24" t="s">
        <v>87</v>
      </c>
      <c r="BK279" s="246">
        <f>ROUND(I279*H279,2)</f>
        <v>0</v>
      </c>
      <c r="BL279" s="24" t="s">
        <v>197</v>
      </c>
      <c r="BM279" s="24" t="s">
        <v>627</v>
      </c>
    </row>
    <row r="280" s="12" customFormat="1">
      <c r="B280" s="253"/>
      <c r="C280" s="254"/>
      <c r="D280" s="255" t="s">
        <v>275</v>
      </c>
      <c r="E280" s="256" t="s">
        <v>34</v>
      </c>
      <c r="F280" s="257" t="s">
        <v>340</v>
      </c>
      <c r="G280" s="254"/>
      <c r="H280" s="258">
        <v>17</v>
      </c>
      <c r="I280" s="259"/>
      <c r="J280" s="254"/>
      <c r="K280" s="254"/>
      <c r="L280" s="260"/>
      <c r="M280" s="261"/>
      <c r="N280" s="262"/>
      <c r="O280" s="262"/>
      <c r="P280" s="262"/>
      <c r="Q280" s="262"/>
      <c r="R280" s="262"/>
      <c r="S280" s="262"/>
      <c r="T280" s="263"/>
      <c r="AT280" s="264" t="s">
        <v>275</v>
      </c>
      <c r="AU280" s="264" t="s">
        <v>90</v>
      </c>
      <c r="AV280" s="12" t="s">
        <v>90</v>
      </c>
      <c r="AW280" s="12" t="s">
        <v>42</v>
      </c>
      <c r="AX280" s="12" t="s">
        <v>87</v>
      </c>
      <c r="AY280" s="264" t="s">
        <v>183</v>
      </c>
    </row>
    <row r="281" s="1" customFormat="1" ht="25.5" customHeight="1">
      <c r="B281" s="47"/>
      <c r="C281" s="265" t="s">
        <v>628</v>
      </c>
      <c r="D281" s="265" t="s">
        <v>302</v>
      </c>
      <c r="E281" s="266" t="s">
        <v>629</v>
      </c>
      <c r="F281" s="267" t="s">
        <v>630</v>
      </c>
      <c r="G281" s="268" t="s">
        <v>528</v>
      </c>
      <c r="H281" s="269">
        <v>16</v>
      </c>
      <c r="I281" s="270"/>
      <c r="J281" s="271">
        <f>ROUND(I281*H281,2)</f>
        <v>0</v>
      </c>
      <c r="K281" s="267" t="s">
        <v>273</v>
      </c>
      <c r="L281" s="272"/>
      <c r="M281" s="273" t="s">
        <v>34</v>
      </c>
      <c r="N281" s="274" t="s">
        <v>50</v>
      </c>
      <c r="O281" s="48"/>
      <c r="P281" s="244">
        <f>O281*H281</f>
        <v>0</v>
      </c>
      <c r="Q281" s="244">
        <v>0.054600000000000003</v>
      </c>
      <c r="R281" s="244">
        <f>Q281*H281</f>
        <v>0.87360000000000004</v>
      </c>
      <c r="S281" s="244">
        <v>0</v>
      </c>
      <c r="T281" s="245">
        <f>S281*H281</f>
        <v>0</v>
      </c>
      <c r="AR281" s="24" t="s">
        <v>212</v>
      </c>
      <c r="AT281" s="24" t="s">
        <v>302</v>
      </c>
      <c r="AU281" s="24" t="s">
        <v>90</v>
      </c>
      <c r="AY281" s="24" t="s">
        <v>183</v>
      </c>
      <c r="BE281" s="246">
        <f>IF(N281="základní",J281,0)</f>
        <v>0</v>
      </c>
      <c r="BF281" s="246">
        <f>IF(N281="snížená",J281,0)</f>
        <v>0</v>
      </c>
      <c r="BG281" s="246">
        <f>IF(N281="zákl. přenesená",J281,0)</f>
        <v>0</v>
      </c>
      <c r="BH281" s="246">
        <f>IF(N281="sníž. přenesená",J281,0)</f>
        <v>0</v>
      </c>
      <c r="BI281" s="246">
        <f>IF(N281="nulová",J281,0)</f>
        <v>0</v>
      </c>
      <c r="BJ281" s="24" t="s">
        <v>87</v>
      </c>
      <c r="BK281" s="246">
        <f>ROUND(I281*H281,2)</f>
        <v>0</v>
      </c>
      <c r="BL281" s="24" t="s">
        <v>197</v>
      </c>
      <c r="BM281" s="24" t="s">
        <v>631</v>
      </c>
    </row>
    <row r="282" s="12" customFormat="1">
      <c r="B282" s="253"/>
      <c r="C282" s="254"/>
      <c r="D282" s="255" t="s">
        <v>275</v>
      </c>
      <c r="E282" s="256" t="s">
        <v>34</v>
      </c>
      <c r="F282" s="257" t="s">
        <v>243</v>
      </c>
      <c r="G282" s="254"/>
      <c r="H282" s="258">
        <v>16</v>
      </c>
      <c r="I282" s="259"/>
      <c r="J282" s="254"/>
      <c r="K282" s="254"/>
      <c r="L282" s="260"/>
      <c r="M282" s="261"/>
      <c r="N282" s="262"/>
      <c r="O282" s="262"/>
      <c r="P282" s="262"/>
      <c r="Q282" s="262"/>
      <c r="R282" s="262"/>
      <c r="S282" s="262"/>
      <c r="T282" s="263"/>
      <c r="AT282" s="264" t="s">
        <v>275</v>
      </c>
      <c r="AU282" s="264" t="s">
        <v>90</v>
      </c>
      <c r="AV282" s="12" t="s">
        <v>90</v>
      </c>
      <c r="AW282" s="12" t="s">
        <v>42</v>
      </c>
      <c r="AX282" s="12" t="s">
        <v>87</v>
      </c>
      <c r="AY282" s="264" t="s">
        <v>183</v>
      </c>
    </row>
    <row r="283" s="1" customFormat="1" ht="16.5" customHeight="1">
      <c r="B283" s="47"/>
      <c r="C283" s="265" t="s">
        <v>632</v>
      </c>
      <c r="D283" s="265" t="s">
        <v>302</v>
      </c>
      <c r="E283" s="266" t="s">
        <v>633</v>
      </c>
      <c r="F283" s="267" t="s">
        <v>634</v>
      </c>
      <c r="G283" s="268" t="s">
        <v>528</v>
      </c>
      <c r="H283" s="269">
        <v>1</v>
      </c>
      <c r="I283" s="270"/>
      <c r="J283" s="271">
        <f>ROUND(I283*H283,2)</f>
        <v>0</v>
      </c>
      <c r="K283" s="267" t="s">
        <v>273</v>
      </c>
      <c r="L283" s="272"/>
      <c r="M283" s="273" t="s">
        <v>34</v>
      </c>
      <c r="N283" s="274" t="s">
        <v>50</v>
      </c>
      <c r="O283" s="48"/>
      <c r="P283" s="244">
        <f>O283*H283</f>
        <v>0</v>
      </c>
      <c r="Q283" s="244">
        <v>0.054600000000000003</v>
      </c>
      <c r="R283" s="244">
        <f>Q283*H283</f>
        <v>0.054600000000000003</v>
      </c>
      <c r="S283" s="244">
        <v>0</v>
      </c>
      <c r="T283" s="245">
        <f>S283*H283</f>
        <v>0</v>
      </c>
      <c r="AR283" s="24" t="s">
        <v>212</v>
      </c>
      <c r="AT283" s="24" t="s">
        <v>302</v>
      </c>
      <c r="AU283" s="24" t="s">
        <v>90</v>
      </c>
      <c r="AY283" s="24" t="s">
        <v>183</v>
      </c>
      <c r="BE283" s="246">
        <f>IF(N283="základní",J283,0)</f>
        <v>0</v>
      </c>
      <c r="BF283" s="246">
        <f>IF(N283="snížená",J283,0)</f>
        <v>0</v>
      </c>
      <c r="BG283" s="246">
        <f>IF(N283="zákl. přenesená",J283,0)</f>
        <v>0</v>
      </c>
      <c r="BH283" s="246">
        <f>IF(N283="sníž. přenesená",J283,0)</f>
        <v>0</v>
      </c>
      <c r="BI283" s="246">
        <f>IF(N283="nulová",J283,0)</f>
        <v>0</v>
      </c>
      <c r="BJ283" s="24" t="s">
        <v>87</v>
      </c>
      <c r="BK283" s="246">
        <f>ROUND(I283*H283,2)</f>
        <v>0</v>
      </c>
      <c r="BL283" s="24" t="s">
        <v>197</v>
      </c>
      <c r="BM283" s="24" t="s">
        <v>635</v>
      </c>
    </row>
    <row r="284" s="1" customFormat="1" ht="25.5" customHeight="1">
      <c r="B284" s="47"/>
      <c r="C284" s="235" t="s">
        <v>636</v>
      </c>
      <c r="D284" s="235" t="s">
        <v>184</v>
      </c>
      <c r="E284" s="236" t="s">
        <v>637</v>
      </c>
      <c r="F284" s="237" t="s">
        <v>638</v>
      </c>
      <c r="G284" s="238" t="s">
        <v>528</v>
      </c>
      <c r="H284" s="239">
        <v>17</v>
      </c>
      <c r="I284" s="240"/>
      <c r="J284" s="241">
        <f>ROUND(I284*H284,2)</f>
        <v>0</v>
      </c>
      <c r="K284" s="237" t="s">
        <v>273</v>
      </c>
      <c r="L284" s="73"/>
      <c r="M284" s="242" t="s">
        <v>34</v>
      </c>
      <c r="N284" s="243" t="s">
        <v>50</v>
      </c>
      <c r="O284" s="48"/>
      <c r="P284" s="244">
        <f>O284*H284</f>
        <v>0</v>
      </c>
      <c r="Q284" s="244">
        <v>0.31108000000000002</v>
      </c>
      <c r="R284" s="244">
        <f>Q284*H284</f>
        <v>5.2883600000000008</v>
      </c>
      <c r="S284" s="244">
        <v>0</v>
      </c>
      <c r="T284" s="245">
        <f>S284*H284</f>
        <v>0</v>
      </c>
      <c r="AR284" s="24" t="s">
        <v>197</v>
      </c>
      <c r="AT284" s="24" t="s">
        <v>184</v>
      </c>
      <c r="AU284" s="24" t="s">
        <v>90</v>
      </c>
      <c r="AY284" s="24" t="s">
        <v>183</v>
      </c>
      <c r="BE284" s="246">
        <f>IF(N284="základní",J284,0)</f>
        <v>0</v>
      </c>
      <c r="BF284" s="246">
        <f>IF(N284="snížená",J284,0)</f>
        <v>0</v>
      </c>
      <c r="BG284" s="246">
        <f>IF(N284="zákl. přenesená",J284,0)</f>
        <v>0</v>
      </c>
      <c r="BH284" s="246">
        <f>IF(N284="sníž. přenesená",J284,0)</f>
        <v>0</v>
      </c>
      <c r="BI284" s="246">
        <f>IF(N284="nulová",J284,0)</f>
        <v>0</v>
      </c>
      <c r="BJ284" s="24" t="s">
        <v>87</v>
      </c>
      <c r="BK284" s="246">
        <f>ROUND(I284*H284,2)</f>
        <v>0</v>
      </c>
      <c r="BL284" s="24" t="s">
        <v>197</v>
      </c>
      <c r="BM284" s="24" t="s">
        <v>639</v>
      </c>
    </row>
    <row r="285" s="12" customFormat="1">
      <c r="B285" s="253"/>
      <c r="C285" s="254"/>
      <c r="D285" s="255" t="s">
        <v>275</v>
      </c>
      <c r="E285" s="256" t="s">
        <v>34</v>
      </c>
      <c r="F285" s="257" t="s">
        <v>340</v>
      </c>
      <c r="G285" s="254"/>
      <c r="H285" s="258">
        <v>17</v>
      </c>
      <c r="I285" s="259"/>
      <c r="J285" s="254"/>
      <c r="K285" s="254"/>
      <c r="L285" s="260"/>
      <c r="M285" s="261"/>
      <c r="N285" s="262"/>
      <c r="O285" s="262"/>
      <c r="P285" s="262"/>
      <c r="Q285" s="262"/>
      <c r="R285" s="262"/>
      <c r="S285" s="262"/>
      <c r="T285" s="263"/>
      <c r="AT285" s="264" t="s">
        <v>275</v>
      </c>
      <c r="AU285" s="264" t="s">
        <v>90</v>
      </c>
      <c r="AV285" s="12" t="s">
        <v>90</v>
      </c>
      <c r="AW285" s="12" t="s">
        <v>42</v>
      </c>
      <c r="AX285" s="12" t="s">
        <v>87</v>
      </c>
      <c r="AY285" s="264" t="s">
        <v>183</v>
      </c>
    </row>
    <row r="286" s="1" customFormat="1" ht="25.5" customHeight="1">
      <c r="B286" s="47"/>
      <c r="C286" s="235" t="s">
        <v>640</v>
      </c>
      <c r="D286" s="235" t="s">
        <v>184</v>
      </c>
      <c r="E286" s="236" t="s">
        <v>641</v>
      </c>
      <c r="F286" s="237" t="s">
        <v>642</v>
      </c>
      <c r="G286" s="238" t="s">
        <v>318</v>
      </c>
      <c r="H286" s="239">
        <v>1.2</v>
      </c>
      <c r="I286" s="240"/>
      <c r="J286" s="241">
        <f>ROUND(I286*H286,2)</f>
        <v>0</v>
      </c>
      <c r="K286" s="237" t="s">
        <v>273</v>
      </c>
      <c r="L286" s="73"/>
      <c r="M286" s="242" t="s">
        <v>34</v>
      </c>
      <c r="N286" s="243" t="s">
        <v>50</v>
      </c>
      <c r="O286" s="48"/>
      <c r="P286" s="244">
        <f>O286*H286</f>
        <v>0</v>
      </c>
      <c r="Q286" s="244">
        <v>0</v>
      </c>
      <c r="R286" s="244">
        <f>Q286*H286</f>
        <v>0</v>
      </c>
      <c r="S286" s="244">
        <v>0</v>
      </c>
      <c r="T286" s="245">
        <f>S286*H286</f>
        <v>0</v>
      </c>
      <c r="AR286" s="24" t="s">
        <v>197</v>
      </c>
      <c r="AT286" s="24" t="s">
        <v>184</v>
      </c>
      <c r="AU286" s="24" t="s">
        <v>90</v>
      </c>
      <c r="AY286" s="24" t="s">
        <v>183</v>
      </c>
      <c r="BE286" s="246">
        <f>IF(N286="základní",J286,0)</f>
        <v>0</v>
      </c>
      <c r="BF286" s="246">
        <f>IF(N286="snížená",J286,0)</f>
        <v>0</v>
      </c>
      <c r="BG286" s="246">
        <f>IF(N286="zákl. přenesená",J286,0)</f>
        <v>0</v>
      </c>
      <c r="BH286" s="246">
        <f>IF(N286="sníž. přenesená",J286,0)</f>
        <v>0</v>
      </c>
      <c r="BI286" s="246">
        <f>IF(N286="nulová",J286,0)</f>
        <v>0</v>
      </c>
      <c r="BJ286" s="24" t="s">
        <v>87</v>
      </c>
      <c r="BK286" s="246">
        <f>ROUND(I286*H286,2)</f>
        <v>0</v>
      </c>
      <c r="BL286" s="24" t="s">
        <v>197</v>
      </c>
      <c r="BM286" s="24" t="s">
        <v>643</v>
      </c>
    </row>
    <row r="287" s="12" customFormat="1">
      <c r="B287" s="253"/>
      <c r="C287" s="254"/>
      <c r="D287" s="255" t="s">
        <v>275</v>
      </c>
      <c r="E287" s="256" t="s">
        <v>34</v>
      </c>
      <c r="F287" s="257" t="s">
        <v>644</v>
      </c>
      <c r="G287" s="254"/>
      <c r="H287" s="258">
        <v>1.2</v>
      </c>
      <c r="I287" s="259"/>
      <c r="J287" s="254"/>
      <c r="K287" s="254"/>
      <c r="L287" s="260"/>
      <c r="M287" s="261"/>
      <c r="N287" s="262"/>
      <c r="O287" s="262"/>
      <c r="P287" s="262"/>
      <c r="Q287" s="262"/>
      <c r="R287" s="262"/>
      <c r="S287" s="262"/>
      <c r="T287" s="263"/>
      <c r="AT287" s="264" t="s">
        <v>275</v>
      </c>
      <c r="AU287" s="264" t="s">
        <v>90</v>
      </c>
      <c r="AV287" s="12" t="s">
        <v>90</v>
      </c>
      <c r="AW287" s="12" t="s">
        <v>42</v>
      </c>
      <c r="AX287" s="12" t="s">
        <v>87</v>
      </c>
      <c r="AY287" s="264" t="s">
        <v>183</v>
      </c>
    </row>
    <row r="288" s="11" customFormat="1" ht="29.88" customHeight="1">
      <c r="B288" s="219"/>
      <c r="C288" s="220"/>
      <c r="D288" s="221" t="s">
        <v>78</v>
      </c>
      <c r="E288" s="233" t="s">
        <v>216</v>
      </c>
      <c r="F288" s="233" t="s">
        <v>645</v>
      </c>
      <c r="G288" s="220"/>
      <c r="H288" s="220"/>
      <c r="I288" s="223"/>
      <c r="J288" s="234">
        <f>BK288</f>
        <v>0</v>
      </c>
      <c r="K288" s="220"/>
      <c r="L288" s="225"/>
      <c r="M288" s="226"/>
      <c r="N288" s="227"/>
      <c r="O288" s="227"/>
      <c r="P288" s="228">
        <f>P289+SUM(P290:P297)</f>
        <v>0</v>
      </c>
      <c r="Q288" s="227"/>
      <c r="R288" s="228">
        <f>R289+SUM(R290:R297)</f>
        <v>0</v>
      </c>
      <c r="S288" s="227"/>
      <c r="T288" s="229">
        <f>T289+SUM(T290:T297)</f>
        <v>38.399999999999999</v>
      </c>
      <c r="AR288" s="230" t="s">
        <v>87</v>
      </c>
      <c r="AT288" s="231" t="s">
        <v>78</v>
      </c>
      <c r="AU288" s="231" t="s">
        <v>87</v>
      </c>
      <c r="AY288" s="230" t="s">
        <v>183</v>
      </c>
      <c r="BK288" s="232">
        <f>BK289+SUM(BK290:BK297)</f>
        <v>0</v>
      </c>
    </row>
    <row r="289" s="1" customFormat="1" ht="16.5" customHeight="1">
      <c r="B289" s="47"/>
      <c r="C289" s="235" t="s">
        <v>646</v>
      </c>
      <c r="D289" s="235" t="s">
        <v>184</v>
      </c>
      <c r="E289" s="236" t="s">
        <v>647</v>
      </c>
      <c r="F289" s="237" t="s">
        <v>648</v>
      </c>
      <c r="G289" s="238" t="s">
        <v>289</v>
      </c>
      <c r="H289" s="239">
        <v>960</v>
      </c>
      <c r="I289" s="240"/>
      <c r="J289" s="241">
        <f>ROUND(I289*H289,2)</f>
        <v>0</v>
      </c>
      <c r="K289" s="237" t="s">
        <v>273</v>
      </c>
      <c r="L289" s="73"/>
      <c r="M289" s="242" t="s">
        <v>34</v>
      </c>
      <c r="N289" s="243" t="s">
        <v>50</v>
      </c>
      <c r="O289" s="48"/>
      <c r="P289" s="244">
        <f>O289*H289</f>
        <v>0</v>
      </c>
      <c r="Q289" s="244">
        <v>0</v>
      </c>
      <c r="R289" s="244">
        <f>Q289*H289</f>
        <v>0</v>
      </c>
      <c r="S289" s="244">
        <v>0</v>
      </c>
      <c r="T289" s="245">
        <f>S289*H289</f>
        <v>0</v>
      </c>
      <c r="AR289" s="24" t="s">
        <v>197</v>
      </c>
      <c r="AT289" s="24" t="s">
        <v>184</v>
      </c>
      <c r="AU289" s="24" t="s">
        <v>90</v>
      </c>
      <c r="AY289" s="24" t="s">
        <v>183</v>
      </c>
      <c r="BE289" s="246">
        <f>IF(N289="základní",J289,0)</f>
        <v>0</v>
      </c>
      <c r="BF289" s="246">
        <f>IF(N289="snížená",J289,0)</f>
        <v>0</v>
      </c>
      <c r="BG289" s="246">
        <f>IF(N289="zákl. přenesená",J289,0)</f>
        <v>0</v>
      </c>
      <c r="BH289" s="246">
        <f>IF(N289="sníž. přenesená",J289,0)</f>
        <v>0</v>
      </c>
      <c r="BI289" s="246">
        <f>IF(N289="nulová",J289,0)</f>
        <v>0</v>
      </c>
      <c r="BJ289" s="24" t="s">
        <v>87</v>
      </c>
      <c r="BK289" s="246">
        <f>ROUND(I289*H289,2)</f>
        <v>0</v>
      </c>
      <c r="BL289" s="24" t="s">
        <v>197</v>
      </c>
      <c r="BM289" s="24" t="s">
        <v>649</v>
      </c>
    </row>
    <row r="290" s="12" customFormat="1">
      <c r="B290" s="253"/>
      <c r="C290" s="254"/>
      <c r="D290" s="255" t="s">
        <v>275</v>
      </c>
      <c r="E290" s="256" t="s">
        <v>34</v>
      </c>
      <c r="F290" s="257" t="s">
        <v>494</v>
      </c>
      <c r="G290" s="254"/>
      <c r="H290" s="258">
        <v>960</v>
      </c>
      <c r="I290" s="259"/>
      <c r="J290" s="254"/>
      <c r="K290" s="254"/>
      <c r="L290" s="260"/>
      <c r="M290" s="261"/>
      <c r="N290" s="262"/>
      <c r="O290" s="262"/>
      <c r="P290" s="262"/>
      <c r="Q290" s="262"/>
      <c r="R290" s="262"/>
      <c r="S290" s="262"/>
      <c r="T290" s="263"/>
      <c r="AT290" s="264" t="s">
        <v>275</v>
      </c>
      <c r="AU290" s="264" t="s">
        <v>90</v>
      </c>
      <c r="AV290" s="12" t="s">
        <v>90</v>
      </c>
      <c r="AW290" s="12" t="s">
        <v>42</v>
      </c>
      <c r="AX290" s="12" t="s">
        <v>87</v>
      </c>
      <c r="AY290" s="264" t="s">
        <v>183</v>
      </c>
    </row>
    <row r="291" s="1" customFormat="1" ht="25.5" customHeight="1">
      <c r="B291" s="47"/>
      <c r="C291" s="235" t="s">
        <v>650</v>
      </c>
      <c r="D291" s="235" t="s">
        <v>184</v>
      </c>
      <c r="E291" s="236" t="s">
        <v>651</v>
      </c>
      <c r="F291" s="237" t="s">
        <v>652</v>
      </c>
      <c r="G291" s="238" t="s">
        <v>272</v>
      </c>
      <c r="H291" s="239">
        <v>1920</v>
      </c>
      <c r="I291" s="240"/>
      <c r="J291" s="241">
        <f>ROUND(I291*H291,2)</f>
        <v>0</v>
      </c>
      <c r="K291" s="237" t="s">
        <v>273</v>
      </c>
      <c r="L291" s="73"/>
      <c r="M291" s="242" t="s">
        <v>34</v>
      </c>
      <c r="N291" s="243" t="s">
        <v>50</v>
      </c>
      <c r="O291" s="48"/>
      <c r="P291" s="244">
        <f>O291*H291</f>
        <v>0</v>
      </c>
      <c r="Q291" s="244">
        <v>0</v>
      </c>
      <c r="R291" s="244">
        <f>Q291*H291</f>
        <v>0</v>
      </c>
      <c r="S291" s="244">
        <v>0.02</v>
      </c>
      <c r="T291" s="245">
        <f>S291*H291</f>
        <v>38.399999999999999</v>
      </c>
      <c r="AR291" s="24" t="s">
        <v>197</v>
      </c>
      <c r="AT291" s="24" t="s">
        <v>184</v>
      </c>
      <c r="AU291" s="24" t="s">
        <v>90</v>
      </c>
      <c r="AY291" s="24" t="s">
        <v>183</v>
      </c>
      <c r="BE291" s="246">
        <f>IF(N291="základní",J291,0)</f>
        <v>0</v>
      </c>
      <c r="BF291" s="246">
        <f>IF(N291="snížená",J291,0)</f>
        <v>0</v>
      </c>
      <c r="BG291" s="246">
        <f>IF(N291="zákl. přenesená",J291,0)</f>
        <v>0</v>
      </c>
      <c r="BH291" s="246">
        <f>IF(N291="sníž. přenesená",J291,0)</f>
        <v>0</v>
      </c>
      <c r="BI291" s="246">
        <f>IF(N291="nulová",J291,0)</f>
        <v>0</v>
      </c>
      <c r="BJ291" s="24" t="s">
        <v>87</v>
      </c>
      <c r="BK291" s="246">
        <f>ROUND(I291*H291,2)</f>
        <v>0</v>
      </c>
      <c r="BL291" s="24" t="s">
        <v>197</v>
      </c>
      <c r="BM291" s="24" t="s">
        <v>653</v>
      </c>
    </row>
    <row r="292" s="12" customFormat="1">
      <c r="B292" s="253"/>
      <c r="C292" s="254"/>
      <c r="D292" s="255" t="s">
        <v>275</v>
      </c>
      <c r="E292" s="256" t="s">
        <v>34</v>
      </c>
      <c r="F292" s="257" t="s">
        <v>654</v>
      </c>
      <c r="G292" s="254"/>
      <c r="H292" s="258">
        <v>1920</v>
      </c>
      <c r="I292" s="259"/>
      <c r="J292" s="254"/>
      <c r="K292" s="254"/>
      <c r="L292" s="260"/>
      <c r="M292" s="261"/>
      <c r="N292" s="262"/>
      <c r="O292" s="262"/>
      <c r="P292" s="262"/>
      <c r="Q292" s="262"/>
      <c r="R292" s="262"/>
      <c r="S292" s="262"/>
      <c r="T292" s="263"/>
      <c r="AT292" s="264" t="s">
        <v>275</v>
      </c>
      <c r="AU292" s="264" t="s">
        <v>90</v>
      </c>
      <c r="AV292" s="12" t="s">
        <v>90</v>
      </c>
      <c r="AW292" s="12" t="s">
        <v>42</v>
      </c>
      <c r="AX292" s="12" t="s">
        <v>87</v>
      </c>
      <c r="AY292" s="264" t="s">
        <v>183</v>
      </c>
    </row>
    <row r="293" s="1" customFormat="1" ht="25.5" customHeight="1">
      <c r="B293" s="47"/>
      <c r="C293" s="235" t="s">
        <v>655</v>
      </c>
      <c r="D293" s="235" t="s">
        <v>184</v>
      </c>
      <c r="E293" s="236" t="s">
        <v>656</v>
      </c>
      <c r="F293" s="237" t="s">
        <v>657</v>
      </c>
      <c r="G293" s="238" t="s">
        <v>289</v>
      </c>
      <c r="H293" s="239">
        <v>1034.8</v>
      </c>
      <c r="I293" s="240"/>
      <c r="J293" s="241">
        <f>ROUND(I293*H293,2)</f>
        <v>0</v>
      </c>
      <c r="K293" s="237" t="s">
        <v>273</v>
      </c>
      <c r="L293" s="73"/>
      <c r="M293" s="242" t="s">
        <v>34</v>
      </c>
      <c r="N293" s="243" t="s">
        <v>50</v>
      </c>
      <c r="O293" s="48"/>
      <c r="P293" s="244">
        <f>O293*H293</f>
        <v>0</v>
      </c>
      <c r="Q293" s="244">
        <v>0</v>
      </c>
      <c r="R293" s="244">
        <f>Q293*H293</f>
        <v>0</v>
      </c>
      <c r="S293" s="244">
        <v>0</v>
      </c>
      <c r="T293" s="245">
        <f>S293*H293</f>
        <v>0</v>
      </c>
      <c r="AR293" s="24" t="s">
        <v>197</v>
      </c>
      <c r="AT293" s="24" t="s">
        <v>184</v>
      </c>
      <c r="AU293" s="24" t="s">
        <v>90</v>
      </c>
      <c r="AY293" s="24" t="s">
        <v>183</v>
      </c>
      <c r="BE293" s="246">
        <f>IF(N293="základní",J293,0)</f>
        <v>0</v>
      </c>
      <c r="BF293" s="246">
        <f>IF(N293="snížená",J293,0)</f>
        <v>0</v>
      </c>
      <c r="BG293" s="246">
        <f>IF(N293="zákl. přenesená",J293,0)</f>
        <v>0</v>
      </c>
      <c r="BH293" s="246">
        <f>IF(N293="sníž. přenesená",J293,0)</f>
        <v>0</v>
      </c>
      <c r="BI293" s="246">
        <f>IF(N293="nulová",J293,0)</f>
        <v>0</v>
      </c>
      <c r="BJ293" s="24" t="s">
        <v>87</v>
      </c>
      <c r="BK293" s="246">
        <f>ROUND(I293*H293,2)</f>
        <v>0</v>
      </c>
      <c r="BL293" s="24" t="s">
        <v>197</v>
      </c>
      <c r="BM293" s="24" t="s">
        <v>658</v>
      </c>
    </row>
    <row r="294" s="12" customFormat="1">
      <c r="B294" s="253"/>
      <c r="C294" s="254"/>
      <c r="D294" s="255" t="s">
        <v>275</v>
      </c>
      <c r="E294" s="256" t="s">
        <v>34</v>
      </c>
      <c r="F294" s="257" t="s">
        <v>659</v>
      </c>
      <c r="G294" s="254"/>
      <c r="H294" s="258">
        <v>1034.8</v>
      </c>
      <c r="I294" s="259"/>
      <c r="J294" s="254"/>
      <c r="K294" s="254"/>
      <c r="L294" s="260"/>
      <c r="M294" s="261"/>
      <c r="N294" s="262"/>
      <c r="O294" s="262"/>
      <c r="P294" s="262"/>
      <c r="Q294" s="262"/>
      <c r="R294" s="262"/>
      <c r="S294" s="262"/>
      <c r="T294" s="263"/>
      <c r="AT294" s="264" t="s">
        <v>275</v>
      </c>
      <c r="AU294" s="264" t="s">
        <v>90</v>
      </c>
      <c r="AV294" s="12" t="s">
        <v>90</v>
      </c>
      <c r="AW294" s="12" t="s">
        <v>42</v>
      </c>
      <c r="AX294" s="12" t="s">
        <v>87</v>
      </c>
      <c r="AY294" s="264" t="s">
        <v>183</v>
      </c>
    </row>
    <row r="295" s="1" customFormat="1" ht="25.5" customHeight="1">
      <c r="B295" s="47"/>
      <c r="C295" s="235" t="s">
        <v>660</v>
      </c>
      <c r="D295" s="235" t="s">
        <v>184</v>
      </c>
      <c r="E295" s="236" t="s">
        <v>661</v>
      </c>
      <c r="F295" s="237" t="s">
        <v>662</v>
      </c>
      <c r="G295" s="238" t="s">
        <v>289</v>
      </c>
      <c r="H295" s="239">
        <v>1034.8</v>
      </c>
      <c r="I295" s="240"/>
      <c r="J295" s="241">
        <f>ROUND(I295*H295,2)</f>
        <v>0</v>
      </c>
      <c r="K295" s="237" t="s">
        <v>273</v>
      </c>
      <c r="L295" s="73"/>
      <c r="M295" s="242" t="s">
        <v>34</v>
      </c>
      <c r="N295" s="243" t="s">
        <v>50</v>
      </c>
      <c r="O295" s="48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AR295" s="24" t="s">
        <v>197</v>
      </c>
      <c r="AT295" s="24" t="s">
        <v>184</v>
      </c>
      <c r="AU295" s="24" t="s">
        <v>90</v>
      </c>
      <c r="AY295" s="24" t="s">
        <v>183</v>
      </c>
      <c r="BE295" s="246">
        <f>IF(N295="základní",J295,0)</f>
        <v>0</v>
      </c>
      <c r="BF295" s="246">
        <f>IF(N295="snížená",J295,0)</f>
        <v>0</v>
      </c>
      <c r="BG295" s="246">
        <f>IF(N295="zákl. přenesená",J295,0)</f>
        <v>0</v>
      </c>
      <c r="BH295" s="246">
        <f>IF(N295="sníž. přenesená",J295,0)</f>
        <v>0</v>
      </c>
      <c r="BI295" s="246">
        <f>IF(N295="nulová",J295,0)</f>
        <v>0</v>
      </c>
      <c r="BJ295" s="24" t="s">
        <v>87</v>
      </c>
      <c r="BK295" s="246">
        <f>ROUND(I295*H295,2)</f>
        <v>0</v>
      </c>
      <c r="BL295" s="24" t="s">
        <v>197</v>
      </c>
      <c r="BM295" s="24" t="s">
        <v>663</v>
      </c>
    </row>
    <row r="296" s="12" customFormat="1">
      <c r="B296" s="253"/>
      <c r="C296" s="254"/>
      <c r="D296" s="255" t="s">
        <v>275</v>
      </c>
      <c r="E296" s="256" t="s">
        <v>34</v>
      </c>
      <c r="F296" s="257" t="s">
        <v>659</v>
      </c>
      <c r="G296" s="254"/>
      <c r="H296" s="258">
        <v>1034.8</v>
      </c>
      <c r="I296" s="259"/>
      <c r="J296" s="254"/>
      <c r="K296" s="254"/>
      <c r="L296" s="260"/>
      <c r="M296" s="261"/>
      <c r="N296" s="262"/>
      <c r="O296" s="262"/>
      <c r="P296" s="262"/>
      <c r="Q296" s="262"/>
      <c r="R296" s="262"/>
      <c r="S296" s="262"/>
      <c r="T296" s="263"/>
      <c r="AT296" s="264" t="s">
        <v>275</v>
      </c>
      <c r="AU296" s="264" t="s">
        <v>90</v>
      </c>
      <c r="AV296" s="12" t="s">
        <v>90</v>
      </c>
      <c r="AW296" s="12" t="s">
        <v>42</v>
      </c>
      <c r="AX296" s="12" t="s">
        <v>87</v>
      </c>
      <c r="AY296" s="264" t="s">
        <v>183</v>
      </c>
    </row>
    <row r="297" s="11" customFormat="1" ht="22.32" customHeight="1">
      <c r="B297" s="219"/>
      <c r="C297" s="220"/>
      <c r="D297" s="221" t="s">
        <v>78</v>
      </c>
      <c r="E297" s="233" t="s">
        <v>664</v>
      </c>
      <c r="F297" s="233" t="s">
        <v>665</v>
      </c>
      <c r="G297" s="220"/>
      <c r="H297" s="220"/>
      <c r="I297" s="223"/>
      <c r="J297" s="234">
        <f>BK297</f>
        <v>0</v>
      </c>
      <c r="K297" s="220"/>
      <c r="L297" s="225"/>
      <c r="M297" s="226"/>
      <c r="N297" s="227"/>
      <c r="O297" s="227"/>
      <c r="P297" s="228">
        <f>SUM(P298:P317)</f>
        <v>0</v>
      </c>
      <c r="Q297" s="227"/>
      <c r="R297" s="228">
        <f>SUM(R298:R317)</f>
        <v>0</v>
      </c>
      <c r="S297" s="227"/>
      <c r="T297" s="229">
        <f>SUM(T298:T317)</f>
        <v>0</v>
      </c>
      <c r="AR297" s="230" t="s">
        <v>87</v>
      </c>
      <c r="AT297" s="231" t="s">
        <v>78</v>
      </c>
      <c r="AU297" s="231" t="s">
        <v>90</v>
      </c>
      <c r="AY297" s="230" t="s">
        <v>183</v>
      </c>
      <c r="BK297" s="232">
        <f>SUM(BK298:BK317)</f>
        <v>0</v>
      </c>
    </row>
    <row r="298" s="1" customFormat="1" ht="25.5" customHeight="1">
      <c r="B298" s="47"/>
      <c r="C298" s="235" t="s">
        <v>666</v>
      </c>
      <c r="D298" s="235" t="s">
        <v>184</v>
      </c>
      <c r="E298" s="236" t="s">
        <v>667</v>
      </c>
      <c r="F298" s="237" t="s">
        <v>668</v>
      </c>
      <c r="G298" s="238" t="s">
        <v>289</v>
      </c>
      <c r="H298" s="239">
        <v>960</v>
      </c>
      <c r="I298" s="240"/>
      <c r="J298" s="241">
        <f>ROUND(I298*H298,2)</f>
        <v>0</v>
      </c>
      <c r="K298" s="237" t="s">
        <v>34</v>
      </c>
      <c r="L298" s="73"/>
      <c r="M298" s="242" t="s">
        <v>34</v>
      </c>
      <c r="N298" s="243" t="s">
        <v>50</v>
      </c>
      <c r="O298" s="48"/>
      <c r="P298" s="244">
        <f>O298*H298</f>
        <v>0</v>
      </c>
      <c r="Q298" s="244">
        <v>0</v>
      </c>
      <c r="R298" s="244">
        <f>Q298*H298</f>
        <v>0</v>
      </c>
      <c r="S298" s="244">
        <v>0</v>
      </c>
      <c r="T298" s="245">
        <f>S298*H298</f>
        <v>0</v>
      </c>
      <c r="AR298" s="24" t="s">
        <v>197</v>
      </c>
      <c r="AT298" s="24" t="s">
        <v>184</v>
      </c>
      <c r="AU298" s="24" t="s">
        <v>193</v>
      </c>
      <c r="AY298" s="24" t="s">
        <v>183</v>
      </c>
      <c r="BE298" s="246">
        <f>IF(N298="základní",J298,0)</f>
        <v>0</v>
      </c>
      <c r="BF298" s="246">
        <f>IF(N298="snížená",J298,0)</f>
        <v>0</v>
      </c>
      <c r="BG298" s="246">
        <f>IF(N298="zákl. přenesená",J298,0)</f>
        <v>0</v>
      </c>
      <c r="BH298" s="246">
        <f>IF(N298="sníž. přenesená",J298,0)</f>
        <v>0</v>
      </c>
      <c r="BI298" s="246">
        <f>IF(N298="nulová",J298,0)</f>
        <v>0</v>
      </c>
      <c r="BJ298" s="24" t="s">
        <v>87</v>
      </c>
      <c r="BK298" s="246">
        <f>ROUND(I298*H298,2)</f>
        <v>0</v>
      </c>
      <c r="BL298" s="24" t="s">
        <v>197</v>
      </c>
      <c r="BM298" s="24" t="s">
        <v>669</v>
      </c>
    </row>
    <row r="299" s="12" customFormat="1">
      <c r="B299" s="253"/>
      <c r="C299" s="254"/>
      <c r="D299" s="255" t="s">
        <v>275</v>
      </c>
      <c r="E299" s="256" t="s">
        <v>34</v>
      </c>
      <c r="F299" s="257" t="s">
        <v>494</v>
      </c>
      <c r="G299" s="254"/>
      <c r="H299" s="258">
        <v>960</v>
      </c>
      <c r="I299" s="259"/>
      <c r="J299" s="254"/>
      <c r="K299" s="254"/>
      <c r="L299" s="260"/>
      <c r="M299" s="261"/>
      <c r="N299" s="262"/>
      <c r="O299" s="262"/>
      <c r="P299" s="262"/>
      <c r="Q299" s="262"/>
      <c r="R299" s="262"/>
      <c r="S299" s="262"/>
      <c r="T299" s="263"/>
      <c r="AT299" s="264" t="s">
        <v>275</v>
      </c>
      <c r="AU299" s="264" t="s">
        <v>193</v>
      </c>
      <c r="AV299" s="12" t="s">
        <v>90</v>
      </c>
      <c r="AW299" s="12" t="s">
        <v>42</v>
      </c>
      <c r="AX299" s="12" t="s">
        <v>87</v>
      </c>
      <c r="AY299" s="264" t="s">
        <v>183</v>
      </c>
    </row>
    <row r="300" s="1" customFormat="1" ht="25.5" customHeight="1">
      <c r="B300" s="47"/>
      <c r="C300" s="235" t="s">
        <v>670</v>
      </c>
      <c r="D300" s="235" t="s">
        <v>184</v>
      </c>
      <c r="E300" s="236" t="s">
        <v>671</v>
      </c>
      <c r="F300" s="237" t="s">
        <v>672</v>
      </c>
      <c r="G300" s="238" t="s">
        <v>305</v>
      </c>
      <c r="H300" s="239">
        <v>580.44000000000005</v>
      </c>
      <c r="I300" s="240"/>
      <c r="J300" s="241">
        <f>ROUND(I300*H300,2)</f>
        <v>0</v>
      </c>
      <c r="K300" s="237" t="s">
        <v>273</v>
      </c>
      <c r="L300" s="73"/>
      <c r="M300" s="242" t="s">
        <v>34</v>
      </c>
      <c r="N300" s="243" t="s">
        <v>50</v>
      </c>
      <c r="O300" s="48"/>
      <c r="P300" s="244">
        <f>O300*H300</f>
        <v>0</v>
      </c>
      <c r="Q300" s="244">
        <v>0</v>
      </c>
      <c r="R300" s="244">
        <f>Q300*H300</f>
        <v>0</v>
      </c>
      <c r="S300" s="244">
        <v>0</v>
      </c>
      <c r="T300" s="245">
        <f>S300*H300</f>
        <v>0</v>
      </c>
      <c r="AR300" s="24" t="s">
        <v>197</v>
      </c>
      <c r="AT300" s="24" t="s">
        <v>184</v>
      </c>
      <c r="AU300" s="24" t="s">
        <v>193</v>
      </c>
      <c r="AY300" s="24" t="s">
        <v>183</v>
      </c>
      <c r="BE300" s="246">
        <f>IF(N300="základní",J300,0)</f>
        <v>0</v>
      </c>
      <c r="BF300" s="246">
        <f>IF(N300="snížená",J300,0)</f>
        <v>0</v>
      </c>
      <c r="BG300" s="246">
        <f>IF(N300="zákl. přenesená",J300,0)</f>
        <v>0</v>
      </c>
      <c r="BH300" s="246">
        <f>IF(N300="sníž. přenesená",J300,0)</f>
        <v>0</v>
      </c>
      <c r="BI300" s="246">
        <f>IF(N300="nulová",J300,0)</f>
        <v>0</v>
      </c>
      <c r="BJ300" s="24" t="s">
        <v>87</v>
      </c>
      <c r="BK300" s="246">
        <f>ROUND(I300*H300,2)</f>
        <v>0</v>
      </c>
      <c r="BL300" s="24" t="s">
        <v>197</v>
      </c>
      <c r="BM300" s="24" t="s">
        <v>673</v>
      </c>
    </row>
    <row r="301" s="12" customFormat="1">
      <c r="B301" s="253"/>
      <c r="C301" s="254"/>
      <c r="D301" s="255" t="s">
        <v>275</v>
      </c>
      <c r="E301" s="256" t="s">
        <v>34</v>
      </c>
      <c r="F301" s="257" t="s">
        <v>674</v>
      </c>
      <c r="G301" s="254"/>
      <c r="H301" s="258">
        <v>234</v>
      </c>
      <c r="I301" s="259"/>
      <c r="J301" s="254"/>
      <c r="K301" s="254"/>
      <c r="L301" s="260"/>
      <c r="M301" s="261"/>
      <c r="N301" s="262"/>
      <c r="O301" s="262"/>
      <c r="P301" s="262"/>
      <c r="Q301" s="262"/>
      <c r="R301" s="262"/>
      <c r="S301" s="262"/>
      <c r="T301" s="263"/>
      <c r="AT301" s="264" t="s">
        <v>275</v>
      </c>
      <c r="AU301" s="264" t="s">
        <v>193</v>
      </c>
      <c r="AV301" s="12" t="s">
        <v>90</v>
      </c>
      <c r="AW301" s="12" t="s">
        <v>42</v>
      </c>
      <c r="AX301" s="12" t="s">
        <v>79</v>
      </c>
      <c r="AY301" s="264" t="s">
        <v>183</v>
      </c>
    </row>
    <row r="302" s="12" customFormat="1">
      <c r="B302" s="253"/>
      <c r="C302" s="254"/>
      <c r="D302" s="255" t="s">
        <v>275</v>
      </c>
      <c r="E302" s="256" t="s">
        <v>34</v>
      </c>
      <c r="F302" s="257" t="s">
        <v>675</v>
      </c>
      <c r="G302" s="254"/>
      <c r="H302" s="258">
        <v>346.44</v>
      </c>
      <c r="I302" s="259"/>
      <c r="J302" s="254"/>
      <c r="K302" s="254"/>
      <c r="L302" s="260"/>
      <c r="M302" s="261"/>
      <c r="N302" s="262"/>
      <c r="O302" s="262"/>
      <c r="P302" s="262"/>
      <c r="Q302" s="262"/>
      <c r="R302" s="262"/>
      <c r="S302" s="262"/>
      <c r="T302" s="263"/>
      <c r="AT302" s="264" t="s">
        <v>275</v>
      </c>
      <c r="AU302" s="264" t="s">
        <v>193</v>
      </c>
      <c r="AV302" s="12" t="s">
        <v>90</v>
      </c>
      <c r="AW302" s="12" t="s">
        <v>42</v>
      </c>
      <c r="AX302" s="12" t="s">
        <v>79</v>
      </c>
      <c r="AY302" s="264" t="s">
        <v>183</v>
      </c>
    </row>
    <row r="303" s="1" customFormat="1" ht="25.5" customHeight="1">
      <c r="B303" s="47"/>
      <c r="C303" s="235" t="s">
        <v>676</v>
      </c>
      <c r="D303" s="235" t="s">
        <v>184</v>
      </c>
      <c r="E303" s="236" t="s">
        <v>677</v>
      </c>
      <c r="F303" s="237" t="s">
        <v>678</v>
      </c>
      <c r="G303" s="238" t="s">
        <v>305</v>
      </c>
      <c r="H303" s="239">
        <v>16832.759999999998</v>
      </c>
      <c r="I303" s="240"/>
      <c r="J303" s="241">
        <f>ROUND(I303*H303,2)</f>
        <v>0</v>
      </c>
      <c r="K303" s="237" t="s">
        <v>273</v>
      </c>
      <c r="L303" s="73"/>
      <c r="M303" s="242" t="s">
        <v>34</v>
      </c>
      <c r="N303" s="243" t="s">
        <v>50</v>
      </c>
      <c r="O303" s="48"/>
      <c r="P303" s="244">
        <f>O303*H303</f>
        <v>0</v>
      </c>
      <c r="Q303" s="244">
        <v>0</v>
      </c>
      <c r="R303" s="244">
        <f>Q303*H303</f>
        <v>0</v>
      </c>
      <c r="S303" s="244">
        <v>0</v>
      </c>
      <c r="T303" s="245">
        <f>S303*H303</f>
        <v>0</v>
      </c>
      <c r="AR303" s="24" t="s">
        <v>197</v>
      </c>
      <c r="AT303" s="24" t="s">
        <v>184</v>
      </c>
      <c r="AU303" s="24" t="s">
        <v>193</v>
      </c>
      <c r="AY303" s="24" t="s">
        <v>183</v>
      </c>
      <c r="BE303" s="246">
        <f>IF(N303="základní",J303,0)</f>
        <v>0</v>
      </c>
      <c r="BF303" s="246">
        <f>IF(N303="snížená",J303,0)</f>
        <v>0</v>
      </c>
      <c r="BG303" s="246">
        <f>IF(N303="zákl. přenesená",J303,0)</f>
        <v>0</v>
      </c>
      <c r="BH303" s="246">
        <f>IF(N303="sníž. přenesená",J303,0)</f>
        <v>0</v>
      </c>
      <c r="BI303" s="246">
        <f>IF(N303="nulová",J303,0)</f>
        <v>0</v>
      </c>
      <c r="BJ303" s="24" t="s">
        <v>87</v>
      </c>
      <c r="BK303" s="246">
        <f>ROUND(I303*H303,2)</f>
        <v>0</v>
      </c>
      <c r="BL303" s="24" t="s">
        <v>197</v>
      </c>
      <c r="BM303" s="24" t="s">
        <v>679</v>
      </c>
    </row>
    <row r="304" s="12" customFormat="1">
      <c r="B304" s="253"/>
      <c r="C304" s="254"/>
      <c r="D304" s="255" t="s">
        <v>275</v>
      </c>
      <c r="E304" s="256" t="s">
        <v>34</v>
      </c>
      <c r="F304" s="257" t="s">
        <v>680</v>
      </c>
      <c r="G304" s="254"/>
      <c r="H304" s="258">
        <v>16832.759999999998</v>
      </c>
      <c r="I304" s="259"/>
      <c r="J304" s="254"/>
      <c r="K304" s="254"/>
      <c r="L304" s="260"/>
      <c r="M304" s="261"/>
      <c r="N304" s="262"/>
      <c r="O304" s="262"/>
      <c r="P304" s="262"/>
      <c r="Q304" s="262"/>
      <c r="R304" s="262"/>
      <c r="S304" s="262"/>
      <c r="T304" s="263"/>
      <c r="AT304" s="264" t="s">
        <v>275</v>
      </c>
      <c r="AU304" s="264" t="s">
        <v>193</v>
      </c>
      <c r="AV304" s="12" t="s">
        <v>90</v>
      </c>
      <c r="AW304" s="12" t="s">
        <v>42</v>
      </c>
      <c r="AX304" s="12" t="s">
        <v>79</v>
      </c>
      <c r="AY304" s="264" t="s">
        <v>183</v>
      </c>
    </row>
    <row r="305" s="1" customFormat="1" ht="16.5" customHeight="1">
      <c r="B305" s="47"/>
      <c r="C305" s="235" t="s">
        <v>681</v>
      </c>
      <c r="D305" s="235" t="s">
        <v>184</v>
      </c>
      <c r="E305" s="236" t="s">
        <v>682</v>
      </c>
      <c r="F305" s="237" t="s">
        <v>683</v>
      </c>
      <c r="G305" s="238" t="s">
        <v>305</v>
      </c>
      <c r="H305" s="239">
        <v>580.44000000000005</v>
      </c>
      <c r="I305" s="240"/>
      <c r="J305" s="241">
        <f>ROUND(I305*H305,2)</f>
        <v>0</v>
      </c>
      <c r="K305" s="237" t="s">
        <v>273</v>
      </c>
      <c r="L305" s="73"/>
      <c r="M305" s="242" t="s">
        <v>34</v>
      </c>
      <c r="N305" s="243" t="s">
        <v>50</v>
      </c>
      <c r="O305" s="48"/>
      <c r="P305" s="244">
        <f>O305*H305</f>
        <v>0</v>
      </c>
      <c r="Q305" s="244">
        <v>0</v>
      </c>
      <c r="R305" s="244">
        <f>Q305*H305</f>
        <v>0</v>
      </c>
      <c r="S305" s="244">
        <v>0</v>
      </c>
      <c r="T305" s="245">
        <f>S305*H305</f>
        <v>0</v>
      </c>
      <c r="AR305" s="24" t="s">
        <v>197</v>
      </c>
      <c r="AT305" s="24" t="s">
        <v>184</v>
      </c>
      <c r="AU305" s="24" t="s">
        <v>193</v>
      </c>
      <c r="AY305" s="24" t="s">
        <v>183</v>
      </c>
      <c r="BE305" s="246">
        <f>IF(N305="základní",J305,0)</f>
        <v>0</v>
      </c>
      <c r="BF305" s="246">
        <f>IF(N305="snížená",J305,0)</f>
        <v>0</v>
      </c>
      <c r="BG305" s="246">
        <f>IF(N305="zákl. přenesená",J305,0)</f>
        <v>0</v>
      </c>
      <c r="BH305" s="246">
        <f>IF(N305="sníž. přenesená",J305,0)</f>
        <v>0</v>
      </c>
      <c r="BI305" s="246">
        <f>IF(N305="nulová",J305,0)</f>
        <v>0</v>
      </c>
      <c r="BJ305" s="24" t="s">
        <v>87</v>
      </c>
      <c r="BK305" s="246">
        <f>ROUND(I305*H305,2)</f>
        <v>0</v>
      </c>
      <c r="BL305" s="24" t="s">
        <v>197</v>
      </c>
      <c r="BM305" s="24" t="s">
        <v>684</v>
      </c>
    </row>
    <row r="306" s="12" customFormat="1">
      <c r="B306" s="253"/>
      <c r="C306" s="254"/>
      <c r="D306" s="255" t="s">
        <v>275</v>
      </c>
      <c r="E306" s="256" t="s">
        <v>34</v>
      </c>
      <c r="F306" s="257" t="s">
        <v>674</v>
      </c>
      <c r="G306" s="254"/>
      <c r="H306" s="258">
        <v>234</v>
      </c>
      <c r="I306" s="259"/>
      <c r="J306" s="254"/>
      <c r="K306" s="254"/>
      <c r="L306" s="260"/>
      <c r="M306" s="261"/>
      <c r="N306" s="262"/>
      <c r="O306" s="262"/>
      <c r="P306" s="262"/>
      <c r="Q306" s="262"/>
      <c r="R306" s="262"/>
      <c r="S306" s="262"/>
      <c r="T306" s="263"/>
      <c r="AT306" s="264" t="s">
        <v>275</v>
      </c>
      <c r="AU306" s="264" t="s">
        <v>193</v>
      </c>
      <c r="AV306" s="12" t="s">
        <v>90</v>
      </c>
      <c r="AW306" s="12" t="s">
        <v>42</v>
      </c>
      <c r="AX306" s="12" t="s">
        <v>79</v>
      </c>
      <c r="AY306" s="264" t="s">
        <v>183</v>
      </c>
    </row>
    <row r="307" s="12" customFormat="1">
      <c r="B307" s="253"/>
      <c r="C307" s="254"/>
      <c r="D307" s="255" t="s">
        <v>275</v>
      </c>
      <c r="E307" s="256" t="s">
        <v>34</v>
      </c>
      <c r="F307" s="257" t="s">
        <v>675</v>
      </c>
      <c r="G307" s="254"/>
      <c r="H307" s="258">
        <v>346.44</v>
      </c>
      <c r="I307" s="259"/>
      <c r="J307" s="254"/>
      <c r="K307" s="254"/>
      <c r="L307" s="260"/>
      <c r="M307" s="261"/>
      <c r="N307" s="262"/>
      <c r="O307" s="262"/>
      <c r="P307" s="262"/>
      <c r="Q307" s="262"/>
      <c r="R307" s="262"/>
      <c r="S307" s="262"/>
      <c r="T307" s="263"/>
      <c r="AT307" s="264" t="s">
        <v>275</v>
      </c>
      <c r="AU307" s="264" t="s">
        <v>193</v>
      </c>
      <c r="AV307" s="12" t="s">
        <v>90</v>
      </c>
      <c r="AW307" s="12" t="s">
        <v>42</v>
      </c>
      <c r="AX307" s="12" t="s">
        <v>79</v>
      </c>
      <c r="AY307" s="264" t="s">
        <v>183</v>
      </c>
    </row>
    <row r="308" s="1" customFormat="1" ht="16.5" customHeight="1">
      <c r="B308" s="47"/>
      <c r="C308" s="235" t="s">
        <v>685</v>
      </c>
      <c r="D308" s="235" t="s">
        <v>184</v>
      </c>
      <c r="E308" s="236" t="s">
        <v>686</v>
      </c>
      <c r="F308" s="237" t="s">
        <v>687</v>
      </c>
      <c r="G308" s="238" t="s">
        <v>305</v>
      </c>
      <c r="H308" s="239">
        <v>234</v>
      </c>
      <c r="I308" s="240"/>
      <c r="J308" s="241">
        <f>ROUND(I308*H308,2)</f>
        <v>0</v>
      </c>
      <c r="K308" s="237" t="s">
        <v>273</v>
      </c>
      <c r="L308" s="73"/>
      <c r="M308" s="242" t="s">
        <v>34</v>
      </c>
      <c r="N308" s="243" t="s">
        <v>50</v>
      </c>
      <c r="O308" s="48"/>
      <c r="P308" s="244">
        <f>O308*H308</f>
        <v>0</v>
      </c>
      <c r="Q308" s="244">
        <v>0</v>
      </c>
      <c r="R308" s="244">
        <f>Q308*H308</f>
        <v>0</v>
      </c>
      <c r="S308" s="244">
        <v>0</v>
      </c>
      <c r="T308" s="245">
        <f>S308*H308</f>
        <v>0</v>
      </c>
      <c r="AR308" s="24" t="s">
        <v>197</v>
      </c>
      <c r="AT308" s="24" t="s">
        <v>184</v>
      </c>
      <c r="AU308" s="24" t="s">
        <v>193</v>
      </c>
      <c r="AY308" s="24" t="s">
        <v>183</v>
      </c>
      <c r="BE308" s="246">
        <f>IF(N308="základní",J308,0)</f>
        <v>0</v>
      </c>
      <c r="BF308" s="246">
        <f>IF(N308="snížená",J308,0)</f>
        <v>0</v>
      </c>
      <c r="BG308" s="246">
        <f>IF(N308="zákl. přenesená",J308,0)</f>
        <v>0</v>
      </c>
      <c r="BH308" s="246">
        <f>IF(N308="sníž. přenesená",J308,0)</f>
        <v>0</v>
      </c>
      <c r="BI308" s="246">
        <f>IF(N308="nulová",J308,0)</f>
        <v>0</v>
      </c>
      <c r="BJ308" s="24" t="s">
        <v>87</v>
      </c>
      <c r="BK308" s="246">
        <f>ROUND(I308*H308,2)</f>
        <v>0</v>
      </c>
      <c r="BL308" s="24" t="s">
        <v>197</v>
      </c>
      <c r="BM308" s="24" t="s">
        <v>688</v>
      </c>
    </row>
    <row r="309" s="12" customFormat="1">
      <c r="B309" s="253"/>
      <c r="C309" s="254"/>
      <c r="D309" s="255" t="s">
        <v>275</v>
      </c>
      <c r="E309" s="256" t="s">
        <v>34</v>
      </c>
      <c r="F309" s="257" t="s">
        <v>674</v>
      </c>
      <c r="G309" s="254"/>
      <c r="H309" s="258">
        <v>234</v>
      </c>
      <c r="I309" s="259"/>
      <c r="J309" s="254"/>
      <c r="K309" s="254"/>
      <c r="L309" s="260"/>
      <c r="M309" s="261"/>
      <c r="N309" s="262"/>
      <c r="O309" s="262"/>
      <c r="P309" s="262"/>
      <c r="Q309" s="262"/>
      <c r="R309" s="262"/>
      <c r="S309" s="262"/>
      <c r="T309" s="263"/>
      <c r="AT309" s="264" t="s">
        <v>275</v>
      </c>
      <c r="AU309" s="264" t="s">
        <v>193</v>
      </c>
      <c r="AV309" s="12" t="s">
        <v>90</v>
      </c>
      <c r="AW309" s="12" t="s">
        <v>42</v>
      </c>
      <c r="AX309" s="12" t="s">
        <v>79</v>
      </c>
      <c r="AY309" s="264" t="s">
        <v>183</v>
      </c>
    </row>
    <row r="310" s="1" customFormat="1" ht="16.5" customHeight="1">
      <c r="B310" s="47"/>
      <c r="C310" s="235" t="s">
        <v>689</v>
      </c>
      <c r="D310" s="235" t="s">
        <v>184</v>
      </c>
      <c r="E310" s="236" t="s">
        <v>690</v>
      </c>
      <c r="F310" s="237" t="s">
        <v>691</v>
      </c>
      <c r="G310" s="238" t="s">
        <v>305</v>
      </c>
      <c r="H310" s="239">
        <v>346.44</v>
      </c>
      <c r="I310" s="240"/>
      <c r="J310" s="241">
        <f>ROUND(I310*H310,2)</f>
        <v>0</v>
      </c>
      <c r="K310" s="237" t="s">
        <v>273</v>
      </c>
      <c r="L310" s="73"/>
      <c r="M310" s="242" t="s">
        <v>34</v>
      </c>
      <c r="N310" s="243" t="s">
        <v>50</v>
      </c>
      <c r="O310" s="48"/>
      <c r="P310" s="244">
        <f>O310*H310</f>
        <v>0</v>
      </c>
      <c r="Q310" s="244">
        <v>0</v>
      </c>
      <c r="R310" s="244">
        <f>Q310*H310</f>
        <v>0</v>
      </c>
      <c r="S310" s="244">
        <v>0</v>
      </c>
      <c r="T310" s="245">
        <f>S310*H310</f>
        <v>0</v>
      </c>
      <c r="AR310" s="24" t="s">
        <v>197</v>
      </c>
      <c r="AT310" s="24" t="s">
        <v>184</v>
      </c>
      <c r="AU310" s="24" t="s">
        <v>193</v>
      </c>
      <c r="AY310" s="24" t="s">
        <v>183</v>
      </c>
      <c r="BE310" s="246">
        <f>IF(N310="základní",J310,0)</f>
        <v>0</v>
      </c>
      <c r="BF310" s="246">
        <f>IF(N310="snížená",J310,0)</f>
        <v>0</v>
      </c>
      <c r="BG310" s="246">
        <f>IF(N310="zákl. přenesená",J310,0)</f>
        <v>0</v>
      </c>
      <c r="BH310" s="246">
        <f>IF(N310="sníž. přenesená",J310,0)</f>
        <v>0</v>
      </c>
      <c r="BI310" s="246">
        <f>IF(N310="nulová",J310,0)</f>
        <v>0</v>
      </c>
      <c r="BJ310" s="24" t="s">
        <v>87</v>
      </c>
      <c r="BK310" s="246">
        <f>ROUND(I310*H310,2)</f>
        <v>0</v>
      </c>
      <c r="BL310" s="24" t="s">
        <v>197</v>
      </c>
      <c r="BM310" s="24" t="s">
        <v>692</v>
      </c>
    </row>
    <row r="311" s="12" customFormat="1">
      <c r="B311" s="253"/>
      <c r="C311" s="254"/>
      <c r="D311" s="255" t="s">
        <v>275</v>
      </c>
      <c r="E311" s="256" t="s">
        <v>34</v>
      </c>
      <c r="F311" s="257" t="s">
        <v>675</v>
      </c>
      <c r="G311" s="254"/>
      <c r="H311" s="258">
        <v>346.44</v>
      </c>
      <c r="I311" s="259"/>
      <c r="J311" s="254"/>
      <c r="K311" s="254"/>
      <c r="L311" s="260"/>
      <c r="M311" s="261"/>
      <c r="N311" s="262"/>
      <c r="O311" s="262"/>
      <c r="P311" s="262"/>
      <c r="Q311" s="262"/>
      <c r="R311" s="262"/>
      <c r="S311" s="262"/>
      <c r="T311" s="263"/>
      <c r="AT311" s="264" t="s">
        <v>275</v>
      </c>
      <c r="AU311" s="264" t="s">
        <v>193</v>
      </c>
      <c r="AV311" s="12" t="s">
        <v>90</v>
      </c>
      <c r="AW311" s="12" t="s">
        <v>42</v>
      </c>
      <c r="AX311" s="12" t="s">
        <v>87</v>
      </c>
      <c r="AY311" s="264" t="s">
        <v>183</v>
      </c>
    </row>
    <row r="312" s="1" customFormat="1" ht="25.5" customHeight="1">
      <c r="B312" s="47"/>
      <c r="C312" s="235" t="s">
        <v>693</v>
      </c>
      <c r="D312" s="235" t="s">
        <v>184</v>
      </c>
      <c r="E312" s="236" t="s">
        <v>694</v>
      </c>
      <c r="F312" s="237" t="s">
        <v>695</v>
      </c>
      <c r="G312" s="238" t="s">
        <v>305</v>
      </c>
      <c r="H312" s="239">
        <v>234</v>
      </c>
      <c r="I312" s="240"/>
      <c r="J312" s="241">
        <f>ROUND(I312*H312,2)</f>
        <v>0</v>
      </c>
      <c r="K312" s="237" t="s">
        <v>34</v>
      </c>
      <c r="L312" s="73"/>
      <c r="M312" s="242" t="s">
        <v>34</v>
      </c>
      <c r="N312" s="243" t="s">
        <v>50</v>
      </c>
      <c r="O312" s="48"/>
      <c r="P312" s="244">
        <f>O312*H312</f>
        <v>0</v>
      </c>
      <c r="Q312" s="244">
        <v>0</v>
      </c>
      <c r="R312" s="244">
        <f>Q312*H312</f>
        <v>0</v>
      </c>
      <c r="S312" s="244">
        <v>0</v>
      </c>
      <c r="T312" s="245">
        <f>S312*H312</f>
        <v>0</v>
      </c>
      <c r="AR312" s="24" t="s">
        <v>197</v>
      </c>
      <c r="AT312" s="24" t="s">
        <v>184</v>
      </c>
      <c r="AU312" s="24" t="s">
        <v>193</v>
      </c>
      <c r="AY312" s="24" t="s">
        <v>183</v>
      </c>
      <c r="BE312" s="246">
        <f>IF(N312="základní",J312,0)</f>
        <v>0</v>
      </c>
      <c r="BF312" s="246">
        <f>IF(N312="snížená",J312,0)</f>
        <v>0</v>
      </c>
      <c r="BG312" s="246">
        <f>IF(N312="zákl. přenesená",J312,0)</f>
        <v>0</v>
      </c>
      <c r="BH312" s="246">
        <f>IF(N312="sníž. přenesená",J312,0)</f>
        <v>0</v>
      </c>
      <c r="BI312" s="246">
        <f>IF(N312="nulová",J312,0)</f>
        <v>0</v>
      </c>
      <c r="BJ312" s="24" t="s">
        <v>87</v>
      </c>
      <c r="BK312" s="246">
        <f>ROUND(I312*H312,2)</f>
        <v>0</v>
      </c>
      <c r="BL312" s="24" t="s">
        <v>197</v>
      </c>
      <c r="BM312" s="24" t="s">
        <v>696</v>
      </c>
    </row>
    <row r="313" s="12" customFormat="1">
      <c r="B313" s="253"/>
      <c r="C313" s="254"/>
      <c r="D313" s="255" t="s">
        <v>275</v>
      </c>
      <c r="E313" s="256" t="s">
        <v>34</v>
      </c>
      <c r="F313" s="257" t="s">
        <v>674</v>
      </c>
      <c r="G313" s="254"/>
      <c r="H313" s="258">
        <v>234</v>
      </c>
      <c r="I313" s="259"/>
      <c r="J313" s="254"/>
      <c r="K313" s="254"/>
      <c r="L313" s="260"/>
      <c r="M313" s="261"/>
      <c r="N313" s="262"/>
      <c r="O313" s="262"/>
      <c r="P313" s="262"/>
      <c r="Q313" s="262"/>
      <c r="R313" s="262"/>
      <c r="S313" s="262"/>
      <c r="T313" s="263"/>
      <c r="AT313" s="264" t="s">
        <v>275</v>
      </c>
      <c r="AU313" s="264" t="s">
        <v>193</v>
      </c>
      <c r="AV313" s="12" t="s">
        <v>90</v>
      </c>
      <c r="AW313" s="12" t="s">
        <v>42</v>
      </c>
      <c r="AX313" s="12" t="s">
        <v>79</v>
      </c>
      <c r="AY313" s="264" t="s">
        <v>183</v>
      </c>
    </row>
    <row r="314" s="1" customFormat="1" ht="38.25" customHeight="1">
      <c r="B314" s="47"/>
      <c r="C314" s="235" t="s">
        <v>697</v>
      </c>
      <c r="D314" s="235" t="s">
        <v>184</v>
      </c>
      <c r="E314" s="236" t="s">
        <v>698</v>
      </c>
      <c r="F314" s="237" t="s">
        <v>699</v>
      </c>
      <c r="G314" s="238" t="s">
        <v>305</v>
      </c>
      <c r="H314" s="239">
        <v>51</v>
      </c>
      <c r="I314" s="240"/>
      <c r="J314" s="241">
        <f>ROUND(I314*H314,2)</f>
        <v>0</v>
      </c>
      <c r="K314" s="237" t="s">
        <v>34</v>
      </c>
      <c r="L314" s="73"/>
      <c r="M314" s="242" t="s">
        <v>34</v>
      </c>
      <c r="N314" s="243" t="s">
        <v>50</v>
      </c>
      <c r="O314" s="48"/>
      <c r="P314" s="244">
        <f>O314*H314</f>
        <v>0</v>
      </c>
      <c r="Q314" s="244">
        <v>0</v>
      </c>
      <c r="R314" s="244">
        <f>Q314*H314</f>
        <v>0</v>
      </c>
      <c r="S314" s="244">
        <v>0</v>
      </c>
      <c r="T314" s="245">
        <f>S314*H314</f>
        <v>0</v>
      </c>
      <c r="AR314" s="24" t="s">
        <v>197</v>
      </c>
      <c r="AT314" s="24" t="s">
        <v>184</v>
      </c>
      <c r="AU314" s="24" t="s">
        <v>193</v>
      </c>
      <c r="AY314" s="24" t="s">
        <v>183</v>
      </c>
      <c r="BE314" s="246">
        <f>IF(N314="základní",J314,0)</f>
        <v>0</v>
      </c>
      <c r="BF314" s="246">
        <f>IF(N314="snížená",J314,0)</f>
        <v>0</v>
      </c>
      <c r="BG314" s="246">
        <f>IF(N314="zákl. přenesená",J314,0)</f>
        <v>0</v>
      </c>
      <c r="BH314" s="246">
        <f>IF(N314="sníž. přenesená",J314,0)</f>
        <v>0</v>
      </c>
      <c r="BI314" s="246">
        <f>IF(N314="nulová",J314,0)</f>
        <v>0</v>
      </c>
      <c r="BJ314" s="24" t="s">
        <v>87</v>
      </c>
      <c r="BK314" s="246">
        <f>ROUND(I314*H314,2)</f>
        <v>0</v>
      </c>
      <c r="BL314" s="24" t="s">
        <v>197</v>
      </c>
      <c r="BM314" s="24" t="s">
        <v>700</v>
      </c>
    </row>
    <row r="315" s="12" customFormat="1">
      <c r="B315" s="253"/>
      <c r="C315" s="254"/>
      <c r="D315" s="255" t="s">
        <v>275</v>
      </c>
      <c r="E315" s="256" t="s">
        <v>34</v>
      </c>
      <c r="F315" s="257" t="s">
        <v>701</v>
      </c>
      <c r="G315" s="254"/>
      <c r="H315" s="258">
        <v>51</v>
      </c>
      <c r="I315" s="259"/>
      <c r="J315" s="254"/>
      <c r="K315" s="254"/>
      <c r="L315" s="260"/>
      <c r="M315" s="261"/>
      <c r="N315" s="262"/>
      <c r="O315" s="262"/>
      <c r="P315" s="262"/>
      <c r="Q315" s="262"/>
      <c r="R315" s="262"/>
      <c r="S315" s="262"/>
      <c r="T315" s="263"/>
      <c r="AT315" s="264" t="s">
        <v>275</v>
      </c>
      <c r="AU315" s="264" t="s">
        <v>193</v>
      </c>
      <c r="AV315" s="12" t="s">
        <v>90</v>
      </c>
      <c r="AW315" s="12" t="s">
        <v>42</v>
      </c>
      <c r="AX315" s="12" t="s">
        <v>87</v>
      </c>
      <c r="AY315" s="264" t="s">
        <v>183</v>
      </c>
    </row>
    <row r="316" s="1" customFormat="1" ht="38.25" customHeight="1">
      <c r="B316" s="47"/>
      <c r="C316" s="235" t="s">
        <v>702</v>
      </c>
      <c r="D316" s="235" t="s">
        <v>184</v>
      </c>
      <c r="E316" s="236" t="s">
        <v>703</v>
      </c>
      <c r="F316" s="237" t="s">
        <v>704</v>
      </c>
      <c r="G316" s="238" t="s">
        <v>305</v>
      </c>
      <c r="H316" s="239">
        <v>50</v>
      </c>
      <c r="I316" s="240"/>
      <c r="J316" s="241">
        <f>ROUND(I316*H316,2)</f>
        <v>0</v>
      </c>
      <c r="K316" s="237" t="s">
        <v>34</v>
      </c>
      <c r="L316" s="73"/>
      <c r="M316" s="242" t="s">
        <v>34</v>
      </c>
      <c r="N316" s="243" t="s">
        <v>50</v>
      </c>
      <c r="O316" s="48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AR316" s="24" t="s">
        <v>197</v>
      </c>
      <c r="AT316" s="24" t="s">
        <v>184</v>
      </c>
      <c r="AU316" s="24" t="s">
        <v>193</v>
      </c>
      <c r="AY316" s="24" t="s">
        <v>183</v>
      </c>
      <c r="BE316" s="246">
        <f>IF(N316="základní",J316,0)</f>
        <v>0</v>
      </c>
      <c r="BF316" s="246">
        <f>IF(N316="snížená",J316,0)</f>
        <v>0</v>
      </c>
      <c r="BG316" s="246">
        <f>IF(N316="zákl. přenesená",J316,0)</f>
        <v>0</v>
      </c>
      <c r="BH316" s="246">
        <f>IF(N316="sníž. přenesená",J316,0)</f>
        <v>0</v>
      </c>
      <c r="BI316" s="246">
        <f>IF(N316="nulová",J316,0)</f>
        <v>0</v>
      </c>
      <c r="BJ316" s="24" t="s">
        <v>87</v>
      </c>
      <c r="BK316" s="246">
        <f>ROUND(I316*H316,2)</f>
        <v>0</v>
      </c>
      <c r="BL316" s="24" t="s">
        <v>197</v>
      </c>
      <c r="BM316" s="24" t="s">
        <v>705</v>
      </c>
    </row>
    <row r="317" s="12" customFormat="1">
      <c r="B317" s="253"/>
      <c r="C317" s="254"/>
      <c r="D317" s="255" t="s">
        <v>275</v>
      </c>
      <c r="E317" s="256" t="s">
        <v>34</v>
      </c>
      <c r="F317" s="257" t="s">
        <v>516</v>
      </c>
      <c r="G317" s="254"/>
      <c r="H317" s="258">
        <v>50</v>
      </c>
      <c r="I317" s="259"/>
      <c r="J317" s="254"/>
      <c r="K317" s="254"/>
      <c r="L317" s="260"/>
      <c r="M317" s="261"/>
      <c r="N317" s="262"/>
      <c r="O317" s="262"/>
      <c r="P317" s="262"/>
      <c r="Q317" s="262"/>
      <c r="R317" s="262"/>
      <c r="S317" s="262"/>
      <c r="T317" s="263"/>
      <c r="AT317" s="264" t="s">
        <v>275</v>
      </c>
      <c r="AU317" s="264" t="s">
        <v>193</v>
      </c>
      <c r="AV317" s="12" t="s">
        <v>90</v>
      </c>
      <c r="AW317" s="12" t="s">
        <v>42</v>
      </c>
      <c r="AX317" s="12" t="s">
        <v>87</v>
      </c>
      <c r="AY317" s="264" t="s">
        <v>183</v>
      </c>
    </row>
    <row r="318" s="11" customFormat="1" ht="37.44" customHeight="1">
      <c r="B318" s="219"/>
      <c r="C318" s="220"/>
      <c r="D318" s="221" t="s">
        <v>78</v>
      </c>
      <c r="E318" s="222" t="s">
        <v>706</v>
      </c>
      <c r="F318" s="222" t="s">
        <v>707</v>
      </c>
      <c r="G318" s="220"/>
      <c r="H318" s="220"/>
      <c r="I318" s="223"/>
      <c r="J318" s="224">
        <f>BK318</f>
        <v>0</v>
      </c>
      <c r="K318" s="220"/>
      <c r="L318" s="225"/>
      <c r="M318" s="226"/>
      <c r="N318" s="227"/>
      <c r="O318" s="227"/>
      <c r="P318" s="228">
        <f>P319</f>
        <v>0</v>
      </c>
      <c r="Q318" s="227"/>
      <c r="R318" s="228">
        <f>R319</f>
        <v>0</v>
      </c>
      <c r="S318" s="227"/>
      <c r="T318" s="229">
        <f>T319</f>
        <v>0</v>
      </c>
      <c r="AR318" s="230" t="s">
        <v>90</v>
      </c>
      <c r="AT318" s="231" t="s">
        <v>78</v>
      </c>
      <c r="AU318" s="231" t="s">
        <v>79</v>
      </c>
      <c r="AY318" s="230" t="s">
        <v>183</v>
      </c>
      <c r="BK318" s="232">
        <f>BK319</f>
        <v>0</v>
      </c>
    </row>
    <row r="319" s="11" customFormat="1" ht="19.92" customHeight="1">
      <c r="B319" s="219"/>
      <c r="C319" s="220"/>
      <c r="D319" s="221" t="s">
        <v>78</v>
      </c>
      <c r="E319" s="233" t="s">
        <v>708</v>
      </c>
      <c r="F319" s="233" t="s">
        <v>709</v>
      </c>
      <c r="G319" s="220"/>
      <c r="H319" s="220"/>
      <c r="I319" s="223"/>
      <c r="J319" s="234">
        <f>BK319</f>
        <v>0</v>
      </c>
      <c r="K319" s="220"/>
      <c r="L319" s="225"/>
      <c r="M319" s="226"/>
      <c r="N319" s="227"/>
      <c r="O319" s="227"/>
      <c r="P319" s="228">
        <f>SUM(P320:P321)</f>
        <v>0</v>
      </c>
      <c r="Q319" s="227"/>
      <c r="R319" s="228">
        <f>SUM(R320:R321)</f>
        <v>0</v>
      </c>
      <c r="S319" s="227"/>
      <c r="T319" s="229">
        <f>SUM(T320:T321)</f>
        <v>0</v>
      </c>
      <c r="AR319" s="230" t="s">
        <v>90</v>
      </c>
      <c r="AT319" s="231" t="s">
        <v>78</v>
      </c>
      <c r="AU319" s="231" t="s">
        <v>87</v>
      </c>
      <c r="AY319" s="230" t="s">
        <v>183</v>
      </c>
      <c r="BK319" s="232">
        <f>SUM(BK320:BK321)</f>
        <v>0</v>
      </c>
    </row>
    <row r="320" s="1" customFormat="1" ht="16.5" customHeight="1">
      <c r="B320" s="47"/>
      <c r="C320" s="235" t="s">
        <v>710</v>
      </c>
      <c r="D320" s="235" t="s">
        <v>184</v>
      </c>
      <c r="E320" s="236" t="s">
        <v>711</v>
      </c>
      <c r="F320" s="237" t="s">
        <v>712</v>
      </c>
      <c r="G320" s="238" t="s">
        <v>289</v>
      </c>
      <c r="H320" s="239">
        <v>517.39999999999998</v>
      </c>
      <c r="I320" s="240"/>
      <c r="J320" s="241">
        <f>ROUND(I320*H320,2)</f>
        <v>0</v>
      </c>
      <c r="K320" s="237" t="s">
        <v>34</v>
      </c>
      <c r="L320" s="73"/>
      <c r="M320" s="242" t="s">
        <v>34</v>
      </c>
      <c r="N320" s="243" t="s">
        <v>50</v>
      </c>
      <c r="O320" s="48"/>
      <c r="P320" s="244">
        <f>O320*H320</f>
        <v>0</v>
      </c>
      <c r="Q320" s="244">
        <v>0</v>
      </c>
      <c r="R320" s="244">
        <f>Q320*H320</f>
        <v>0</v>
      </c>
      <c r="S320" s="244">
        <v>0</v>
      </c>
      <c r="T320" s="245">
        <f>S320*H320</f>
        <v>0</v>
      </c>
      <c r="AR320" s="24" t="s">
        <v>243</v>
      </c>
      <c r="AT320" s="24" t="s">
        <v>184</v>
      </c>
      <c r="AU320" s="24" t="s">
        <v>90</v>
      </c>
      <c r="AY320" s="24" t="s">
        <v>183</v>
      </c>
      <c r="BE320" s="246">
        <f>IF(N320="základní",J320,0)</f>
        <v>0</v>
      </c>
      <c r="BF320" s="246">
        <f>IF(N320="snížená",J320,0)</f>
        <v>0</v>
      </c>
      <c r="BG320" s="246">
        <f>IF(N320="zákl. přenesená",J320,0)</f>
        <v>0</v>
      </c>
      <c r="BH320" s="246">
        <f>IF(N320="sníž. přenesená",J320,0)</f>
        <v>0</v>
      </c>
      <c r="BI320" s="246">
        <f>IF(N320="nulová",J320,0)</f>
        <v>0</v>
      </c>
      <c r="BJ320" s="24" t="s">
        <v>87</v>
      </c>
      <c r="BK320" s="246">
        <f>ROUND(I320*H320,2)</f>
        <v>0</v>
      </c>
      <c r="BL320" s="24" t="s">
        <v>243</v>
      </c>
      <c r="BM320" s="24" t="s">
        <v>713</v>
      </c>
    </row>
    <row r="321" s="12" customFormat="1">
      <c r="B321" s="253"/>
      <c r="C321" s="254"/>
      <c r="D321" s="255" t="s">
        <v>275</v>
      </c>
      <c r="E321" s="256" t="s">
        <v>34</v>
      </c>
      <c r="F321" s="257" t="s">
        <v>511</v>
      </c>
      <c r="G321" s="254"/>
      <c r="H321" s="258">
        <v>517.39999999999998</v>
      </c>
      <c r="I321" s="259"/>
      <c r="J321" s="254"/>
      <c r="K321" s="254"/>
      <c r="L321" s="260"/>
      <c r="M321" s="261"/>
      <c r="N321" s="262"/>
      <c r="O321" s="262"/>
      <c r="P321" s="262"/>
      <c r="Q321" s="262"/>
      <c r="R321" s="262"/>
      <c r="S321" s="262"/>
      <c r="T321" s="263"/>
      <c r="AT321" s="264" t="s">
        <v>275</v>
      </c>
      <c r="AU321" s="264" t="s">
        <v>90</v>
      </c>
      <c r="AV321" s="12" t="s">
        <v>90</v>
      </c>
      <c r="AW321" s="12" t="s">
        <v>42</v>
      </c>
      <c r="AX321" s="12" t="s">
        <v>87</v>
      </c>
      <c r="AY321" s="264" t="s">
        <v>183</v>
      </c>
    </row>
    <row r="322" s="11" customFormat="1" ht="37.44" customHeight="1">
      <c r="B322" s="219"/>
      <c r="C322" s="220"/>
      <c r="D322" s="221" t="s">
        <v>78</v>
      </c>
      <c r="E322" s="222" t="s">
        <v>302</v>
      </c>
      <c r="F322" s="222" t="s">
        <v>714</v>
      </c>
      <c r="G322" s="220"/>
      <c r="H322" s="220"/>
      <c r="I322" s="223"/>
      <c r="J322" s="224">
        <f>BK322</f>
        <v>0</v>
      </c>
      <c r="K322" s="220"/>
      <c r="L322" s="225"/>
      <c r="M322" s="226"/>
      <c r="N322" s="227"/>
      <c r="O322" s="227"/>
      <c r="P322" s="228">
        <f>P323+P326</f>
        <v>0</v>
      </c>
      <c r="Q322" s="227"/>
      <c r="R322" s="228">
        <f>R323+R326</f>
        <v>0</v>
      </c>
      <c r="S322" s="227"/>
      <c r="T322" s="229">
        <f>T323+T326</f>
        <v>0</v>
      </c>
      <c r="AR322" s="230" t="s">
        <v>193</v>
      </c>
      <c r="AT322" s="231" t="s">
        <v>78</v>
      </c>
      <c r="AU322" s="231" t="s">
        <v>79</v>
      </c>
      <c r="AY322" s="230" t="s">
        <v>183</v>
      </c>
      <c r="BK322" s="232">
        <f>BK323+BK326</f>
        <v>0</v>
      </c>
    </row>
    <row r="323" s="11" customFormat="1" ht="19.92" customHeight="1">
      <c r="B323" s="219"/>
      <c r="C323" s="220"/>
      <c r="D323" s="221" t="s">
        <v>78</v>
      </c>
      <c r="E323" s="233" t="s">
        <v>715</v>
      </c>
      <c r="F323" s="233" t="s">
        <v>716</v>
      </c>
      <c r="G323" s="220"/>
      <c r="H323" s="220"/>
      <c r="I323" s="223"/>
      <c r="J323" s="234">
        <f>BK323</f>
        <v>0</v>
      </c>
      <c r="K323" s="220"/>
      <c r="L323" s="225"/>
      <c r="M323" s="226"/>
      <c r="N323" s="227"/>
      <c r="O323" s="227"/>
      <c r="P323" s="228">
        <f>SUM(P324:P325)</f>
        <v>0</v>
      </c>
      <c r="Q323" s="227"/>
      <c r="R323" s="228">
        <f>SUM(R324:R325)</f>
        <v>0</v>
      </c>
      <c r="S323" s="227"/>
      <c r="T323" s="229">
        <f>SUM(T324:T325)</f>
        <v>0</v>
      </c>
      <c r="AR323" s="230" t="s">
        <v>193</v>
      </c>
      <c r="AT323" s="231" t="s">
        <v>78</v>
      </c>
      <c r="AU323" s="231" t="s">
        <v>87</v>
      </c>
      <c r="AY323" s="230" t="s">
        <v>183</v>
      </c>
      <c r="BK323" s="232">
        <f>SUM(BK324:BK325)</f>
        <v>0</v>
      </c>
    </row>
    <row r="324" s="1" customFormat="1" ht="16.5" customHeight="1">
      <c r="B324" s="47"/>
      <c r="C324" s="235" t="s">
        <v>717</v>
      </c>
      <c r="D324" s="235" t="s">
        <v>184</v>
      </c>
      <c r="E324" s="236" t="s">
        <v>718</v>
      </c>
      <c r="F324" s="237" t="s">
        <v>719</v>
      </c>
      <c r="G324" s="238" t="s">
        <v>289</v>
      </c>
      <c r="H324" s="239">
        <v>517.39999999999998</v>
      </c>
      <c r="I324" s="240"/>
      <c r="J324" s="241">
        <f>ROUND(I324*H324,2)</f>
        <v>0</v>
      </c>
      <c r="K324" s="237" t="s">
        <v>273</v>
      </c>
      <c r="L324" s="73"/>
      <c r="M324" s="242" t="s">
        <v>34</v>
      </c>
      <c r="N324" s="243" t="s">
        <v>50</v>
      </c>
      <c r="O324" s="48"/>
      <c r="P324" s="244">
        <f>O324*H324</f>
        <v>0</v>
      </c>
      <c r="Q324" s="244">
        <v>0</v>
      </c>
      <c r="R324" s="244">
        <f>Q324*H324</f>
        <v>0</v>
      </c>
      <c r="S324" s="244">
        <v>0</v>
      </c>
      <c r="T324" s="245">
        <f>S324*H324</f>
        <v>0</v>
      </c>
      <c r="AR324" s="24" t="s">
        <v>579</v>
      </c>
      <c r="AT324" s="24" t="s">
        <v>184</v>
      </c>
      <c r="AU324" s="24" t="s">
        <v>90</v>
      </c>
      <c r="AY324" s="24" t="s">
        <v>183</v>
      </c>
      <c r="BE324" s="246">
        <f>IF(N324="základní",J324,0)</f>
        <v>0</v>
      </c>
      <c r="BF324" s="246">
        <f>IF(N324="snížená",J324,0)</f>
        <v>0</v>
      </c>
      <c r="BG324" s="246">
        <f>IF(N324="zákl. přenesená",J324,0)</f>
        <v>0</v>
      </c>
      <c r="BH324" s="246">
        <f>IF(N324="sníž. přenesená",J324,0)</f>
        <v>0</v>
      </c>
      <c r="BI324" s="246">
        <f>IF(N324="nulová",J324,0)</f>
        <v>0</v>
      </c>
      <c r="BJ324" s="24" t="s">
        <v>87</v>
      </c>
      <c r="BK324" s="246">
        <f>ROUND(I324*H324,2)</f>
        <v>0</v>
      </c>
      <c r="BL324" s="24" t="s">
        <v>579</v>
      </c>
      <c r="BM324" s="24" t="s">
        <v>720</v>
      </c>
    </row>
    <row r="325" s="12" customFormat="1">
      <c r="B325" s="253"/>
      <c r="C325" s="254"/>
      <c r="D325" s="255" t="s">
        <v>275</v>
      </c>
      <c r="E325" s="256" t="s">
        <v>34</v>
      </c>
      <c r="F325" s="257" t="s">
        <v>511</v>
      </c>
      <c r="G325" s="254"/>
      <c r="H325" s="258">
        <v>517.39999999999998</v>
      </c>
      <c r="I325" s="259"/>
      <c r="J325" s="254"/>
      <c r="K325" s="254"/>
      <c r="L325" s="260"/>
      <c r="M325" s="261"/>
      <c r="N325" s="262"/>
      <c r="O325" s="262"/>
      <c r="P325" s="262"/>
      <c r="Q325" s="262"/>
      <c r="R325" s="262"/>
      <c r="S325" s="262"/>
      <c r="T325" s="263"/>
      <c r="AT325" s="264" t="s">
        <v>275</v>
      </c>
      <c r="AU325" s="264" t="s">
        <v>90</v>
      </c>
      <c r="AV325" s="12" t="s">
        <v>90</v>
      </c>
      <c r="AW325" s="12" t="s">
        <v>42</v>
      </c>
      <c r="AX325" s="12" t="s">
        <v>87</v>
      </c>
      <c r="AY325" s="264" t="s">
        <v>183</v>
      </c>
    </row>
    <row r="326" s="11" customFormat="1" ht="29.88" customHeight="1">
      <c r="B326" s="219"/>
      <c r="C326" s="220"/>
      <c r="D326" s="221" t="s">
        <v>78</v>
      </c>
      <c r="E326" s="233" t="s">
        <v>721</v>
      </c>
      <c r="F326" s="233" t="s">
        <v>722</v>
      </c>
      <c r="G326" s="220"/>
      <c r="H326" s="220"/>
      <c r="I326" s="223"/>
      <c r="J326" s="234">
        <f>BK326</f>
        <v>0</v>
      </c>
      <c r="K326" s="220"/>
      <c r="L326" s="225"/>
      <c r="M326" s="226"/>
      <c r="N326" s="227"/>
      <c r="O326" s="227"/>
      <c r="P326" s="228">
        <f>SUM(P327:P334)</f>
        <v>0</v>
      </c>
      <c r="Q326" s="227"/>
      <c r="R326" s="228">
        <f>SUM(R327:R334)</f>
        <v>0</v>
      </c>
      <c r="S326" s="227"/>
      <c r="T326" s="229">
        <f>SUM(T327:T334)</f>
        <v>0</v>
      </c>
      <c r="AR326" s="230" t="s">
        <v>193</v>
      </c>
      <c r="AT326" s="231" t="s">
        <v>78</v>
      </c>
      <c r="AU326" s="231" t="s">
        <v>87</v>
      </c>
      <c r="AY326" s="230" t="s">
        <v>183</v>
      </c>
      <c r="BK326" s="232">
        <f>SUM(BK327:BK334)</f>
        <v>0</v>
      </c>
    </row>
    <row r="327" s="1" customFormat="1" ht="25.5" customHeight="1">
      <c r="B327" s="47"/>
      <c r="C327" s="235" t="s">
        <v>723</v>
      </c>
      <c r="D327" s="235" t="s">
        <v>184</v>
      </c>
      <c r="E327" s="236" t="s">
        <v>724</v>
      </c>
      <c r="F327" s="237" t="s">
        <v>725</v>
      </c>
      <c r="G327" s="238" t="s">
        <v>318</v>
      </c>
      <c r="H327" s="239">
        <v>1520.347</v>
      </c>
      <c r="I327" s="240"/>
      <c r="J327" s="241">
        <f>ROUND(I327*H327,2)</f>
        <v>0</v>
      </c>
      <c r="K327" s="237" t="s">
        <v>273</v>
      </c>
      <c r="L327" s="73"/>
      <c r="M327" s="242" t="s">
        <v>34</v>
      </c>
      <c r="N327" s="243" t="s">
        <v>50</v>
      </c>
      <c r="O327" s="48"/>
      <c r="P327" s="244">
        <f>O327*H327</f>
        <v>0</v>
      </c>
      <c r="Q327" s="244">
        <v>0</v>
      </c>
      <c r="R327" s="244">
        <f>Q327*H327</f>
        <v>0</v>
      </c>
      <c r="S327" s="244">
        <v>0</v>
      </c>
      <c r="T327" s="245">
        <f>S327*H327</f>
        <v>0</v>
      </c>
      <c r="AR327" s="24" t="s">
        <v>579</v>
      </c>
      <c r="AT327" s="24" t="s">
        <v>184</v>
      </c>
      <c r="AU327" s="24" t="s">
        <v>90</v>
      </c>
      <c r="AY327" s="24" t="s">
        <v>183</v>
      </c>
      <c r="BE327" s="246">
        <f>IF(N327="základní",J327,0)</f>
        <v>0</v>
      </c>
      <c r="BF327" s="246">
        <f>IF(N327="snížená",J327,0)</f>
        <v>0</v>
      </c>
      <c r="BG327" s="246">
        <f>IF(N327="zákl. přenesená",J327,0)</f>
        <v>0</v>
      </c>
      <c r="BH327" s="246">
        <f>IF(N327="sníž. přenesená",J327,0)</f>
        <v>0</v>
      </c>
      <c r="BI327" s="246">
        <f>IF(N327="nulová",J327,0)</f>
        <v>0</v>
      </c>
      <c r="BJ327" s="24" t="s">
        <v>87</v>
      </c>
      <c r="BK327" s="246">
        <f>ROUND(I327*H327,2)</f>
        <v>0</v>
      </c>
      <c r="BL327" s="24" t="s">
        <v>579</v>
      </c>
      <c r="BM327" s="24" t="s">
        <v>726</v>
      </c>
    </row>
    <row r="328" s="12" customFormat="1">
      <c r="B328" s="253"/>
      <c r="C328" s="254"/>
      <c r="D328" s="255" t="s">
        <v>275</v>
      </c>
      <c r="E328" s="256" t="s">
        <v>34</v>
      </c>
      <c r="F328" s="257" t="s">
        <v>377</v>
      </c>
      <c r="G328" s="254"/>
      <c r="H328" s="258">
        <v>2032.4480000000001</v>
      </c>
      <c r="I328" s="259"/>
      <c r="J328" s="254"/>
      <c r="K328" s="254"/>
      <c r="L328" s="260"/>
      <c r="M328" s="261"/>
      <c r="N328" s="262"/>
      <c r="O328" s="262"/>
      <c r="P328" s="262"/>
      <c r="Q328" s="262"/>
      <c r="R328" s="262"/>
      <c r="S328" s="262"/>
      <c r="T328" s="263"/>
      <c r="AT328" s="264" t="s">
        <v>275</v>
      </c>
      <c r="AU328" s="264" t="s">
        <v>90</v>
      </c>
      <c r="AV328" s="12" t="s">
        <v>90</v>
      </c>
      <c r="AW328" s="12" t="s">
        <v>42</v>
      </c>
      <c r="AX328" s="12" t="s">
        <v>79</v>
      </c>
      <c r="AY328" s="264" t="s">
        <v>183</v>
      </c>
    </row>
    <row r="329" s="12" customFormat="1">
      <c r="B329" s="253"/>
      <c r="C329" s="254"/>
      <c r="D329" s="255" t="s">
        <v>275</v>
      </c>
      <c r="E329" s="256" t="s">
        <v>34</v>
      </c>
      <c r="F329" s="257" t="s">
        <v>378</v>
      </c>
      <c r="G329" s="254"/>
      <c r="H329" s="258">
        <v>-105.349</v>
      </c>
      <c r="I329" s="259"/>
      <c r="J329" s="254"/>
      <c r="K329" s="254"/>
      <c r="L329" s="260"/>
      <c r="M329" s="261"/>
      <c r="N329" s="262"/>
      <c r="O329" s="262"/>
      <c r="P329" s="262"/>
      <c r="Q329" s="262"/>
      <c r="R329" s="262"/>
      <c r="S329" s="262"/>
      <c r="T329" s="263"/>
      <c r="AT329" s="264" t="s">
        <v>275</v>
      </c>
      <c r="AU329" s="264" t="s">
        <v>90</v>
      </c>
      <c r="AV329" s="12" t="s">
        <v>90</v>
      </c>
      <c r="AW329" s="12" t="s">
        <v>42</v>
      </c>
      <c r="AX329" s="12" t="s">
        <v>79</v>
      </c>
      <c r="AY329" s="264" t="s">
        <v>183</v>
      </c>
    </row>
    <row r="330" s="12" customFormat="1">
      <c r="B330" s="253"/>
      <c r="C330" s="254"/>
      <c r="D330" s="255" t="s">
        <v>275</v>
      </c>
      <c r="E330" s="256" t="s">
        <v>34</v>
      </c>
      <c r="F330" s="257" t="s">
        <v>379</v>
      </c>
      <c r="G330" s="254"/>
      <c r="H330" s="258">
        <v>-406.75200000000001</v>
      </c>
      <c r="I330" s="259"/>
      <c r="J330" s="254"/>
      <c r="K330" s="254"/>
      <c r="L330" s="260"/>
      <c r="M330" s="261"/>
      <c r="N330" s="262"/>
      <c r="O330" s="262"/>
      <c r="P330" s="262"/>
      <c r="Q330" s="262"/>
      <c r="R330" s="262"/>
      <c r="S330" s="262"/>
      <c r="T330" s="263"/>
      <c r="AT330" s="264" t="s">
        <v>275</v>
      </c>
      <c r="AU330" s="264" t="s">
        <v>90</v>
      </c>
      <c r="AV330" s="12" t="s">
        <v>90</v>
      </c>
      <c r="AW330" s="12" t="s">
        <v>42</v>
      </c>
      <c r="AX330" s="12" t="s">
        <v>79</v>
      </c>
      <c r="AY330" s="264" t="s">
        <v>183</v>
      </c>
    </row>
    <row r="331" s="1" customFormat="1" ht="25.5" customHeight="1">
      <c r="B331" s="47"/>
      <c r="C331" s="235" t="s">
        <v>727</v>
      </c>
      <c r="D331" s="235" t="s">
        <v>184</v>
      </c>
      <c r="E331" s="236" t="s">
        <v>728</v>
      </c>
      <c r="F331" s="237" t="s">
        <v>729</v>
      </c>
      <c r="G331" s="238" t="s">
        <v>318</v>
      </c>
      <c r="H331" s="239">
        <v>196.04300000000001</v>
      </c>
      <c r="I331" s="240"/>
      <c r="J331" s="241">
        <f>ROUND(I331*H331,2)</f>
        <v>0</v>
      </c>
      <c r="K331" s="237" t="s">
        <v>273</v>
      </c>
      <c r="L331" s="73"/>
      <c r="M331" s="242" t="s">
        <v>34</v>
      </c>
      <c r="N331" s="243" t="s">
        <v>50</v>
      </c>
      <c r="O331" s="48"/>
      <c r="P331" s="244">
        <f>O331*H331</f>
        <v>0</v>
      </c>
      <c r="Q331" s="244">
        <v>0</v>
      </c>
      <c r="R331" s="244">
        <f>Q331*H331</f>
        <v>0</v>
      </c>
      <c r="S331" s="244">
        <v>0</v>
      </c>
      <c r="T331" s="245">
        <f>S331*H331</f>
        <v>0</v>
      </c>
      <c r="AR331" s="24" t="s">
        <v>579</v>
      </c>
      <c r="AT331" s="24" t="s">
        <v>184</v>
      </c>
      <c r="AU331" s="24" t="s">
        <v>90</v>
      </c>
      <c r="AY331" s="24" t="s">
        <v>183</v>
      </c>
      <c r="BE331" s="246">
        <f>IF(N331="základní",J331,0)</f>
        <v>0</v>
      </c>
      <c r="BF331" s="246">
        <f>IF(N331="snížená",J331,0)</f>
        <v>0</v>
      </c>
      <c r="BG331" s="246">
        <f>IF(N331="zákl. přenesená",J331,0)</f>
        <v>0</v>
      </c>
      <c r="BH331" s="246">
        <f>IF(N331="sníž. přenesená",J331,0)</f>
        <v>0</v>
      </c>
      <c r="BI331" s="246">
        <f>IF(N331="nulová",J331,0)</f>
        <v>0</v>
      </c>
      <c r="BJ331" s="24" t="s">
        <v>87</v>
      </c>
      <c r="BK331" s="246">
        <f>ROUND(I331*H331,2)</f>
        <v>0</v>
      </c>
      <c r="BL331" s="24" t="s">
        <v>579</v>
      </c>
      <c r="BM331" s="24" t="s">
        <v>730</v>
      </c>
    </row>
    <row r="332" s="12" customFormat="1">
      <c r="B332" s="253"/>
      <c r="C332" s="254"/>
      <c r="D332" s="255" t="s">
        <v>275</v>
      </c>
      <c r="E332" s="256" t="s">
        <v>34</v>
      </c>
      <c r="F332" s="257" t="s">
        <v>384</v>
      </c>
      <c r="G332" s="254"/>
      <c r="H332" s="258">
        <v>260.05599999999998</v>
      </c>
      <c r="I332" s="259"/>
      <c r="J332" s="254"/>
      <c r="K332" s="254"/>
      <c r="L332" s="260"/>
      <c r="M332" s="261"/>
      <c r="N332" s="262"/>
      <c r="O332" s="262"/>
      <c r="P332" s="262"/>
      <c r="Q332" s="262"/>
      <c r="R332" s="262"/>
      <c r="S332" s="262"/>
      <c r="T332" s="263"/>
      <c r="AT332" s="264" t="s">
        <v>275</v>
      </c>
      <c r="AU332" s="264" t="s">
        <v>90</v>
      </c>
      <c r="AV332" s="12" t="s">
        <v>90</v>
      </c>
      <c r="AW332" s="12" t="s">
        <v>42</v>
      </c>
      <c r="AX332" s="12" t="s">
        <v>79</v>
      </c>
      <c r="AY332" s="264" t="s">
        <v>183</v>
      </c>
    </row>
    <row r="333" s="12" customFormat="1">
      <c r="B333" s="253"/>
      <c r="C333" s="254"/>
      <c r="D333" s="255" t="s">
        <v>275</v>
      </c>
      <c r="E333" s="256" t="s">
        <v>34</v>
      </c>
      <c r="F333" s="257" t="s">
        <v>385</v>
      </c>
      <c r="G333" s="254"/>
      <c r="H333" s="258">
        <v>-13.169000000000001</v>
      </c>
      <c r="I333" s="259"/>
      <c r="J333" s="254"/>
      <c r="K333" s="254"/>
      <c r="L333" s="260"/>
      <c r="M333" s="261"/>
      <c r="N333" s="262"/>
      <c r="O333" s="262"/>
      <c r="P333" s="262"/>
      <c r="Q333" s="262"/>
      <c r="R333" s="262"/>
      <c r="S333" s="262"/>
      <c r="T333" s="263"/>
      <c r="AT333" s="264" t="s">
        <v>275</v>
      </c>
      <c r="AU333" s="264" t="s">
        <v>90</v>
      </c>
      <c r="AV333" s="12" t="s">
        <v>90</v>
      </c>
      <c r="AW333" s="12" t="s">
        <v>42</v>
      </c>
      <c r="AX333" s="12" t="s">
        <v>79</v>
      </c>
      <c r="AY333" s="264" t="s">
        <v>183</v>
      </c>
    </row>
    <row r="334" s="12" customFormat="1">
      <c r="B334" s="253"/>
      <c r="C334" s="254"/>
      <c r="D334" s="255" t="s">
        <v>275</v>
      </c>
      <c r="E334" s="256" t="s">
        <v>34</v>
      </c>
      <c r="F334" s="257" t="s">
        <v>386</v>
      </c>
      <c r="G334" s="254"/>
      <c r="H334" s="258">
        <v>-50.844000000000001</v>
      </c>
      <c r="I334" s="259"/>
      <c r="J334" s="254"/>
      <c r="K334" s="254"/>
      <c r="L334" s="260"/>
      <c r="M334" s="275"/>
      <c r="N334" s="276"/>
      <c r="O334" s="276"/>
      <c r="P334" s="276"/>
      <c r="Q334" s="276"/>
      <c r="R334" s="276"/>
      <c r="S334" s="276"/>
      <c r="T334" s="277"/>
      <c r="AT334" s="264" t="s">
        <v>275</v>
      </c>
      <c r="AU334" s="264" t="s">
        <v>90</v>
      </c>
      <c r="AV334" s="12" t="s">
        <v>90</v>
      </c>
      <c r="AW334" s="12" t="s">
        <v>42</v>
      </c>
      <c r="AX334" s="12" t="s">
        <v>79</v>
      </c>
      <c r="AY334" s="264" t="s">
        <v>183</v>
      </c>
    </row>
    <row r="335" s="1" customFormat="1" ht="6.96" customHeight="1">
      <c r="B335" s="68"/>
      <c r="C335" s="69"/>
      <c r="D335" s="69"/>
      <c r="E335" s="69"/>
      <c r="F335" s="69"/>
      <c r="G335" s="69"/>
      <c r="H335" s="69"/>
      <c r="I335" s="180"/>
      <c r="J335" s="69"/>
      <c r="K335" s="69"/>
      <c r="L335" s="73"/>
    </row>
  </sheetData>
  <sheetProtection sheet="1" autoFilter="0" formatColumns="0" formatRows="0" objects="1" scenarios="1" spinCount="100000" saltValue="cudLhRBnieEBM2FA0eGfCOHdcpgJpJPeZ+aoywjuMf49z9IT+QsLddse7Lu8GLKdUzxvc0LT+u9YH1sCuGDu0g==" hashValue="qbO10NGHuu2VSnkelcHTl8Q8q3QanEPPWwB+6lfoK8BwoerHTf8fYG2JcesBUy7SDuQ1M5/81bcUJ6Qg++Axlg==" algorithmName="SHA-512" password="CC35"/>
  <autoFilter ref="C96:K334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85:H85"/>
    <mergeCell ref="E87:H87"/>
    <mergeCell ref="E89:H89"/>
    <mergeCell ref="G1:H1"/>
    <mergeCell ref="L2:V2"/>
  </mergeCells>
  <hyperlinks>
    <hyperlink ref="F1:G1" location="C2" display="1) Krycí list soupisu"/>
    <hyperlink ref="G1:H1" location="C58" display="2) Rekapitulace"/>
    <hyperlink ref="J1" location="C9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101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247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731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21</v>
      </c>
      <c r="G13" s="48"/>
      <c r="H13" s="48"/>
      <c r="I13" s="159" t="s">
        <v>22</v>
      </c>
      <c r="J13" s="35" t="s">
        <v>23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21.84" customHeight="1">
      <c r="B15" s="47"/>
      <c r="C15" s="48"/>
      <c r="D15" s="34" t="s">
        <v>28</v>
      </c>
      <c r="E15" s="48"/>
      <c r="F15" s="42" t="s">
        <v>250</v>
      </c>
      <c r="G15" s="48"/>
      <c r="H15" s="48"/>
      <c r="I15" s="161" t="s">
        <v>30</v>
      </c>
      <c r="J15" s="42" t="s">
        <v>251</v>
      </c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ROUND(J98,2)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ROUND(SUM(BE98:BE340), 2)</f>
        <v>0</v>
      </c>
      <c r="G32" s="48"/>
      <c r="H32" s="48"/>
      <c r="I32" s="172">
        <v>0.20999999999999999</v>
      </c>
      <c r="J32" s="171">
        <f>ROUND(ROUND((SUM(BE98:BE340)),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ROUND(SUM(BF98:BF340), 2)</f>
        <v>0</v>
      </c>
      <c r="G33" s="48"/>
      <c r="H33" s="48"/>
      <c r="I33" s="172">
        <v>0.14999999999999999</v>
      </c>
      <c r="J33" s="171">
        <f>ROUND(ROUND((SUM(BF98:BF340)),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ROUND(SUM(BG98:BG340),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ROUND(SUM(BH98:BH340),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ROUND(SUM(BI98:BI340),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247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2018_12_01_2 - Stoka B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J98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252</v>
      </c>
      <c r="E61" s="194"/>
      <c r="F61" s="194"/>
      <c r="G61" s="194"/>
      <c r="H61" s="194"/>
      <c r="I61" s="195"/>
      <c r="J61" s="196">
        <f>J99</f>
        <v>0</v>
      </c>
      <c r="K61" s="197"/>
    </row>
    <row r="62" s="9" customFormat="1" ht="19.92" customHeight="1">
      <c r="B62" s="198"/>
      <c r="C62" s="199"/>
      <c r="D62" s="200" t="s">
        <v>253</v>
      </c>
      <c r="E62" s="201"/>
      <c r="F62" s="201"/>
      <c r="G62" s="201"/>
      <c r="H62" s="201"/>
      <c r="I62" s="202"/>
      <c r="J62" s="203">
        <f>J100</f>
        <v>0</v>
      </c>
      <c r="K62" s="204"/>
    </row>
    <row r="63" s="9" customFormat="1" ht="19.92" customHeight="1">
      <c r="B63" s="198"/>
      <c r="C63" s="199"/>
      <c r="D63" s="200" t="s">
        <v>254</v>
      </c>
      <c r="E63" s="201"/>
      <c r="F63" s="201"/>
      <c r="G63" s="201"/>
      <c r="H63" s="201"/>
      <c r="I63" s="202"/>
      <c r="J63" s="203">
        <f>J184</f>
        <v>0</v>
      </c>
      <c r="K63" s="204"/>
    </row>
    <row r="64" s="9" customFormat="1" ht="19.92" customHeight="1">
      <c r="B64" s="198"/>
      <c r="C64" s="199"/>
      <c r="D64" s="200" t="s">
        <v>255</v>
      </c>
      <c r="E64" s="201"/>
      <c r="F64" s="201"/>
      <c r="G64" s="201"/>
      <c r="H64" s="201"/>
      <c r="I64" s="202"/>
      <c r="J64" s="203">
        <f>J187</f>
        <v>0</v>
      </c>
      <c r="K64" s="204"/>
    </row>
    <row r="65" s="9" customFormat="1" ht="19.92" customHeight="1">
      <c r="B65" s="198"/>
      <c r="C65" s="199"/>
      <c r="D65" s="200" t="s">
        <v>256</v>
      </c>
      <c r="E65" s="201"/>
      <c r="F65" s="201"/>
      <c r="G65" s="201"/>
      <c r="H65" s="201"/>
      <c r="I65" s="202"/>
      <c r="J65" s="203">
        <f>J190</f>
        <v>0</v>
      </c>
      <c r="K65" s="204"/>
    </row>
    <row r="66" s="9" customFormat="1" ht="19.92" customHeight="1">
      <c r="B66" s="198"/>
      <c r="C66" s="199"/>
      <c r="D66" s="200" t="s">
        <v>257</v>
      </c>
      <c r="E66" s="201"/>
      <c r="F66" s="201"/>
      <c r="G66" s="201"/>
      <c r="H66" s="201"/>
      <c r="I66" s="202"/>
      <c r="J66" s="203">
        <f>J195</f>
        <v>0</v>
      </c>
      <c r="K66" s="204"/>
    </row>
    <row r="67" s="9" customFormat="1" ht="19.92" customHeight="1">
      <c r="B67" s="198"/>
      <c r="C67" s="199"/>
      <c r="D67" s="200" t="s">
        <v>258</v>
      </c>
      <c r="E67" s="201"/>
      <c r="F67" s="201"/>
      <c r="G67" s="201"/>
      <c r="H67" s="201"/>
      <c r="I67" s="202"/>
      <c r="J67" s="203">
        <f>J213</f>
        <v>0</v>
      </c>
      <c r="K67" s="204"/>
    </row>
    <row r="68" s="9" customFormat="1" ht="19.92" customHeight="1">
      <c r="B68" s="198"/>
      <c r="C68" s="199"/>
      <c r="D68" s="200" t="s">
        <v>259</v>
      </c>
      <c r="E68" s="201"/>
      <c r="F68" s="201"/>
      <c r="G68" s="201"/>
      <c r="H68" s="201"/>
      <c r="I68" s="202"/>
      <c r="J68" s="203">
        <f>J216</f>
        <v>0</v>
      </c>
      <c r="K68" s="204"/>
    </row>
    <row r="69" s="9" customFormat="1" ht="19.92" customHeight="1">
      <c r="B69" s="198"/>
      <c r="C69" s="199"/>
      <c r="D69" s="200" t="s">
        <v>260</v>
      </c>
      <c r="E69" s="201"/>
      <c r="F69" s="201"/>
      <c r="G69" s="201"/>
      <c r="H69" s="201"/>
      <c r="I69" s="202"/>
      <c r="J69" s="203">
        <f>J294</f>
        <v>0</v>
      </c>
      <c r="K69" s="204"/>
    </row>
    <row r="70" s="9" customFormat="1" ht="14.88" customHeight="1">
      <c r="B70" s="198"/>
      <c r="C70" s="199"/>
      <c r="D70" s="200" t="s">
        <v>261</v>
      </c>
      <c r="E70" s="201"/>
      <c r="F70" s="201"/>
      <c r="G70" s="201"/>
      <c r="H70" s="201"/>
      <c r="I70" s="202"/>
      <c r="J70" s="203">
        <f>J303</f>
        <v>0</v>
      </c>
      <c r="K70" s="204"/>
    </row>
    <row r="71" s="9" customFormat="1" ht="19.92" customHeight="1">
      <c r="B71" s="198"/>
      <c r="C71" s="199"/>
      <c r="D71" s="200" t="s">
        <v>732</v>
      </c>
      <c r="E71" s="201"/>
      <c r="F71" s="201"/>
      <c r="G71" s="201"/>
      <c r="H71" s="201"/>
      <c r="I71" s="202"/>
      <c r="J71" s="203">
        <f>J325</f>
        <v>0</v>
      </c>
      <c r="K71" s="204"/>
    </row>
    <row r="72" s="8" customFormat="1" ht="24.96" customHeight="1">
      <c r="B72" s="191"/>
      <c r="C72" s="192"/>
      <c r="D72" s="193" t="s">
        <v>262</v>
      </c>
      <c r="E72" s="194"/>
      <c r="F72" s="194"/>
      <c r="G72" s="194"/>
      <c r="H72" s="194"/>
      <c r="I72" s="195"/>
      <c r="J72" s="196">
        <f>J326</f>
        <v>0</v>
      </c>
      <c r="K72" s="197"/>
    </row>
    <row r="73" s="9" customFormat="1" ht="19.92" customHeight="1">
      <c r="B73" s="198"/>
      <c r="C73" s="199"/>
      <c r="D73" s="200" t="s">
        <v>263</v>
      </c>
      <c r="E73" s="201"/>
      <c r="F73" s="201"/>
      <c r="G73" s="201"/>
      <c r="H73" s="201"/>
      <c r="I73" s="202"/>
      <c r="J73" s="203">
        <f>J327</f>
        <v>0</v>
      </c>
      <c r="K73" s="204"/>
    </row>
    <row r="74" s="8" customFormat="1" ht="24.96" customHeight="1">
      <c r="B74" s="191"/>
      <c r="C74" s="192"/>
      <c r="D74" s="193" t="s">
        <v>264</v>
      </c>
      <c r="E74" s="194"/>
      <c r="F74" s="194"/>
      <c r="G74" s="194"/>
      <c r="H74" s="194"/>
      <c r="I74" s="195"/>
      <c r="J74" s="196">
        <f>J330</f>
        <v>0</v>
      </c>
      <c r="K74" s="197"/>
    </row>
    <row r="75" s="9" customFormat="1" ht="19.92" customHeight="1">
      <c r="B75" s="198"/>
      <c r="C75" s="199"/>
      <c r="D75" s="200" t="s">
        <v>265</v>
      </c>
      <c r="E75" s="201"/>
      <c r="F75" s="201"/>
      <c r="G75" s="201"/>
      <c r="H75" s="201"/>
      <c r="I75" s="202"/>
      <c r="J75" s="203">
        <f>J331</f>
        <v>0</v>
      </c>
      <c r="K75" s="204"/>
    </row>
    <row r="76" s="9" customFormat="1" ht="19.92" customHeight="1">
      <c r="B76" s="198"/>
      <c r="C76" s="199"/>
      <c r="D76" s="200" t="s">
        <v>266</v>
      </c>
      <c r="E76" s="201"/>
      <c r="F76" s="201"/>
      <c r="G76" s="201"/>
      <c r="H76" s="201"/>
      <c r="I76" s="202"/>
      <c r="J76" s="203">
        <f>J334</f>
        <v>0</v>
      </c>
      <c r="K76" s="204"/>
    </row>
    <row r="77" s="1" customFormat="1" ht="21.84" customHeight="1">
      <c r="B77" s="47"/>
      <c r="C77" s="48"/>
      <c r="D77" s="48"/>
      <c r="E77" s="48"/>
      <c r="F77" s="48"/>
      <c r="G77" s="48"/>
      <c r="H77" s="48"/>
      <c r="I77" s="157"/>
      <c r="J77" s="48"/>
      <c r="K77" s="52"/>
    </row>
    <row r="78" s="1" customFormat="1" ht="6.96" customHeight="1">
      <c r="B78" s="68"/>
      <c r="C78" s="69"/>
      <c r="D78" s="69"/>
      <c r="E78" s="69"/>
      <c r="F78" s="69"/>
      <c r="G78" s="69"/>
      <c r="H78" s="69"/>
      <c r="I78" s="180"/>
      <c r="J78" s="69"/>
      <c r="K78" s="70"/>
    </row>
    <row r="82" s="1" customFormat="1" ht="6.96" customHeight="1">
      <c r="B82" s="71"/>
      <c r="C82" s="72"/>
      <c r="D82" s="72"/>
      <c r="E82" s="72"/>
      <c r="F82" s="72"/>
      <c r="G82" s="72"/>
      <c r="H82" s="72"/>
      <c r="I82" s="183"/>
      <c r="J82" s="72"/>
      <c r="K82" s="72"/>
      <c r="L82" s="73"/>
    </row>
    <row r="83" s="1" customFormat="1" ht="36.96" customHeight="1">
      <c r="B83" s="47"/>
      <c r="C83" s="74" t="s">
        <v>166</v>
      </c>
      <c r="D83" s="75"/>
      <c r="E83" s="75"/>
      <c r="F83" s="75"/>
      <c r="G83" s="75"/>
      <c r="H83" s="75"/>
      <c r="I83" s="205"/>
      <c r="J83" s="75"/>
      <c r="K83" s="75"/>
      <c r="L83" s="73"/>
    </row>
    <row r="84" s="1" customFormat="1" ht="6.96" customHeight="1">
      <c r="B84" s="47"/>
      <c r="C84" s="75"/>
      <c r="D84" s="75"/>
      <c r="E84" s="75"/>
      <c r="F84" s="75"/>
      <c r="G84" s="75"/>
      <c r="H84" s="75"/>
      <c r="I84" s="205"/>
      <c r="J84" s="75"/>
      <c r="K84" s="75"/>
      <c r="L84" s="73"/>
    </row>
    <row r="85" s="1" customFormat="1" ht="14.4" customHeight="1">
      <c r="B85" s="47"/>
      <c r="C85" s="77" t="s">
        <v>18</v>
      </c>
      <c r="D85" s="75"/>
      <c r="E85" s="75"/>
      <c r="F85" s="75"/>
      <c r="G85" s="75"/>
      <c r="H85" s="75"/>
      <c r="I85" s="205"/>
      <c r="J85" s="75"/>
      <c r="K85" s="75"/>
      <c r="L85" s="73"/>
    </row>
    <row r="86" s="1" customFormat="1" ht="16.5" customHeight="1">
      <c r="B86" s="47"/>
      <c r="C86" s="75"/>
      <c r="D86" s="75"/>
      <c r="E86" s="206" t="str">
        <f>E7</f>
        <v>Výstavba ČOV a kanalizace v obci Kožlí</v>
      </c>
      <c r="F86" s="77"/>
      <c r="G86" s="77"/>
      <c r="H86" s="77"/>
      <c r="I86" s="205"/>
      <c r="J86" s="75"/>
      <c r="K86" s="75"/>
      <c r="L86" s="73"/>
    </row>
    <row r="87">
      <c r="B87" s="28"/>
      <c r="C87" s="77" t="s">
        <v>153</v>
      </c>
      <c r="D87" s="251"/>
      <c r="E87" s="251"/>
      <c r="F87" s="251"/>
      <c r="G87" s="251"/>
      <c r="H87" s="251"/>
      <c r="I87" s="149"/>
      <c r="J87" s="251"/>
      <c r="K87" s="251"/>
      <c r="L87" s="252"/>
    </row>
    <row r="88" s="1" customFormat="1" ht="16.5" customHeight="1">
      <c r="B88" s="47"/>
      <c r="C88" s="75"/>
      <c r="D88" s="75"/>
      <c r="E88" s="206" t="s">
        <v>247</v>
      </c>
      <c r="F88" s="75"/>
      <c r="G88" s="75"/>
      <c r="H88" s="75"/>
      <c r="I88" s="205"/>
      <c r="J88" s="75"/>
      <c r="K88" s="75"/>
      <c r="L88" s="73"/>
    </row>
    <row r="89" s="1" customFormat="1" ht="14.4" customHeight="1">
      <c r="B89" s="47"/>
      <c r="C89" s="77" t="s">
        <v>248</v>
      </c>
      <c r="D89" s="75"/>
      <c r="E89" s="75"/>
      <c r="F89" s="75"/>
      <c r="G89" s="75"/>
      <c r="H89" s="75"/>
      <c r="I89" s="205"/>
      <c r="J89" s="75"/>
      <c r="K89" s="75"/>
      <c r="L89" s="73"/>
    </row>
    <row r="90" s="1" customFormat="1" ht="17.25" customHeight="1">
      <c r="B90" s="47"/>
      <c r="C90" s="75"/>
      <c r="D90" s="75"/>
      <c r="E90" s="83" t="str">
        <f>E11</f>
        <v>2018_12_01_2 - Stoka B</v>
      </c>
      <c r="F90" s="75"/>
      <c r="G90" s="75"/>
      <c r="H90" s="75"/>
      <c r="I90" s="205"/>
      <c r="J90" s="75"/>
      <c r="K90" s="75"/>
      <c r="L90" s="73"/>
    </row>
    <row r="91" s="1" customFormat="1" ht="6.96" customHeight="1">
      <c r="B91" s="47"/>
      <c r="C91" s="75"/>
      <c r="D91" s="75"/>
      <c r="E91" s="75"/>
      <c r="F91" s="75"/>
      <c r="G91" s="75"/>
      <c r="H91" s="75"/>
      <c r="I91" s="205"/>
      <c r="J91" s="75"/>
      <c r="K91" s="75"/>
      <c r="L91" s="73"/>
    </row>
    <row r="92" s="1" customFormat="1" ht="18" customHeight="1">
      <c r="B92" s="47"/>
      <c r="C92" s="77" t="s">
        <v>24</v>
      </c>
      <c r="D92" s="75"/>
      <c r="E92" s="75"/>
      <c r="F92" s="207" t="str">
        <f>F14</f>
        <v>Kožlí u Orlíka</v>
      </c>
      <c r="G92" s="75"/>
      <c r="H92" s="75"/>
      <c r="I92" s="208" t="s">
        <v>26</v>
      </c>
      <c r="J92" s="86" t="str">
        <f>IF(J14="","",J14)</f>
        <v>30. 10. 2018</v>
      </c>
      <c r="K92" s="75"/>
      <c r="L92" s="73"/>
    </row>
    <row r="93" s="1" customFormat="1" ht="6.96" customHeight="1">
      <c r="B93" s="47"/>
      <c r="C93" s="75"/>
      <c r="D93" s="75"/>
      <c r="E93" s="75"/>
      <c r="F93" s="75"/>
      <c r="G93" s="75"/>
      <c r="H93" s="75"/>
      <c r="I93" s="205"/>
      <c r="J93" s="75"/>
      <c r="K93" s="75"/>
      <c r="L93" s="73"/>
    </row>
    <row r="94" s="1" customFormat="1">
      <c r="B94" s="47"/>
      <c r="C94" s="77" t="s">
        <v>32</v>
      </c>
      <c r="D94" s="75"/>
      <c r="E94" s="75"/>
      <c r="F94" s="207" t="str">
        <f>E17</f>
        <v>Obec Kožlí</v>
      </c>
      <c r="G94" s="75"/>
      <c r="H94" s="75"/>
      <c r="I94" s="208" t="s">
        <v>39</v>
      </c>
      <c r="J94" s="207" t="str">
        <f>E23</f>
        <v>Vodohospodážský rozvoj a výstavbna a.s.</v>
      </c>
      <c r="K94" s="75"/>
      <c r="L94" s="73"/>
    </row>
    <row r="95" s="1" customFormat="1" ht="14.4" customHeight="1">
      <c r="B95" s="47"/>
      <c r="C95" s="77" t="s">
        <v>37</v>
      </c>
      <c r="D95" s="75"/>
      <c r="E95" s="75"/>
      <c r="F95" s="207" t="str">
        <f>IF(E20="","",E20)</f>
        <v/>
      </c>
      <c r="G95" s="75"/>
      <c r="H95" s="75"/>
      <c r="I95" s="205"/>
      <c r="J95" s="75"/>
      <c r="K95" s="75"/>
      <c r="L95" s="73"/>
    </row>
    <row r="96" s="1" customFormat="1" ht="10.32" customHeight="1">
      <c r="B96" s="47"/>
      <c r="C96" s="75"/>
      <c r="D96" s="75"/>
      <c r="E96" s="75"/>
      <c r="F96" s="75"/>
      <c r="G96" s="75"/>
      <c r="H96" s="75"/>
      <c r="I96" s="205"/>
      <c r="J96" s="75"/>
      <c r="K96" s="75"/>
      <c r="L96" s="73"/>
    </row>
    <row r="97" s="10" customFormat="1" ht="29.28" customHeight="1">
      <c r="B97" s="209"/>
      <c r="C97" s="210" t="s">
        <v>167</v>
      </c>
      <c r="D97" s="211" t="s">
        <v>64</v>
      </c>
      <c r="E97" s="211" t="s">
        <v>60</v>
      </c>
      <c r="F97" s="211" t="s">
        <v>168</v>
      </c>
      <c r="G97" s="211" t="s">
        <v>169</v>
      </c>
      <c r="H97" s="211" t="s">
        <v>170</v>
      </c>
      <c r="I97" s="212" t="s">
        <v>171</v>
      </c>
      <c r="J97" s="211" t="s">
        <v>161</v>
      </c>
      <c r="K97" s="213" t="s">
        <v>172</v>
      </c>
      <c r="L97" s="214"/>
      <c r="M97" s="103" t="s">
        <v>173</v>
      </c>
      <c r="N97" s="104" t="s">
        <v>49</v>
      </c>
      <c r="O97" s="104" t="s">
        <v>174</v>
      </c>
      <c r="P97" s="104" t="s">
        <v>175</v>
      </c>
      <c r="Q97" s="104" t="s">
        <v>176</v>
      </c>
      <c r="R97" s="104" t="s">
        <v>177</v>
      </c>
      <c r="S97" s="104" t="s">
        <v>178</v>
      </c>
      <c r="T97" s="105" t="s">
        <v>179</v>
      </c>
    </row>
    <row r="98" s="1" customFormat="1" ht="29.28" customHeight="1">
      <c r="B98" s="47"/>
      <c r="C98" s="109" t="s">
        <v>162</v>
      </c>
      <c r="D98" s="75"/>
      <c r="E98" s="75"/>
      <c r="F98" s="75"/>
      <c r="G98" s="75"/>
      <c r="H98" s="75"/>
      <c r="I98" s="205"/>
      <c r="J98" s="215">
        <f>BK98</f>
        <v>0</v>
      </c>
      <c r="K98" s="75"/>
      <c r="L98" s="73"/>
      <c r="M98" s="106"/>
      <c r="N98" s="107"/>
      <c r="O98" s="107"/>
      <c r="P98" s="216">
        <f>P99+P326+P330</f>
        <v>0</v>
      </c>
      <c r="Q98" s="107"/>
      <c r="R98" s="216">
        <f>R99+R326+R330</f>
        <v>387.49512995999999</v>
      </c>
      <c r="S98" s="107"/>
      <c r="T98" s="217">
        <f>T99+T326+T330</f>
        <v>272.72999999999996</v>
      </c>
      <c r="AT98" s="24" t="s">
        <v>78</v>
      </c>
      <c r="AU98" s="24" t="s">
        <v>163</v>
      </c>
      <c r="BK98" s="218">
        <f>BK99+BK326+BK330</f>
        <v>0</v>
      </c>
    </row>
    <row r="99" s="11" customFormat="1" ht="37.44" customHeight="1">
      <c r="B99" s="219"/>
      <c r="C99" s="220"/>
      <c r="D99" s="221" t="s">
        <v>78</v>
      </c>
      <c r="E99" s="222" t="s">
        <v>267</v>
      </c>
      <c r="F99" s="222" t="s">
        <v>268</v>
      </c>
      <c r="G99" s="220"/>
      <c r="H99" s="220"/>
      <c r="I99" s="223"/>
      <c r="J99" s="224">
        <f>BK99</f>
        <v>0</v>
      </c>
      <c r="K99" s="220"/>
      <c r="L99" s="225"/>
      <c r="M99" s="226"/>
      <c r="N99" s="227"/>
      <c r="O99" s="227"/>
      <c r="P99" s="228">
        <f>P100+P184+P187+P190+P195+P213+P216+P294+P325</f>
        <v>0</v>
      </c>
      <c r="Q99" s="227"/>
      <c r="R99" s="228">
        <f>R100+R184+R187+R190+R195+R213+R216+R294+R325</f>
        <v>387.49512995999999</v>
      </c>
      <c r="S99" s="227"/>
      <c r="T99" s="229">
        <f>T100+T184+T187+T190+T195+T213+T216+T294+T325</f>
        <v>272.72999999999996</v>
      </c>
      <c r="AR99" s="230" t="s">
        <v>87</v>
      </c>
      <c r="AT99" s="231" t="s">
        <v>78</v>
      </c>
      <c r="AU99" s="231" t="s">
        <v>79</v>
      </c>
      <c r="AY99" s="230" t="s">
        <v>183</v>
      </c>
      <c r="BK99" s="232">
        <f>BK100+BK184+BK187+BK190+BK195+BK213+BK216+BK294+BK325</f>
        <v>0</v>
      </c>
    </row>
    <row r="100" s="11" customFormat="1" ht="19.92" customHeight="1">
      <c r="B100" s="219"/>
      <c r="C100" s="220"/>
      <c r="D100" s="221" t="s">
        <v>78</v>
      </c>
      <c r="E100" s="233" t="s">
        <v>87</v>
      </c>
      <c r="F100" s="233" t="s">
        <v>269</v>
      </c>
      <c r="G100" s="220"/>
      <c r="H100" s="220"/>
      <c r="I100" s="223"/>
      <c r="J100" s="234">
        <f>BK100</f>
        <v>0</v>
      </c>
      <c r="K100" s="220"/>
      <c r="L100" s="225"/>
      <c r="M100" s="226"/>
      <c r="N100" s="227"/>
      <c r="O100" s="227"/>
      <c r="P100" s="228">
        <f>SUM(P101:P183)</f>
        <v>0</v>
      </c>
      <c r="Q100" s="227"/>
      <c r="R100" s="228">
        <f>SUM(R101:R183)</f>
        <v>279.90009495999993</v>
      </c>
      <c r="S100" s="227"/>
      <c r="T100" s="229">
        <f>SUM(T101:T183)</f>
        <v>264.02999999999997</v>
      </c>
      <c r="AR100" s="230" t="s">
        <v>87</v>
      </c>
      <c r="AT100" s="231" t="s">
        <v>78</v>
      </c>
      <c r="AU100" s="231" t="s">
        <v>87</v>
      </c>
      <c r="AY100" s="230" t="s">
        <v>183</v>
      </c>
      <c r="BK100" s="232">
        <f>SUM(BK101:BK183)</f>
        <v>0</v>
      </c>
    </row>
    <row r="101" s="1" customFormat="1" ht="38.25" customHeight="1">
      <c r="B101" s="47"/>
      <c r="C101" s="235" t="s">
        <v>87</v>
      </c>
      <c r="D101" s="235" t="s">
        <v>184</v>
      </c>
      <c r="E101" s="236" t="s">
        <v>270</v>
      </c>
      <c r="F101" s="237" t="s">
        <v>271</v>
      </c>
      <c r="G101" s="238" t="s">
        <v>272</v>
      </c>
      <c r="H101" s="239">
        <v>217.5</v>
      </c>
      <c r="I101" s="240"/>
      <c r="J101" s="241">
        <f>ROUND(I101*H101,2)</f>
        <v>0</v>
      </c>
      <c r="K101" s="237" t="s">
        <v>273</v>
      </c>
      <c r="L101" s="73"/>
      <c r="M101" s="242" t="s">
        <v>34</v>
      </c>
      <c r="N101" s="243" t="s">
        <v>50</v>
      </c>
      <c r="O101" s="48"/>
      <c r="P101" s="244">
        <f>O101*H101</f>
        <v>0</v>
      </c>
      <c r="Q101" s="244">
        <v>0</v>
      </c>
      <c r="R101" s="244">
        <f>Q101*H101</f>
        <v>0</v>
      </c>
      <c r="S101" s="244">
        <v>0.28999999999999998</v>
      </c>
      <c r="T101" s="245">
        <f>S101*H101</f>
        <v>63.074999999999996</v>
      </c>
      <c r="AR101" s="24" t="s">
        <v>197</v>
      </c>
      <c r="AT101" s="24" t="s">
        <v>184</v>
      </c>
      <c r="AU101" s="24" t="s">
        <v>90</v>
      </c>
      <c r="AY101" s="24" t="s">
        <v>183</v>
      </c>
      <c r="BE101" s="246">
        <f>IF(N101="základní",J101,0)</f>
        <v>0</v>
      </c>
      <c r="BF101" s="246">
        <f>IF(N101="snížená",J101,0)</f>
        <v>0</v>
      </c>
      <c r="BG101" s="246">
        <f>IF(N101="zákl. přenesená",J101,0)</f>
        <v>0</v>
      </c>
      <c r="BH101" s="246">
        <f>IF(N101="sníž. přenesená",J101,0)</f>
        <v>0</v>
      </c>
      <c r="BI101" s="246">
        <f>IF(N101="nulová",J101,0)</f>
        <v>0</v>
      </c>
      <c r="BJ101" s="24" t="s">
        <v>87</v>
      </c>
      <c r="BK101" s="246">
        <f>ROUND(I101*H101,2)</f>
        <v>0</v>
      </c>
      <c r="BL101" s="24" t="s">
        <v>197</v>
      </c>
      <c r="BM101" s="24" t="s">
        <v>733</v>
      </c>
    </row>
    <row r="102" s="12" customFormat="1">
      <c r="B102" s="253"/>
      <c r="C102" s="254"/>
      <c r="D102" s="255" t="s">
        <v>275</v>
      </c>
      <c r="E102" s="256" t="s">
        <v>34</v>
      </c>
      <c r="F102" s="257" t="s">
        <v>734</v>
      </c>
      <c r="G102" s="254"/>
      <c r="H102" s="258">
        <v>217.5</v>
      </c>
      <c r="I102" s="259"/>
      <c r="J102" s="254"/>
      <c r="K102" s="254"/>
      <c r="L102" s="260"/>
      <c r="M102" s="261"/>
      <c r="N102" s="262"/>
      <c r="O102" s="262"/>
      <c r="P102" s="262"/>
      <c r="Q102" s="262"/>
      <c r="R102" s="262"/>
      <c r="S102" s="262"/>
      <c r="T102" s="263"/>
      <c r="AT102" s="264" t="s">
        <v>275</v>
      </c>
      <c r="AU102" s="264" t="s">
        <v>90</v>
      </c>
      <c r="AV102" s="12" t="s">
        <v>90</v>
      </c>
      <c r="AW102" s="12" t="s">
        <v>42</v>
      </c>
      <c r="AX102" s="12" t="s">
        <v>87</v>
      </c>
      <c r="AY102" s="264" t="s">
        <v>183</v>
      </c>
    </row>
    <row r="103" s="1" customFormat="1" ht="51" customHeight="1">
      <c r="B103" s="47"/>
      <c r="C103" s="235" t="s">
        <v>90</v>
      </c>
      <c r="D103" s="235" t="s">
        <v>184</v>
      </c>
      <c r="E103" s="236" t="s">
        <v>735</v>
      </c>
      <c r="F103" s="237" t="s">
        <v>736</v>
      </c>
      <c r="G103" s="238" t="s">
        <v>272</v>
      </c>
      <c r="H103" s="239">
        <v>127.5</v>
      </c>
      <c r="I103" s="240"/>
      <c r="J103" s="241">
        <f>ROUND(I103*H103,2)</f>
        <v>0</v>
      </c>
      <c r="K103" s="237" t="s">
        <v>273</v>
      </c>
      <c r="L103" s="73"/>
      <c r="M103" s="242" t="s">
        <v>34</v>
      </c>
      <c r="N103" s="243" t="s">
        <v>50</v>
      </c>
      <c r="O103" s="48"/>
      <c r="P103" s="244">
        <f>O103*H103</f>
        <v>0</v>
      </c>
      <c r="Q103" s="244">
        <v>0</v>
      </c>
      <c r="R103" s="244">
        <f>Q103*H103</f>
        <v>0</v>
      </c>
      <c r="S103" s="244">
        <v>0.44</v>
      </c>
      <c r="T103" s="245">
        <f>S103*H103</f>
        <v>56.100000000000001</v>
      </c>
      <c r="AR103" s="24" t="s">
        <v>197</v>
      </c>
      <c r="AT103" s="24" t="s">
        <v>184</v>
      </c>
      <c r="AU103" s="24" t="s">
        <v>90</v>
      </c>
      <c r="AY103" s="24" t="s">
        <v>183</v>
      </c>
      <c r="BE103" s="246">
        <f>IF(N103="základní",J103,0)</f>
        <v>0</v>
      </c>
      <c r="BF103" s="246">
        <f>IF(N103="snížená",J103,0)</f>
        <v>0</v>
      </c>
      <c r="BG103" s="246">
        <f>IF(N103="zákl. přenesená",J103,0)</f>
        <v>0</v>
      </c>
      <c r="BH103" s="246">
        <f>IF(N103="sníž. přenesená",J103,0)</f>
        <v>0</v>
      </c>
      <c r="BI103" s="246">
        <f>IF(N103="nulová",J103,0)</f>
        <v>0</v>
      </c>
      <c r="BJ103" s="24" t="s">
        <v>87</v>
      </c>
      <c r="BK103" s="246">
        <f>ROUND(I103*H103,2)</f>
        <v>0</v>
      </c>
      <c r="BL103" s="24" t="s">
        <v>197</v>
      </c>
      <c r="BM103" s="24" t="s">
        <v>737</v>
      </c>
    </row>
    <row r="104" s="12" customFormat="1">
      <c r="B104" s="253"/>
      <c r="C104" s="254"/>
      <c r="D104" s="255" t="s">
        <v>275</v>
      </c>
      <c r="E104" s="256" t="s">
        <v>34</v>
      </c>
      <c r="F104" s="257" t="s">
        <v>738</v>
      </c>
      <c r="G104" s="254"/>
      <c r="H104" s="258">
        <v>127.5</v>
      </c>
      <c r="I104" s="259"/>
      <c r="J104" s="254"/>
      <c r="K104" s="254"/>
      <c r="L104" s="260"/>
      <c r="M104" s="261"/>
      <c r="N104" s="262"/>
      <c r="O104" s="262"/>
      <c r="P104" s="262"/>
      <c r="Q104" s="262"/>
      <c r="R104" s="262"/>
      <c r="S104" s="262"/>
      <c r="T104" s="263"/>
      <c r="AT104" s="264" t="s">
        <v>275</v>
      </c>
      <c r="AU104" s="264" t="s">
        <v>90</v>
      </c>
      <c r="AV104" s="12" t="s">
        <v>90</v>
      </c>
      <c r="AW104" s="12" t="s">
        <v>42</v>
      </c>
      <c r="AX104" s="12" t="s">
        <v>87</v>
      </c>
      <c r="AY104" s="264" t="s">
        <v>183</v>
      </c>
    </row>
    <row r="105" s="1" customFormat="1" ht="38.25" customHeight="1">
      <c r="B105" s="47"/>
      <c r="C105" s="235" t="s">
        <v>193</v>
      </c>
      <c r="D105" s="235" t="s">
        <v>184</v>
      </c>
      <c r="E105" s="236" t="s">
        <v>281</v>
      </c>
      <c r="F105" s="237" t="s">
        <v>282</v>
      </c>
      <c r="G105" s="238" t="s">
        <v>272</v>
      </c>
      <c r="H105" s="239">
        <v>326.25</v>
      </c>
      <c r="I105" s="240"/>
      <c r="J105" s="241">
        <f>ROUND(I105*H105,2)</f>
        <v>0</v>
      </c>
      <c r="K105" s="237" t="s">
        <v>273</v>
      </c>
      <c r="L105" s="73"/>
      <c r="M105" s="242" t="s">
        <v>34</v>
      </c>
      <c r="N105" s="243" t="s">
        <v>50</v>
      </c>
      <c r="O105" s="48"/>
      <c r="P105" s="244">
        <f>O105*H105</f>
        <v>0</v>
      </c>
      <c r="Q105" s="244">
        <v>0</v>
      </c>
      <c r="R105" s="244">
        <f>Q105*H105</f>
        <v>0</v>
      </c>
      <c r="S105" s="244">
        <v>0.316</v>
      </c>
      <c r="T105" s="245">
        <f>S105*H105</f>
        <v>103.095</v>
      </c>
      <c r="AR105" s="24" t="s">
        <v>197</v>
      </c>
      <c r="AT105" s="24" t="s">
        <v>184</v>
      </c>
      <c r="AU105" s="24" t="s">
        <v>90</v>
      </c>
      <c r="AY105" s="24" t="s">
        <v>183</v>
      </c>
      <c r="BE105" s="246">
        <f>IF(N105="základní",J105,0)</f>
        <v>0</v>
      </c>
      <c r="BF105" s="246">
        <f>IF(N105="snížená",J105,0)</f>
        <v>0</v>
      </c>
      <c r="BG105" s="246">
        <f>IF(N105="zákl. přenesená",J105,0)</f>
        <v>0</v>
      </c>
      <c r="BH105" s="246">
        <f>IF(N105="sníž. přenesená",J105,0)</f>
        <v>0</v>
      </c>
      <c r="BI105" s="246">
        <f>IF(N105="nulová",J105,0)</f>
        <v>0</v>
      </c>
      <c r="BJ105" s="24" t="s">
        <v>87</v>
      </c>
      <c r="BK105" s="246">
        <f>ROUND(I105*H105,2)</f>
        <v>0</v>
      </c>
      <c r="BL105" s="24" t="s">
        <v>197</v>
      </c>
      <c r="BM105" s="24" t="s">
        <v>739</v>
      </c>
    </row>
    <row r="106" s="12" customFormat="1">
      <c r="B106" s="253"/>
      <c r="C106" s="254"/>
      <c r="D106" s="255" t="s">
        <v>275</v>
      </c>
      <c r="E106" s="256" t="s">
        <v>34</v>
      </c>
      <c r="F106" s="257" t="s">
        <v>740</v>
      </c>
      <c r="G106" s="254"/>
      <c r="H106" s="258">
        <v>326.25</v>
      </c>
      <c r="I106" s="259"/>
      <c r="J106" s="254"/>
      <c r="K106" s="254"/>
      <c r="L106" s="260"/>
      <c r="M106" s="261"/>
      <c r="N106" s="262"/>
      <c r="O106" s="262"/>
      <c r="P106" s="262"/>
      <c r="Q106" s="262"/>
      <c r="R106" s="262"/>
      <c r="S106" s="262"/>
      <c r="T106" s="263"/>
      <c r="AT106" s="264" t="s">
        <v>275</v>
      </c>
      <c r="AU106" s="264" t="s">
        <v>90</v>
      </c>
      <c r="AV106" s="12" t="s">
        <v>90</v>
      </c>
      <c r="AW106" s="12" t="s">
        <v>42</v>
      </c>
      <c r="AX106" s="12" t="s">
        <v>79</v>
      </c>
      <c r="AY106" s="264" t="s">
        <v>183</v>
      </c>
    </row>
    <row r="107" s="1" customFormat="1" ht="38.25" customHeight="1">
      <c r="B107" s="47"/>
      <c r="C107" s="235" t="s">
        <v>197</v>
      </c>
      <c r="D107" s="235" t="s">
        <v>184</v>
      </c>
      <c r="E107" s="236" t="s">
        <v>284</v>
      </c>
      <c r="F107" s="237" t="s">
        <v>285</v>
      </c>
      <c r="G107" s="238" t="s">
        <v>272</v>
      </c>
      <c r="H107" s="239">
        <v>326.25</v>
      </c>
      <c r="I107" s="240"/>
      <c r="J107" s="241">
        <f>ROUND(I107*H107,2)</f>
        <v>0</v>
      </c>
      <c r="K107" s="237" t="s">
        <v>273</v>
      </c>
      <c r="L107" s="73"/>
      <c r="M107" s="242" t="s">
        <v>34</v>
      </c>
      <c r="N107" s="243" t="s">
        <v>50</v>
      </c>
      <c r="O107" s="48"/>
      <c r="P107" s="244">
        <f>O107*H107</f>
        <v>0</v>
      </c>
      <c r="Q107" s="244">
        <v>9.0000000000000006E-05</v>
      </c>
      <c r="R107" s="244">
        <f>Q107*H107</f>
        <v>0.029362500000000003</v>
      </c>
      <c r="S107" s="244">
        <v>0.128</v>
      </c>
      <c r="T107" s="245">
        <f>S107*H107</f>
        <v>41.759999999999998</v>
      </c>
      <c r="AR107" s="24" t="s">
        <v>197</v>
      </c>
      <c r="AT107" s="24" t="s">
        <v>184</v>
      </c>
      <c r="AU107" s="24" t="s">
        <v>90</v>
      </c>
      <c r="AY107" s="24" t="s">
        <v>183</v>
      </c>
      <c r="BE107" s="246">
        <f>IF(N107="základní",J107,0)</f>
        <v>0</v>
      </c>
      <c r="BF107" s="246">
        <f>IF(N107="snížená",J107,0)</f>
        <v>0</v>
      </c>
      <c r="BG107" s="246">
        <f>IF(N107="zákl. přenesená",J107,0)</f>
        <v>0</v>
      </c>
      <c r="BH107" s="246">
        <f>IF(N107="sníž. přenesená",J107,0)</f>
        <v>0</v>
      </c>
      <c r="BI107" s="246">
        <f>IF(N107="nulová",J107,0)</f>
        <v>0</v>
      </c>
      <c r="BJ107" s="24" t="s">
        <v>87</v>
      </c>
      <c r="BK107" s="246">
        <f>ROUND(I107*H107,2)</f>
        <v>0</v>
      </c>
      <c r="BL107" s="24" t="s">
        <v>197</v>
      </c>
      <c r="BM107" s="24" t="s">
        <v>741</v>
      </c>
    </row>
    <row r="108" s="12" customFormat="1">
      <c r="B108" s="253"/>
      <c r="C108" s="254"/>
      <c r="D108" s="255" t="s">
        <v>275</v>
      </c>
      <c r="E108" s="256" t="s">
        <v>34</v>
      </c>
      <c r="F108" s="257" t="s">
        <v>740</v>
      </c>
      <c r="G108" s="254"/>
      <c r="H108" s="258">
        <v>326.25</v>
      </c>
      <c r="I108" s="259"/>
      <c r="J108" s="254"/>
      <c r="K108" s="254"/>
      <c r="L108" s="260"/>
      <c r="M108" s="261"/>
      <c r="N108" s="262"/>
      <c r="O108" s="262"/>
      <c r="P108" s="262"/>
      <c r="Q108" s="262"/>
      <c r="R108" s="262"/>
      <c r="S108" s="262"/>
      <c r="T108" s="263"/>
      <c r="AT108" s="264" t="s">
        <v>275</v>
      </c>
      <c r="AU108" s="264" t="s">
        <v>90</v>
      </c>
      <c r="AV108" s="12" t="s">
        <v>90</v>
      </c>
      <c r="AW108" s="12" t="s">
        <v>42</v>
      </c>
      <c r="AX108" s="12" t="s">
        <v>87</v>
      </c>
      <c r="AY108" s="264" t="s">
        <v>183</v>
      </c>
    </row>
    <row r="109" s="1" customFormat="1" ht="16.5" customHeight="1">
      <c r="B109" s="47"/>
      <c r="C109" s="235" t="s">
        <v>182</v>
      </c>
      <c r="D109" s="235" t="s">
        <v>184</v>
      </c>
      <c r="E109" s="236" t="s">
        <v>287</v>
      </c>
      <c r="F109" s="237" t="s">
        <v>288</v>
      </c>
      <c r="G109" s="238" t="s">
        <v>289</v>
      </c>
      <c r="H109" s="239">
        <v>30</v>
      </c>
      <c r="I109" s="240"/>
      <c r="J109" s="241">
        <f>ROUND(I109*H109,2)</f>
        <v>0</v>
      </c>
      <c r="K109" s="237" t="s">
        <v>273</v>
      </c>
      <c r="L109" s="73"/>
      <c r="M109" s="242" t="s">
        <v>34</v>
      </c>
      <c r="N109" s="243" t="s">
        <v>50</v>
      </c>
      <c r="O109" s="48"/>
      <c r="P109" s="244">
        <f>O109*H109</f>
        <v>0</v>
      </c>
      <c r="Q109" s="244">
        <v>0.0072700000000000004</v>
      </c>
      <c r="R109" s="244">
        <f>Q109*H109</f>
        <v>0.21810000000000002</v>
      </c>
      <c r="S109" s="244">
        <v>0</v>
      </c>
      <c r="T109" s="245">
        <f>S109*H109</f>
        <v>0</v>
      </c>
      <c r="AR109" s="24" t="s">
        <v>197</v>
      </c>
      <c r="AT109" s="24" t="s">
        <v>184</v>
      </c>
      <c r="AU109" s="24" t="s">
        <v>90</v>
      </c>
      <c r="AY109" s="24" t="s">
        <v>183</v>
      </c>
      <c r="BE109" s="246">
        <f>IF(N109="základní",J109,0)</f>
        <v>0</v>
      </c>
      <c r="BF109" s="246">
        <f>IF(N109="snížená",J109,0)</f>
        <v>0</v>
      </c>
      <c r="BG109" s="246">
        <f>IF(N109="zákl. přenesená",J109,0)</f>
        <v>0</v>
      </c>
      <c r="BH109" s="246">
        <f>IF(N109="sníž. přenesená",J109,0)</f>
        <v>0</v>
      </c>
      <c r="BI109" s="246">
        <f>IF(N109="nulová",J109,0)</f>
        <v>0</v>
      </c>
      <c r="BJ109" s="24" t="s">
        <v>87</v>
      </c>
      <c r="BK109" s="246">
        <f>ROUND(I109*H109,2)</f>
        <v>0</v>
      </c>
      <c r="BL109" s="24" t="s">
        <v>197</v>
      </c>
      <c r="BM109" s="24" t="s">
        <v>742</v>
      </c>
    </row>
    <row r="110" s="12" customFormat="1">
      <c r="B110" s="253"/>
      <c r="C110" s="254"/>
      <c r="D110" s="255" t="s">
        <v>275</v>
      </c>
      <c r="E110" s="256" t="s">
        <v>34</v>
      </c>
      <c r="F110" s="257" t="s">
        <v>301</v>
      </c>
      <c r="G110" s="254"/>
      <c r="H110" s="258">
        <v>30</v>
      </c>
      <c r="I110" s="259"/>
      <c r="J110" s="254"/>
      <c r="K110" s="254"/>
      <c r="L110" s="260"/>
      <c r="M110" s="261"/>
      <c r="N110" s="262"/>
      <c r="O110" s="262"/>
      <c r="P110" s="262"/>
      <c r="Q110" s="262"/>
      <c r="R110" s="262"/>
      <c r="S110" s="262"/>
      <c r="T110" s="263"/>
      <c r="AT110" s="264" t="s">
        <v>275</v>
      </c>
      <c r="AU110" s="264" t="s">
        <v>90</v>
      </c>
      <c r="AV110" s="12" t="s">
        <v>90</v>
      </c>
      <c r="AW110" s="12" t="s">
        <v>42</v>
      </c>
      <c r="AX110" s="12" t="s">
        <v>87</v>
      </c>
      <c r="AY110" s="264" t="s">
        <v>183</v>
      </c>
    </row>
    <row r="111" s="1" customFormat="1" ht="25.5" customHeight="1">
      <c r="B111" s="47"/>
      <c r="C111" s="235" t="s">
        <v>204</v>
      </c>
      <c r="D111" s="235" t="s">
        <v>184</v>
      </c>
      <c r="E111" s="236" t="s">
        <v>292</v>
      </c>
      <c r="F111" s="237" t="s">
        <v>293</v>
      </c>
      <c r="G111" s="238" t="s">
        <v>294</v>
      </c>
      <c r="H111" s="239">
        <v>150</v>
      </c>
      <c r="I111" s="240"/>
      <c r="J111" s="241">
        <f>ROUND(I111*H111,2)</f>
        <v>0</v>
      </c>
      <c r="K111" s="237" t="s">
        <v>273</v>
      </c>
      <c r="L111" s="73"/>
      <c r="M111" s="242" t="s">
        <v>34</v>
      </c>
      <c r="N111" s="243" t="s">
        <v>50</v>
      </c>
      <c r="O111" s="48"/>
      <c r="P111" s="244">
        <f>O111*H111</f>
        <v>0</v>
      </c>
      <c r="Q111" s="244">
        <v>0</v>
      </c>
      <c r="R111" s="244">
        <f>Q111*H111</f>
        <v>0</v>
      </c>
      <c r="S111" s="244">
        <v>0</v>
      </c>
      <c r="T111" s="245">
        <f>S111*H111</f>
        <v>0</v>
      </c>
      <c r="AR111" s="24" t="s">
        <v>197</v>
      </c>
      <c r="AT111" s="24" t="s">
        <v>184</v>
      </c>
      <c r="AU111" s="24" t="s">
        <v>90</v>
      </c>
      <c r="AY111" s="24" t="s">
        <v>183</v>
      </c>
      <c r="BE111" s="246">
        <f>IF(N111="základní",J111,0)</f>
        <v>0</v>
      </c>
      <c r="BF111" s="246">
        <f>IF(N111="snížená",J111,0)</f>
        <v>0</v>
      </c>
      <c r="BG111" s="246">
        <f>IF(N111="zákl. přenesená",J111,0)</f>
        <v>0</v>
      </c>
      <c r="BH111" s="246">
        <f>IF(N111="sníž. přenesená",J111,0)</f>
        <v>0</v>
      </c>
      <c r="BI111" s="246">
        <f>IF(N111="nulová",J111,0)</f>
        <v>0</v>
      </c>
      <c r="BJ111" s="24" t="s">
        <v>87</v>
      </c>
      <c r="BK111" s="246">
        <f>ROUND(I111*H111,2)</f>
        <v>0</v>
      </c>
      <c r="BL111" s="24" t="s">
        <v>197</v>
      </c>
      <c r="BM111" s="24" t="s">
        <v>743</v>
      </c>
    </row>
    <row r="112" s="12" customFormat="1">
      <c r="B112" s="253"/>
      <c r="C112" s="254"/>
      <c r="D112" s="255" t="s">
        <v>275</v>
      </c>
      <c r="E112" s="256" t="s">
        <v>34</v>
      </c>
      <c r="F112" s="257" t="s">
        <v>744</v>
      </c>
      <c r="G112" s="254"/>
      <c r="H112" s="258">
        <v>150</v>
      </c>
      <c r="I112" s="259"/>
      <c r="J112" s="254"/>
      <c r="K112" s="254"/>
      <c r="L112" s="260"/>
      <c r="M112" s="261"/>
      <c r="N112" s="262"/>
      <c r="O112" s="262"/>
      <c r="P112" s="262"/>
      <c r="Q112" s="262"/>
      <c r="R112" s="262"/>
      <c r="S112" s="262"/>
      <c r="T112" s="263"/>
      <c r="AT112" s="264" t="s">
        <v>275</v>
      </c>
      <c r="AU112" s="264" t="s">
        <v>90</v>
      </c>
      <c r="AV112" s="12" t="s">
        <v>90</v>
      </c>
      <c r="AW112" s="12" t="s">
        <v>42</v>
      </c>
      <c r="AX112" s="12" t="s">
        <v>87</v>
      </c>
      <c r="AY112" s="264" t="s">
        <v>183</v>
      </c>
    </row>
    <row r="113" s="1" customFormat="1" ht="25.5" customHeight="1">
      <c r="B113" s="47"/>
      <c r="C113" s="235" t="s">
        <v>208</v>
      </c>
      <c r="D113" s="235" t="s">
        <v>184</v>
      </c>
      <c r="E113" s="236" t="s">
        <v>297</v>
      </c>
      <c r="F113" s="237" t="s">
        <v>298</v>
      </c>
      <c r="G113" s="238" t="s">
        <v>299</v>
      </c>
      <c r="H113" s="239">
        <v>30</v>
      </c>
      <c r="I113" s="240"/>
      <c r="J113" s="241">
        <f>ROUND(I113*H113,2)</f>
        <v>0</v>
      </c>
      <c r="K113" s="237" t="s">
        <v>273</v>
      </c>
      <c r="L113" s="73"/>
      <c r="M113" s="242" t="s">
        <v>34</v>
      </c>
      <c r="N113" s="243" t="s">
        <v>50</v>
      </c>
      <c r="O113" s="48"/>
      <c r="P113" s="244">
        <f>O113*H113</f>
        <v>0</v>
      </c>
      <c r="Q113" s="244">
        <v>0</v>
      </c>
      <c r="R113" s="244">
        <f>Q113*H113</f>
        <v>0</v>
      </c>
      <c r="S113" s="244">
        <v>0</v>
      </c>
      <c r="T113" s="245">
        <f>S113*H113</f>
        <v>0</v>
      </c>
      <c r="AR113" s="24" t="s">
        <v>197</v>
      </c>
      <c r="AT113" s="24" t="s">
        <v>184</v>
      </c>
      <c r="AU113" s="24" t="s">
        <v>90</v>
      </c>
      <c r="AY113" s="24" t="s">
        <v>183</v>
      </c>
      <c r="BE113" s="246">
        <f>IF(N113="základní",J113,0)</f>
        <v>0</v>
      </c>
      <c r="BF113" s="246">
        <f>IF(N113="snížená",J113,0)</f>
        <v>0</v>
      </c>
      <c r="BG113" s="246">
        <f>IF(N113="zákl. přenesená",J113,0)</f>
        <v>0</v>
      </c>
      <c r="BH113" s="246">
        <f>IF(N113="sníž. přenesená",J113,0)</f>
        <v>0</v>
      </c>
      <c r="BI113" s="246">
        <f>IF(N113="nulová",J113,0)</f>
        <v>0</v>
      </c>
      <c r="BJ113" s="24" t="s">
        <v>87</v>
      </c>
      <c r="BK113" s="246">
        <f>ROUND(I113*H113,2)</f>
        <v>0</v>
      </c>
      <c r="BL113" s="24" t="s">
        <v>197</v>
      </c>
      <c r="BM113" s="24" t="s">
        <v>745</v>
      </c>
    </row>
    <row r="114" s="12" customFormat="1">
      <c r="B114" s="253"/>
      <c r="C114" s="254"/>
      <c r="D114" s="255" t="s">
        <v>275</v>
      </c>
      <c r="E114" s="256" t="s">
        <v>34</v>
      </c>
      <c r="F114" s="257" t="s">
        <v>301</v>
      </c>
      <c r="G114" s="254"/>
      <c r="H114" s="258">
        <v>30</v>
      </c>
      <c r="I114" s="259"/>
      <c r="J114" s="254"/>
      <c r="K114" s="254"/>
      <c r="L114" s="260"/>
      <c r="M114" s="261"/>
      <c r="N114" s="262"/>
      <c r="O114" s="262"/>
      <c r="P114" s="262"/>
      <c r="Q114" s="262"/>
      <c r="R114" s="262"/>
      <c r="S114" s="262"/>
      <c r="T114" s="263"/>
      <c r="AT114" s="264" t="s">
        <v>275</v>
      </c>
      <c r="AU114" s="264" t="s">
        <v>90</v>
      </c>
      <c r="AV114" s="12" t="s">
        <v>90</v>
      </c>
      <c r="AW114" s="12" t="s">
        <v>42</v>
      </c>
      <c r="AX114" s="12" t="s">
        <v>87</v>
      </c>
      <c r="AY114" s="264" t="s">
        <v>183</v>
      </c>
    </row>
    <row r="115" s="1" customFormat="1" ht="16.5" customHeight="1">
      <c r="B115" s="47"/>
      <c r="C115" s="265" t="s">
        <v>212</v>
      </c>
      <c r="D115" s="265" t="s">
        <v>302</v>
      </c>
      <c r="E115" s="266" t="s">
        <v>303</v>
      </c>
      <c r="F115" s="267" t="s">
        <v>304</v>
      </c>
      <c r="G115" s="268" t="s">
        <v>305</v>
      </c>
      <c r="H115" s="269">
        <v>273.51600000000002</v>
      </c>
      <c r="I115" s="270"/>
      <c r="J115" s="271">
        <f>ROUND(I115*H115,2)</f>
        <v>0</v>
      </c>
      <c r="K115" s="267" t="s">
        <v>273</v>
      </c>
      <c r="L115" s="272"/>
      <c r="M115" s="273" t="s">
        <v>34</v>
      </c>
      <c r="N115" s="274" t="s">
        <v>50</v>
      </c>
      <c r="O115" s="48"/>
      <c r="P115" s="244">
        <f>O115*H115</f>
        <v>0</v>
      </c>
      <c r="Q115" s="244">
        <v>1</v>
      </c>
      <c r="R115" s="244">
        <f>Q115*H115</f>
        <v>273.51600000000002</v>
      </c>
      <c r="S115" s="244">
        <v>0</v>
      </c>
      <c r="T115" s="245">
        <f>S115*H115</f>
        <v>0</v>
      </c>
      <c r="AR115" s="24" t="s">
        <v>212</v>
      </c>
      <c r="AT115" s="24" t="s">
        <v>302</v>
      </c>
      <c r="AU115" s="24" t="s">
        <v>90</v>
      </c>
      <c r="AY115" s="24" t="s">
        <v>183</v>
      </c>
      <c r="BE115" s="246">
        <f>IF(N115="základní",J115,0)</f>
        <v>0</v>
      </c>
      <c r="BF115" s="246">
        <f>IF(N115="snížená",J115,0)</f>
        <v>0</v>
      </c>
      <c r="BG115" s="246">
        <f>IF(N115="zákl. přenesená",J115,0)</f>
        <v>0</v>
      </c>
      <c r="BH115" s="246">
        <f>IF(N115="sníž. přenesená",J115,0)</f>
        <v>0</v>
      </c>
      <c r="BI115" s="246">
        <f>IF(N115="nulová",J115,0)</f>
        <v>0</v>
      </c>
      <c r="BJ115" s="24" t="s">
        <v>87</v>
      </c>
      <c r="BK115" s="246">
        <f>ROUND(I115*H115,2)</f>
        <v>0</v>
      </c>
      <c r="BL115" s="24" t="s">
        <v>197</v>
      </c>
      <c r="BM115" s="24" t="s">
        <v>746</v>
      </c>
    </row>
    <row r="116" s="12" customFormat="1">
      <c r="B116" s="253"/>
      <c r="C116" s="254"/>
      <c r="D116" s="255" t="s">
        <v>275</v>
      </c>
      <c r="E116" s="256" t="s">
        <v>34</v>
      </c>
      <c r="F116" s="257" t="s">
        <v>747</v>
      </c>
      <c r="G116" s="254"/>
      <c r="H116" s="258">
        <v>-59.234000000000002</v>
      </c>
      <c r="I116" s="259"/>
      <c r="J116" s="254"/>
      <c r="K116" s="254"/>
      <c r="L116" s="260"/>
      <c r="M116" s="261"/>
      <c r="N116" s="262"/>
      <c r="O116" s="262"/>
      <c r="P116" s="262"/>
      <c r="Q116" s="262"/>
      <c r="R116" s="262"/>
      <c r="S116" s="262"/>
      <c r="T116" s="263"/>
      <c r="AT116" s="264" t="s">
        <v>275</v>
      </c>
      <c r="AU116" s="264" t="s">
        <v>90</v>
      </c>
      <c r="AV116" s="12" t="s">
        <v>90</v>
      </c>
      <c r="AW116" s="12" t="s">
        <v>42</v>
      </c>
      <c r="AX116" s="12" t="s">
        <v>79</v>
      </c>
      <c r="AY116" s="264" t="s">
        <v>183</v>
      </c>
    </row>
    <row r="117" s="12" customFormat="1">
      <c r="B117" s="253"/>
      <c r="C117" s="254"/>
      <c r="D117" s="255" t="s">
        <v>275</v>
      </c>
      <c r="E117" s="256" t="s">
        <v>34</v>
      </c>
      <c r="F117" s="257" t="s">
        <v>748</v>
      </c>
      <c r="G117" s="254"/>
      <c r="H117" s="258">
        <v>332.75</v>
      </c>
      <c r="I117" s="259"/>
      <c r="J117" s="254"/>
      <c r="K117" s="254"/>
      <c r="L117" s="260"/>
      <c r="M117" s="261"/>
      <c r="N117" s="262"/>
      <c r="O117" s="262"/>
      <c r="P117" s="262"/>
      <c r="Q117" s="262"/>
      <c r="R117" s="262"/>
      <c r="S117" s="262"/>
      <c r="T117" s="263"/>
      <c r="AT117" s="264" t="s">
        <v>275</v>
      </c>
      <c r="AU117" s="264" t="s">
        <v>90</v>
      </c>
      <c r="AV117" s="12" t="s">
        <v>90</v>
      </c>
      <c r="AW117" s="12" t="s">
        <v>42</v>
      </c>
      <c r="AX117" s="12" t="s">
        <v>79</v>
      </c>
      <c r="AY117" s="264" t="s">
        <v>183</v>
      </c>
    </row>
    <row r="118" s="1" customFormat="1" ht="63.75" customHeight="1">
      <c r="B118" s="47"/>
      <c r="C118" s="235" t="s">
        <v>216</v>
      </c>
      <c r="D118" s="235" t="s">
        <v>184</v>
      </c>
      <c r="E118" s="236" t="s">
        <v>309</v>
      </c>
      <c r="F118" s="237" t="s">
        <v>310</v>
      </c>
      <c r="G118" s="238" t="s">
        <v>289</v>
      </c>
      <c r="H118" s="239">
        <v>10</v>
      </c>
      <c r="I118" s="240"/>
      <c r="J118" s="241">
        <f>ROUND(I118*H118,2)</f>
        <v>0</v>
      </c>
      <c r="K118" s="237" t="s">
        <v>273</v>
      </c>
      <c r="L118" s="73"/>
      <c r="M118" s="242" t="s">
        <v>34</v>
      </c>
      <c r="N118" s="243" t="s">
        <v>50</v>
      </c>
      <c r="O118" s="48"/>
      <c r="P118" s="244">
        <f>O118*H118</f>
        <v>0</v>
      </c>
      <c r="Q118" s="244">
        <v>0.0086800000000000002</v>
      </c>
      <c r="R118" s="244">
        <f>Q118*H118</f>
        <v>0.086800000000000002</v>
      </c>
      <c r="S118" s="244">
        <v>0</v>
      </c>
      <c r="T118" s="245">
        <f>S118*H118</f>
        <v>0</v>
      </c>
      <c r="AR118" s="24" t="s">
        <v>197</v>
      </c>
      <c r="AT118" s="24" t="s">
        <v>184</v>
      </c>
      <c r="AU118" s="24" t="s">
        <v>90</v>
      </c>
      <c r="AY118" s="24" t="s">
        <v>183</v>
      </c>
      <c r="BE118" s="246">
        <f>IF(N118="základní",J118,0)</f>
        <v>0</v>
      </c>
      <c r="BF118" s="246">
        <f>IF(N118="snížená",J118,0)</f>
        <v>0</v>
      </c>
      <c r="BG118" s="246">
        <f>IF(N118="zákl. přenesená",J118,0)</f>
        <v>0</v>
      </c>
      <c r="BH118" s="246">
        <f>IF(N118="sníž. přenesená",J118,0)</f>
        <v>0</v>
      </c>
      <c r="BI118" s="246">
        <f>IF(N118="nulová",J118,0)</f>
        <v>0</v>
      </c>
      <c r="BJ118" s="24" t="s">
        <v>87</v>
      </c>
      <c r="BK118" s="246">
        <f>ROUND(I118*H118,2)</f>
        <v>0</v>
      </c>
      <c r="BL118" s="24" t="s">
        <v>197</v>
      </c>
      <c r="BM118" s="24" t="s">
        <v>749</v>
      </c>
    </row>
    <row r="119" s="12" customFormat="1">
      <c r="B119" s="253"/>
      <c r="C119" s="254"/>
      <c r="D119" s="255" t="s">
        <v>275</v>
      </c>
      <c r="E119" s="256" t="s">
        <v>34</v>
      </c>
      <c r="F119" s="257" t="s">
        <v>220</v>
      </c>
      <c r="G119" s="254"/>
      <c r="H119" s="258">
        <v>10</v>
      </c>
      <c r="I119" s="259"/>
      <c r="J119" s="254"/>
      <c r="K119" s="254"/>
      <c r="L119" s="260"/>
      <c r="M119" s="261"/>
      <c r="N119" s="262"/>
      <c r="O119" s="262"/>
      <c r="P119" s="262"/>
      <c r="Q119" s="262"/>
      <c r="R119" s="262"/>
      <c r="S119" s="262"/>
      <c r="T119" s="263"/>
      <c r="AT119" s="264" t="s">
        <v>275</v>
      </c>
      <c r="AU119" s="264" t="s">
        <v>90</v>
      </c>
      <c r="AV119" s="12" t="s">
        <v>90</v>
      </c>
      <c r="AW119" s="12" t="s">
        <v>42</v>
      </c>
      <c r="AX119" s="12" t="s">
        <v>87</v>
      </c>
      <c r="AY119" s="264" t="s">
        <v>183</v>
      </c>
    </row>
    <row r="120" s="1" customFormat="1" ht="63.75" customHeight="1">
      <c r="B120" s="47"/>
      <c r="C120" s="235" t="s">
        <v>220</v>
      </c>
      <c r="D120" s="235" t="s">
        <v>184</v>
      </c>
      <c r="E120" s="236" t="s">
        <v>312</v>
      </c>
      <c r="F120" s="237" t="s">
        <v>313</v>
      </c>
      <c r="G120" s="238" t="s">
        <v>289</v>
      </c>
      <c r="H120" s="239">
        <v>100</v>
      </c>
      <c r="I120" s="240"/>
      <c r="J120" s="241">
        <f>ROUND(I120*H120,2)</f>
        <v>0</v>
      </c>
      <c r="K120" s="237" t="s">
        <v>273</v>
      </c>
      <c r="L120" s="73"/>
      <c r="M120" s="242" t="s">
        <v>34</v>
      </c>
      <c r="N120" s="243" t="s">
        <v>50</v>
      </c>
      <c r="O120" s="48"/>
      <c r="P120" s="244">
        <f>O120*H120</f>
        <v>0</v>
      </c>
      <c r="Q120" s="244">
        <v>0.036900000000000002</v>
      </c>
      <c r="R120" s="244">
        <f>Q120*H120</f>
        <v>3.6900000000000004</v>
      </c>
      <c r="S120" s="244">
        <v>0</v>
      </c>
      <c r="T120" s="245">
        <f>S120*H120</f>
        <v>0</v>
      </c>
      <c r="AR120" s="24" t="s">
        <v>197</v>
      </c>
      <c r="AT120" s="24" t="s">
        <v>184</v>
      </c>
      <c r="AU120" s="24" t="s">
        <v>90</v>
      </c>
      <c r="AY120" s="24" t="s">
        <v>183</v>
      </c>
      <c r="BE120" s="246">
        <f>IF(N120="základní",J120,0)</f>
        <v>0</v>
      </c>
      <c r="BF120" s="246">
        <f>IF(N120="snížená",J120,0)</f>
        <v>0</v>
      </c>
      <c r="BG120" s="246">
        <f>IF(N120="zákl. přenesená",J120,0)</f>
        <v>0</v>
      </c>
      <c r="BH120" s="246">
        <f>IF(N120="sníž. přenesená",J120,0)</f>
        <v>0</v>
      </c>
      <c r="BI120" s="246">
        <f>IF(N120="nulová",J120,0)</f>
        <v>0</v>
      </c>
      <c r="BJ120" s="24" t="s">
        <v>87</v>
      </c>
      <c r="BK120" s="246">
        <f>ROUND(I120*H120,2)</f>
        <v>0</v>
      </c>
      <c r="BL120" s="24" t="s">
        <v>197</v>
      </c>
      <c r="BM120" s="24" t="s">
        <v>750</v>
      </c>
    </row>
    <row r="121" s="12" customFormat="1">
      <c r="B121" s="253"/>
      <c r="C121" s="254"/>
      <c r="D121" s="255" t="s">
        <v>275</v>
      </c>
      <c r="E121" s="256" t="s">
        <v>34</v>
      </c>
      <c r="F121" s="257" t="s">
        <v>291</v>
      </c>
      <c r="G121" s="254"/>
      <c r="H121" s="258">
        <v>100</v>
      </c>
      <c r="I121" s="259"/>
      <c r="J121" s="254"/>
      <c r="K121" s="254"/>
      <c r="L121" s="260"/>
      <c r="M121" s="261"/>
      <c r="N121" s="262"/>
      <c r="O121" s="262"/>
      <c r="P121" s="262"/>
      <c r="Q121" s="262"/>
      <c r="R121" s="262"/>
      <c r="S121" s="262"/>
      <c r="T121" s="263"/>
      <c r="AT121" s="264" t="s">
        <v>275</v>
      </c>
      <c r="AU121" s="264" t="s">
        <v>90</v>
      </c>
      <c r="AV121" s="12" t="s">
        <v>90</v>
      </c>
      <c r="AW121" s="12" t="s">
        <v>42</v>
      </c>
      <c r="AX121" s="12" t="s">
        <v>87</v>
      </c>
      <c r="AY121" s="264" t="s">
        <v>183</v>
      </c>
    </row>
    <row r="122" s="1" customFormat="1" ht="25.5" customHeight="1">
      <c r="B122" s="47"/>
      <c r="C122" s="235" t="s">
        <v>224</v>
      </c>
      <c r="D122" s="235" t="s">
        <v>184</v>
      </c>
      <c r="E122" s="236" t="s">
        <v>316</v>
      </c>
      <c r="F122" s="237" t="s">
        <v>317</v>
      </c>
      <c r="G122" s="238" t="s">
        <v>318</v>
      </c>
      <c r="H122" s="239">
        <v>200</v>
      </c>
      <c r="I122" s="240"/>
      <c r="J122" s="241">
        <f>ROUND(I122*H122,2)</f>
        <v>0</v>
      </c>
      <c r="K122" s="237" t="s">
        <v>273</v>
      </c>
      <c r="L122" s="73"/>
      <c r="M122" s="242" t="s">
        <v>34</v>
      </c>
      <c r="N122" s="243" t="s">
        <v>50</v>
      </c>
      <c r="O122" s="48"/>
      <c r="P122" s="244">
        <f>O122*H122</f>
        <v>0</v>
      </c>
      <c r="Q122" s="244">
        <v>0</v>
      </c>
      <c r="R122" s="244">
        <f>Q122*H122</f>
        <v>0</v>
      </c>
      <c r="S122" s="244">
        <v>0</v>
      </c>
      <c r="T122" s="245">
        <f>S122*H122</f>
        <v>0</v>
      </c>
      <c r="AR122" s="24" t="s">
        <v>197</v>
      </c>
      <c r="AT122" s="24" t="s">
        <v>184</v>
      </c>
      <c r="AU122" s="24" t="s">
        <v>90</v>
      </c>
      <c r="AY122" s="24" t="s">
        <v>183</v>
      </c>
      <c r="BE122" s="246">
        <f>IF(N122="základní",J122,0)</f>
        <v>0</v>
      </c>
      <c r="BF122" s="246">
        <f>IF(N122="snížená",J122,0)</f>
        <v>0</v>
      </c>
      <c r="BG122" s="246">
        <f>IF(N122="zákl. přenesená",J122,0)</f>
        <v>0</v>
      </c>
      <c r="BH122" s="246">
        <f>IF(N122="sníž. přenesená",J122,0)</f>
        <v>0</v>
      </c>
      <c r="BI122" s="246">
        <f>IF(N122="nulová",J122,0)</f>
        <v>0</v>
      </c>
      <c r="BJ122" s="24" t="s">
        <v>87</v>
      </c>
      <c r="BK122" s="246">
        <f>ROUND(I122*H122,2)</f>
        <v>0</v>
      </c>
      <c r="BL122" s="24" t="s">
        <v>197</v>
      </c>
      <c r="BM122" s="24" t="s">
        <v>751</v>
      </c>
    </row>
    <row r="123" s="12" customFormat="1">
      <c r="B123" s="253"/>
      <c r="C123" s="254"/>
      <c r="D123" s="255" t="s">
        <v>275</v>
      </c>
      <c r="E123" s="256" t="s">
        <v>34</v>
      </c>
      <c r="F123" s="257" t="s">
        <v>752</v>
      </c>
      <c r="G123" s="254"/>
      <c r="H123" s="258">
        <v>200</v>
      </c>
      <c r="I123" s="259"/>
      <c r="J123" s="254"/>
      <c r="K123" s="254"/>
      <c r="L123" s="260"/>
      <c r="M123" s="261"/>
      <c r="N123" s="262"/>
      <c r="O123" s="262"/>
      <c r="P123" s="262"/>
      <c r="Q123" s="262"/>
      <c r="R123" s="262"/>
      <c r="S123" s="262"/>
      <c r="T123" s="263"/>
      <c r="AT123" s="264" t="s">
        <v>275</v>
      </c>
      <c r="AU123" s="264" t="s">
        <v>90</v>
      </c>
      <c r="AV123" s="12" t="s">
        <v>90</v>
      </c>
      <c r="AW123" s="12" t="s">
        <v>42</v>
      </c>
      <c r="AX123" s="12" t="s">
        <v>87</v>
      </c>
      <c r="AY123" s="264" t="s">
        <v>183</v>
      </c>
    </row>
    <row r="124" s="1" customFormat="1" ht="38.25" customHeight="1">
      <c r="B124" s="47"/>
      <c r="C124" s="235" t="s">
        <v>228</v>
      </c>
      <c r="D124" s="235" t="s">
        <v>184</v>
      </c>
      <c r="E124" s="236" t="s">
        <v>321</v>
      </c>
      <c r="F124" s="237" t="s">
        <v>322</v>
      </c>
      <c r="G124" s="238" t="s">
        <v>318</v>
      </c>
      <c r="H124" s="239">
        <v>211.55000000000001</v>
      </c>
      <c r="I124" s="240"/>
      <c r="J124" s="241">
        <f>ROUND(I124*H124,2)</f>
        <v>0</v>
      </c>
      <c r="K124" s="237" t="s">
        <v>273</v>
      </c>
      <c r="L124" s="73"/>
      <c r="M124" s="242" t="s">
        <v>34</v>
      </c>
      <c r="N124" s="243" t="s">
        <v>50</v>
      </c>
      <c r="O124" s="48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AR124" s="24" t="s">
        <v>197</v>
      </c>
      <c r="AT124" s="24" t="s">
        <v>184</v>
      </c>
      <c r="AU124" s="24" t="s">
        <v>90</v>
      </c>
      <c r="AY124" s="24" t="s">
        <v>183</v>
      </c>
      <c r="BE124" s="246">
        <f>IF(N124="základní",J124,0)</f>
        <v>0</v>
      </c>
      <c r="BF124" s="246">
        <f>IF(N124="snížená",J124,0)</f>
        <v>0</v>
      </c>
      <c r="BG124" s="246">
        <f>IF(N124="zákl. přenesená",J124,0)</f>
        <v>0</v>
      </c>
      <c r="BH124" s="246">
        <f>IF(N124="sníž. přenesená",J124,0)</f>
        <v>0</v>
      </c>
      <c r="BI124" s="246">
        <f>IF(N124="nulová",J124,0)</f>
        <v>0</v>
      </c>
      <c r="BJ124" s="24" t="s">
        <v>87</v>
      </c>
      <c r="BK124" s="246">
        <f>ROUND(I124*H124,2)</f>
        <v>0</v>
      </c>
      <c r="BL124" s="24" t="s">
        <v>197</v>
      </c>
      <c r="BM124" s="24" t="s">
        <v>753</v>
      </c>
    </row>
    <row r="125" s="12" customFormat="1">
      <c r="B125" s="253"/>
      <c r="C125" s="254"/>
      <c r="D125" s="255" t="s">
        <v>275</v>
      </c>
      <c r="E125" s="256" t="s">
        <v>34</v>
      </c>
      <c r="F125" s="257" t="s">
        <v>754</v>
      </c>
      <c r="G125" s="254"/>
      <c r="H125" s="258">
        <v>242</v>
      </c>
      <c r="I125" s="259"/>
      <c r="J125" s="254"/>
      <c r="K125" s="254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275</v>
      </c>
      <c r="AU125" s="264" t="s">
        <v>90</v>
      </c>
      <c r="AV125" s="12" t="s">
        <v>90</v>
      </c>
      <c r="AW125" s="12" t="s">
        <v>42</v>
      </c>
      <c r="AX125" s="12" t="s">
        <v>79</v>
      </c>
      <c r="AY125" s="264" t="s">
        <v>183</v>
      </c>
    </row>
    <row r="126" s="12" customFormat="1">
      <c r="B126" s="253"/>
      <c r="C126" s="254"/>
      <c r="D126" s="255" t="s">
        <v>275</v>
      </c>
      <c r="E126" s="256" t="s">
        <v>34</v>
      </c>
      <c r="F126" s="257" t="s">
        <v>755</v>
      </c>
      <c r="G126" s="254"/>
      <c r="H126" s="258">
        <v>-30.449999999999999</v>
      </c>
      <c r="I126" s="259"/>
      <c r="J126" s="254"/>
      <c r="K126" s="254"/>
      <c r="L126" s="260"/>
      <c r="M126" s="261"/>
      <c r="N126" s="262"/>
      <c r="O126" s="262"/>
      <c r="P126" s="262"/>
      <c r="Q126" s="262"/>
      <c r="R126" s="262"/>
      <c r="S126" s="262"/>
      <c r="T126" s="263"/>
      <c r="AT126" s="264" t="s">
        <v>275</v>
      </c>
      <c r="AU126" s="264" t="s">
        <v>90</v>
      </c>
      <c r="AV126" s="12" t="s">
        <v>90</v>
      </c>
      <c r="AW126" s="12" t="s">
        <v>42</v>
      </c>
      <c r="AX126" s="12" t="s">
        <v>79</v>
      </c>
      <c r="AY126" s="264" t="s">
        <v>183</v>
      </c>
    </row>
    <row r="127" s="1" customFormat="1" ht="38.25" customHeight="1">
      <c r="B127" s="47"/>
      <c r="C127" s="235" t="s">
        <v>232</v>
      </c>
      <c r="D127" s="235" t="s">
        <v>184</v>
      </c>
      <c r="E127" s="236" t="s">
        <v>327</v>
      </c>
      <c r="F127" s="237" t="s">
        <v>328</v>
      </c>
      <c r="G127" s="238" t="s">
        <v>318</v>
      </c>
      <c r="H127" s="239">
        <v>211.55000000000001</v>
      </c>
      <c r="I127" s="240"/>
      <c r="J127" s="241">
        <f>ROUND(I127*H127,2)</f>
        <v>0</v>
      </c>
      <c r="K127" s="237" t="s">
        <v>273</v>
      </c>
      <c r="L127" s="73"/>
      <c r="M127" s="242" t="s">
        <v>34</v>
      </c>
      <c r="N127" s="243" t="s">
        <v>50</v>
      </c>
      <c r="O127" s="48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AR127" s="24" t="s">
        <v>197</v>
      </c>
      <c r="AT127" s="24" t="s">
        <v>184</v>
      </c>
      <c r="AU127" s="24" t="s">
        <v>90</v>
      </c>
      <c r="AY127" s="24" t="s">
        <v>183</v>
      </c>
      <c r="BE127" s="246">
        <f>IF(N127="základní",J127,0)</f>
        <v>0</v>
      </c>
      <c r="BF127" s="246">
        <f>IF(N127="snížená",J127,0)</f>
        <v>0</v>
      </c>
      <c r="BG127" s="246">
        <f>IF(N127="zákl. přenesená",J127,0)</f>
        <v>0</v>
      </c>
      <c r="BH127" s="246">
        <f>IF(N127="sníž. přenesená",J127,0)</f>
        <v>0</v>
      </c>
      <c r="BI127" s="246">
        <f>IF(N127="nulová",J127,0)</f>
        <v>0</v>
      </c>
      <c r="BJ127" s="24" t="s">
        <v>87</v>
      </c>
      <c r="BK127" s="246">
        <f>ROUND(I127*H127,2)</f>
        <v>0</v>
      </c>
      <c r="BL127" s="24" t="s">
        <v>197</v>
      </c>
      <c r="BM127" s="24" t="s">
        <v>756</v>
      </c>
    </row>
    <row r="128" s="12" customFormat="1">
      <c r="B128" s="253"/>
      <c r="C128" s="254"/>
      <c r="D128" s="255" t="s">
        <v>275</v>
      </c>
      <c r="E128" s="256" t="s">
        <v>34</v>
      </c>
      <c r="F128" s="257" t="s">
        <v>754</v>
      </c>
      <c r="G128" s="254"/>
      <c r="H128" s="258">
        <v>242</v>
      </c>
      <c r="I128" s="259"/>
      <c r="J128" s="254"/>
      <c r="K128" s="254"/>
      <c r="L128" s="260"/>
      <c r="M128" s="261"/>
      <c r="N128" s="262"/>
      <c r="O128" s="262"/>
      <c r="P128" s="262"/>
      <c r="Q128" s="262"/>
      <c r="R128" s="262"/>
      <c r="S128" s="262"/>
      <c r="T128" s="263"/>
      <c r="AT128" s="264" t="s">
        <v>275</v>
      </c>
      <c r="AU128" s="264" t="s">
        <v>90</v>
      </c>
      <c r="AV128" s="12" t="s">
        <v>90</v>
      </c>
      <c r="AW128" s="12" t="s">
        <v>42</v>
      </c>
      <c r="AX128" s="12" t="s">
        <v>79</v>
      </c>
      <c r="AY128" s="264" t="s">
        <v>183</v>
      </c>
    </row>
    <row r="129" s="12" customFormat="1">
      <c r="B129" s="253"/>
      <c r="C129" s="254"/>
      <c r="D129" s="255" t="s">
        <v>275</v>
      </c>
      <c r="E129" s="256" t="s">
        <v>34</v>
      </c>
      <c r="F129" s="257" t="s">
        <v>755</v>
      </c>
      <c r="G129" s="254"/>
      <c r="H129" s="258">
        <v>-30.449999999999999</v>
      </c>
      <c r="I129" s="259"/>
      <c r="J129" s="254"/>
      <c r="K129" s="254"/>
      <c r="L129" s="260"/>
      <c r="M129" s="261"/>
      <c r="N129" s="262"/>
      <c r="O129" s="262"/>
      <c r="P129" s="262"/>
      <c r="Q129" s="262"/>
      <c r="R129" s="262"/>
      <c r="S129" s="262"/>
      <c r="T129" s="263"/>
      <c r="AT129" s="264" t="s">
        <v>275</v>
      </c>
      <c r="AU129" s="264" t="s">
        <v>90</v>
      </c>
      <c r="AV129" s="12" t="s">
        <v>90</v>
      </c>
      <c r="AW129" s="12" t="s">
        <v>42</v>
      </c>
      <c r="AX129" s="12" t="s">
        <v>79</v>
      </c>
      <c r="AY129" s="264" t="s">
        <v>183</v>
      </c>
    </row>
    <row r="130" s="1" customFormat="1" ht="38.25" customHeight="1">
      <c r="B130" s="47"/>
      <c r="C130" s="235" t="s">
        <v>236</v>
      </c>
      <c r="D130" s="235" t="s">
        <v>184</v>
      </c>
      <c r="E130" s="236" t="s">
        <v>330</v>
      </c>
      <c r="F130" s="237" t="s">
        <v>331</v>
      </c>
      <c r="G130" s="238" t="s">
        <v>318</v>
      </c>
      <c r="H130" s="239">
        <v>161.55000000000001</v>
      </c>
      <c r="I130" s="240"/>
      <c r="J130" s="241">
        <f>ROUND(I130*H130,2)</f>
        <v>0</v>
      </c>
      <c r="K130" s="237" t="s">
        <v>273</v>
      </c>
      <c r="L130" s="73"/>
      <c r="M130" s="242" t="s">
        <v>34</v>
      </c>
      <c r="N130" s="243" t="s">
        <v>50</v>
      </c>
      <c r="O130" s="48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AR130" s="24" t="s">
        <v>197</v>
      </c>
      <c r="AT130" s="24" t="s">
        <v>184</v>
      </c>
      <c r="AU130" s="24" t="s">
        <v>90</v>
      </c>
      <c r="AY130" s="24" t="s">
        <v>183</v>
      </c>
      <c r="BE130" s="246">
        <f>IF(N130="základní",J130,0)</f>
        <v>0</v>
      </c>
      <c r="BF130" s="246">
        <f>IF(N130="snížená",J130,0)</f>
        <v>0</v>
      </c>
      <c r="BG130" s="246">
        <f>IF(N130="zákl. přenesená",J130,0)</f>
        <v>0</v>
      </c>
      <c r="BH130" s="246">
        <f>IF(N130="sníž. přenesená",J130,0)</f>
        <v>0</v>
      </c>
      <c r="BI130" s="246">
        <f>IF(N130="nulová",J130,0)</f>
        <v>0</v>
      </c>
      <c r="BJ130" s="24" t="s">
        <v>87</v>
      </c>
      <c r="BK130" s="246">
        <f>ROUND(I130*H130,2)</f>
        <v>0</v>
      </c>
      <c r="BL130" s="24" t="s">
        <v>197</v>
      </c>
      <c r="BM130" s="24" t="s">
        <v>757</v>
      </c>
    </row>
    <row r="131" s="12" customFormat="1">
      <c r="B131" s="253"/>
      <c r="C131" s="254"/>
      <c r="D131" s="255" t="s">
        <v>275</v>
      </c>
      <c r="E131" s="256" t="s">
        <v>34</v>
      </c>
      <c r="F131" s="257" t="s">
        <v>758</v>
      </c>
      <c r="G131" s="254"/>
      <c r="H131" s="258">
        <v>192</v>
      </c>
      <c r="I131" s="259"/>
      <c r="J131" s="254"/>
      <c r="K131" s="254"/>
      <c r="L131" s="260"/>
      <c r="M131" s="261"/>
      <c r="N131" s="262"/>
      <c r="O131" s="262"/>
      <c r="P131" s="262"/>
      <c r="Q131" s="262"/>
      <c r="R131" s="262"/>
      <c r="S131" s="262"/>
      <c r="T131" s="263"/>
      <c r="AT131" s="264" t="s">
        <v>275</v>
      </c>
      <c r="AU131" s="264" t="s">
        <v>90</v>
      </c>
      <c r="AV131" s="12" t="s">
        <v>90</v>
      </c>
      <c r="AW131" s="12" t="s">
        <v>42</v>
      </c>
      <c r="AX131" s="12" t="s">
        <v>79</v>
      </c>
      <c r="AY131" s="264" t="s">
        <v>183</v>
      </c>
    </row>
    <row r="132" s="12" customFormat="1">
      <c r="B132" s="253"/>
      <c r="C132" s="254"/>
      <c r="D132" s="255" t="s">
        <v>275</v>
      </c>
      <c r="E132" s="256" t="s">
        <v>34</v>
      </c>
      <c r="F132" s="257" t="s">
        <v>755</v>
      </c>
      <c r="G132" s="254"/>
      <c r="H132" s="258">
        <v>-30.449999999999999</v>
      </c>
      <c r="I132" s="259"/>
      <c r="J132" s="254"/>
      <c r="K132" s="254"/>
      <c r="L132" s="260"/>
      <c r="M132" s="261"/>
      <c r="N132" s="262"/>
      <c r="O132" s="262"/>
      <c r="P132" s="262"/>
      <c r="Q132" s="262"/>
      <c r="R132" s="262"/>
      <c r="S132" s="262"/>
      <c r="T132" s="263"/>
      <c r="AT132" s="264" t="s">
        <v>275</v>
      </c>
      <c r="AU132" s="264" t="s">
        <v>90</v>
      </c>
      <c r="AV132" s="12" t="s">
        <v>90</v>
      </c>
      <c r="AW132" s="12" t="s">
        <v>42</v>
      </c>
      <c r="AX132" s="12" t="s">
        <v>79</v>
      </c>
      <c r="AY132" s="264" t="s">
        <v>183</v>
      </c>
    </row>
    <row r="133" s="1" customFormat="1" ht="38.25" customHeight="1">
      <c r="B133" s="47"/>
      <c r="C133" s="235" t="s">
        <v>10</v>
      </c>
      <c r="D133" s="235" t="s">
        <v>184</v>
      </c>
      <c r="E133" s="236" t="s">
        <v>334</v>
      </c>
      <c r="F133" s="237" t="s">
        <v>335</v>
      </c>
      <c r="G133" s="238" t="s">
        <v>318</v>
      </c>
      <c r="H133" s="239">
        <v>211.55000000000001</v>
      </c>
      <c r="I133" s="240"/>
      <c r="J133" s="241">
        <f>ROUND(I133*H133,2)</f>
        <v>0</v>
      </c>
      <c r="K133" s="237" t="s">
        <v>273</v>
      </c>
      <c r="L133" s="73"/>
      <c r="M133" s="242" t="s">
        <v>34</v>
      </c>
      <c r="N133" s="243" t="s">
        <v>50</v>
      </c>
      <c r="O133" s="48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AR133" s="24" t="s">
        <v>197</v>
      </c>
      <c r="AT133" s="24" t="s">
        <v>184</v>
      </c>
      <c r="AU133" s="24" t="s">
        <v>90</v>
      </c>
      <c r="AY133" s="24" t="s">
        <v>183</v>
      </c>
      <c r="BE133" s="246">
        <f>IF(N133="základní",J133,0)</f>
        <v>0</v>
      </c>
      <c r="BF133" s="246">
        <f>IF(N133="snížená",J133,0)</f>
        <v>0</v>
      </c>
      <c r="BG133" s="246">
        <f>IF(N133="zákl. přenesená",J133,0)</f>
        <v>0</v>
      </c>
      <c r="BH133" s="246">
        <f>IF(N133="sníž. přenesená",J133,0)</f>
        <v>0</v>
      </c>
      <c r="BI133" s="246">
        <f>IF(N133="nulová",J133,0)</f>
        <v>0</v>
      </c>
      <c r="BJ133" s="24" t="s">
        <v>87</v>
      </c>
      <c r="BK133" s="246">
        <f>ROUND(I133*H133,2)</f>
        <v>0</v>
      </c>
      <c r="BL133" s="24" t="s">
        <v>197</v>
      </c>
      <c r="BM133" s="24" t="s">
        <v>759</v>
      </c>
    </row>
    <row r="134" s="12" customFormat="1">
      <c r="B134" s="253"/>
      <c r="C134" s="254"/>
      <c r="D134" s="255" t="s">
        <v>275</v>
      </c>
      <c r="E134" s="256" t="s">
        <v>34</v>
      </c>
      <c r="F134" s="257" t="s">
        <v>754</v>
      </c>
      <c r="G134" s="254"/>
      <c r="H134" s="258">
        <v>242</v>
      </c>
      <c r="I134" s="259"/>
      <c r="J134" s="254"/>
      <c r="K134" s="254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275</v>
      </c>
      <c r="AU134" s="264" t="s">
        <v>90</v>
      </c>
      <c r="AV134" s="12" t="s">
        <v>90</v>
      </c>
      <c r="AW134" s="12" t="s">
        <v>42</v>
      </c>
      <c r="AX134" s="12" t="s">
        <v>79</v>
      </c>
      <c r="AY134" s="264" t="s">
        <v>183</v>
      </c>
    </row>
    <row r="135" s="12" customFormat="1">
      <c r="B135" s="253"/>
      <c r="C135" s="254"/>
      <c r="D135" s="255" t="s">
        <v>275</v>
      </c>
      <c r="E135" s="256" t="s">
        <v>34</v>
      </c>
      <c r="F135" s="257" t="s">
        <v>755</v>
      </c>
      <c r="G135" s="254"/>
      <c r="H135" s="258">
        <v>-30.449999999999999</v>
      </c>
      <c r="I135" s="259"/>
      <c r="J135" s="254"/>
      <c r="K135" s="254"/>
      <c r="L135" s="260"/>
      <c r="M135" s="261"/>
      <c r="N135" s="262"/>
      <c r="O135" s="262"/>
      <c r="P135" s="262"/>
      <c r="Q135" s="262"/>
      <c r="R135" s="262"/>
      <c r="S135" s="262"/>
      <c r="T135" s="263"/>
      <c r="AT135" s="264" t="s">
        <v>275</v>
      </c>
      <c r="AU135" s="264" t="s">
        <v>90</v>
      </c>
      <c r="AV135" s="12" t="s">
        <v>90</v>
      </c>
      <c r="AW135" s="12" t="s">
        <v>42</v>
      </c>
      <c r="AX135" s="12" t="s">
        <v>79</v>
      </c>
      <c r="AY135" s="264" t="s">
        <v>183</v>
      </c>
    </row>
    <row r="136" s="1" customFormat="1" ht="38.25" customHeight="1">
      <c r="B136" s="47"/>
      <c r="C136" s="235" t="s">
        <v>243</v>
      </c>
      <c r="D136" s="235" t="s">
        <v>184</v>
      </c>
      <c r="E136" s="236" t="s">
        <v>337</v>
      </c>
      <c r="F136" s="237" t="s">
        <v>338</v>
      </c>
      <c r="G136" s="238" t="s">
        <v>318</v>
      </c>
      <c r="H136" s="239">
        <v>50</v>
      </c>
      <c r="I136" s="240"/>
      <c r="J136" s="241">
        <f>ROUND(I136*H136,2)</f>
        <v>0</v>
      </c>
      <c r="K136" s="237" t="s">
        <v>273</v>
      </c>
      <c r="L136" s="73"/>
      <c r="M136" s="242" t="s">
        <v>34</v>
      </c>
      <c r="N136" s="243" t="s">
        <v>50</v>
      </c>
      <c r="O136" s="48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AR136" s="24" t="s">
        <v>197</v>
      </c>
      <c r="AT136" s="24" t="s">
        <v>184</v>
      </c>
      <c r="AU136" s="24" t="s">
        <v>90</v>
      </c>
      <c r="AY136" s="24" t="s">
        <v>183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24" t="s">
        <v>87</v>
      </c>
      <c r="BK136" s="246">
        <f>ROUND(I136*H136,2)</f>
        <v>0</v>
      </c>
      <c r="BL136" s="24" t="s">
        <v>197</v>
      </c>
      <c r="BM136" s="24" t="s">
        <v>760</v>
      </c>
    </row>
    <row r="137" s="12" customFormat="1">
      <c r="B137" s="253"/>
      <c r="C137" s="254"/>
      <c r="D137" s="255" t="s">
        <v>275</v>
      </c>
      <c r="E137" s="256" t="s">
        <v>34</v>
      </c>
      <c r="F137" s="257" t="s">
        <v>516</v>
      </c>
      <c r="G137" s="254"/>
      <c r="H137" s="258">
        <v>50</v>
      </c>
      <c r="I137" s="259"/>
      <c r="J137" s="254"/>
      <c r="K137" s="254"/>
      <c r="L137" s="260"/>
      <c r="M137" s="261"/>
      <c r="N137" s="262"/>
      <c r="O137" s="262"/>
      <c r="P137" s="262"/>
      <c r="Q137" s="262"/>
      <c r="R137" s="262"/>
      <c r="S137" s="262"/>
      <c r="T137" s="263"/>
      <c r="AT137" s="264" t="s">
        <v>275</v>
      </c>
      <c r="AU137" s="264" t="s">
        <v>90</v>
      </c>
      <c r="AV137" s="12" t="s">
        <v>90</v>
      </c>
      <c r="AW137" s="12" t="s">
        <v>42</v>
      </c>
      <c r="AX137" s="12" t="s">
        <v>87</v>
      </c>
      <c r="AY137" s="264" t="s">
        <v>183</v>
      </c>
    </row>
    <row r="138" s="1" customFormat="1" ht="38.25" customHeight="1">
      <c r="B138" s="47"/>
      <c r="C138" s="235" t="s">
        <v>340</v>
      </c>
      <c r="D138" s="235" t="s">
        <v>184</v>
      </c>
      <c r="E138" s="236" t="s">
        <v>341</v>
      </c>
      <c r="F138" s="237" t="s">
        <v>342</v>
      </c>
      <c r="G138" s="238" t="s">
        <v>318</v>
      </c>
      <c r="H138" s="239">
        <v>85.331000000000003</v>
      </c>
      <c r="I138" s="240"/>
      <c r="J138" s="241">
        <f>ROUND(I138*H138,2)</f>
        <v>0</v>
      </c>
      <c r="K138" s="237" t="s">
        <v>343</v>
      </c>
      <c r="L138" s="73"/>
      <c r="M138" s="242" t="s">
        <v>34</v>
      </c>
      <c r="N138" s="243" t="s">
        <v>50</v>
      </c>
      <c r="O138" s="48"/>
      <c r="P138" s="244">
        <f>O138*H138</f>
        <v>0</v>
      </c>
      <c r="Q138" s="244">
        <v>0.010460000000000001</v>
      </c>
      <c r="R138" s="244">
        <f>Q138*H138</f>
        <v>0.89256226000000005</v>
      </c>
      <c r="S138" s="244">
        <v>0</v>
      </c>
      <c r="T138" s="245">
        <f>S138*H138</f>
        <v>0</v>
      </c>
      <c r="AR138" s="24" t="s">
        <v>197</v>
      </c>
      <c r="AT138" s="24" t="s">
        <v>184</v>
      </c>
      <c r="AU138" s="24" t="s">
        <v>90</v>
      </c>
      <c r="AY138" s="24" t="s">
        <v>183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24" t="s">
        <v>87</v>
      </c>
      <c r="BK138" s="246">
        <f>ROUND(I138*H138,2)</f>
        <v>0</v>
      </c>
      <c r="BL138" s="24" t="s">
        <v>197</v>
      </c>
      <c r="BM138" s="24" t="s">
        <v>761</v>
      </c>
    </row>
    <row r="139" s="12" customFormat="1">
      <c r="B139" s="253"/>
      <c r="C139" s="254"/>
      <c r="D139" s="255" t="s">
        <v>275</v>
      </c>
      <c r="E139" s="256" t="s">
        <v>34</v>
      </c>
      <c r="F139" s="257" t="s">
        <v>762</v>
      </c>
      <c r="G139" s="254"/>
      <c r="H139" s="258">
        <v>96.75</v>
      </c>
      <c r="I139" s="259"/>
      <c r="J139" s="254"/>
      <c r="K139" s="254"/>
      <c r="L139" s="260"/>
      <c r="M139" s="261"/>
      <c r="N139" s="262"/>
      <c r="O139" s="262"/>
      <c r="P139" s="262"/>
      <c r="Q139" s="262"/>
      <c r="R139" s="262"/>
      <c r="S139" s="262"/>
      <c r="T139" s="263"/>
      <c r="AT139" s="264" t="s">
        <v>275</v>
      </c>
      <c r="AU139" s="264" t="s">
        <v>90</v>
      </c>
      <c r="AV139" s="12" t="s">
        <v>90</v>
      </c>
      <c r="AW139" s="12" t="s">
        <v>42</v>
      </c>
      <c r="AX139" s="12" t="s">
        <v>79</v>
      </c>
      <c r="AY139" s="264" t="s">
        <v>183</v>
      </c>
    </row>
    <row r="140" s="12" customFormat="1">
      <c r="B140" s="253"/>
      <c r="C140" s="254"/>
      <c r="D140" s="255" t="s">
        <v>275</v>
      </c>
      <c r="E140" s="256" t="s">
        <v>34</v>
      </c>
      <c r="F140" s="257" t="s">
        <v>763</v>
      </c>
      <c r="G140" s="254"/>
      <c r="H140" s="258">
        <v>-11.419000000000001</v>
      </c>
      <c r="I140" s="259"/>
      <c r="J140" s="254"/>
      <c r="K140" s="254"/>
      <c r="L140" s="260"/>
      <c r="M140" s="261"/>
      <c r="N140" s="262"/>
      <c r="O140" s="262"/>
      <c r="P140" s="262"/>
      <c r="Q140" s="262"/>
      <c r="R140" s="262"/>
      <c r="S140" s="262"/>
      <c r="T140" s="263"/>
      <c r="AT140" s="264" t="s">
        <v>275</v>
      </c>
      <c r="AU140" s="264" t="s">
        <v>90</v>
      </c>
      <c r="AV140" s="12" t="s">
        <v>90</v>
      </c>
      <c r="AW140" s="12" t="s">
        <v>42</v>
      </c>
      <c r="AX140" s="12" t="s">
        <v>79</v>
      </c>
      <c r="AY140" s="264" t="s">
        <v>183</v>
      </c>
    </row>
    <row r="141" s="1" customFormat="1" ht="38.25" customHeight="1">
      <c r="B141" s="47"/>
      <c r="C141" s="235" t="s">
        <v>348</v>
      </c>
      <c r="D141" s="235" t="s">
        <v>184</v>
      </c>
      <c r="E141" s="236" t="s">
        <v>349</v>
      </c>
      <c r="F141" s="237" t="s">
        <v>350</v>
      </c>
      <c r="G141" s="238" t="s">
        <v>318</v>
      </c>
      <c r="H141" s="239">
        <v>26.443999999999999</v>
      </c>
      <c r="I141" s="240"/>
      <c r="J141" s="241">
        <f>ROUND(I141*H141,2)</f>
        <v>0</v>
      </c>
      <c r="K141" s="237" t="s">
        <v>273</v>
      </c>
      <c r="L141" s="73"/>
      <c r="M141" s="242" t="s">
        <v>34</v>
      </c>
      <c r="N141" s="243" t="s">
        <v>50</v>
      </c>
      <c r="O141" s="48"/>
      <c r="P141" s="244">
        <f>O141*H141</f>
        <v>0</v>
      </c>
      <c r="Q141" s="244">
        <v>0.017049999999999999</v>
      </c>
      <c r="R141" s="244">
        <f>Q141*H141</f>
        <v>0.45087019999999994</v>
      </c>
      <c r="S141" s="244">
        <v>0</v>
      </c>
      <c r="T141" s="245">
        <f>S141*H141</f>
        <v>0</v>
      </c>
      <c r="AR141" s="24" t="s">
        <v>197</v>
      </c>
      <c r="AT141" s="24" t="s">
        <v>184</v>
      </c>
      <c r="AU141" s="24" t="s">
        <v>90</v>
      </c>
      <c r="AY141" s="24" t="s">
        <v>183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24" t="s">
        <v>87</v>
      </c>
      <c r="BK141" s="246">
        <f>ROUND(I141*H141,2)</f>
        <v>0</v>
      </c>
      <c r="BL141" s="24" t="s">
        <v>197</v>
      </c>
      <c r="BM141" s="24" t="s">
        <v>764</v>
      </c>
    </row>
    <row r="142" s="12" customFormat="1">
      <c r="B142" s="253"/>
      <c r="C142" s="254"/>
      <c r="D142" s="255" t="s">
        <v>275</v>
      </c>
      <c r="E142" s="256" t="s">
        <v>34</v>
      </c>
      <c r="F142" s="257" t="s">
        <v>765</v>
      </c>
      <c r="G142" s="254"/>
      <c r="H142" s="258">
        <v>30.25</v>
      </c>
      <c r="I142" s="259"/>
      <c r="J142" s="254"/>
      <c r="K142" s="254"/>
      <c r="L142" s="260"/>
      <c r="M142" s="261"/>
      <c r="N142" s="262"/>
      <c r="O142" s="262"/>
      <c r="P142" s="262"/>
      <c r="Q142" s="262"/>
      <c r="R142" s="262"/>
      <c r="S142" s="262"/>
      <c r="T142" s="263"/>
      <c r="AT142" s="264" t="s">
        <v>275</v>
      </c>
      <c r="AU142" s="264" t="s">
        <v>90</v>
      </c>
      <c r="AV142" s="12" t="s">
        <v>90</v>
      </c>
      <c r="AW142" s="12" t="s">
        <v>42</v>
      </c>
      <c r="AX142" s="12" t="s">
        <v>79</v>
      </c>
      <c r="AY142" s="264" t="s">
        <v>183</v>
      </c>
    </row>
    <row r="143" s="12" customFormat="1">
      <c r="B143" s="253"/>
      <c r="C143" s="254"/>
      <c r="D143" s="255" t="s">
        <v>275</v>
      </c>
      <c r="E143" s="256" t="s">
        <v>34</v>
      </c>
      <c r="F143" s="257" t="s">
        <v>766</v>
      </c>
      <c r="G143" s="254"/>
      <c r="H143" s="258">
        <v>-3.806</v>
      </c>
      <c r="I143" s="259"/>
      <c r="J143" s="254"/>
      <c r="K143" s="254"/>
      <c r="L143" s="260"/>
      <c r="M143" s="261"/>
      <c r="N143" s="262"/>
      <c r="O143" s="262"/>
      <c r="P143" s="262"/>
      <c r="Q143" s="262"/>
      <c r="R143" s="262"/>
      <c r="S143" s="262"/>
      <c r="T143" s="263"/>
      <c r="AT143" s="264" t="s">
        <v>275</v>
      </c>
      <c r="AU143" s="264" t="s">
        <v>90</v>
      </c>
      <c r="AV143" s="12" t="s">
        <v>90</v>
      </c>
      <c r="AW143" s="12" t="s">
        <v>42</v>
      </c>
      <c r="AX143" s="12" t="s">
        <v>79</v>
      </c>
      <c r="AY143" s="264" t="s">
        <v>183</v>
      </c>
    </row>
    <row r="144" s="1" customFormat="1" ht="25.5" customHeight="1">
      <c r="B144" s="47"/>
      <c r="C144" s="235" t="s">
        <v>355</v>
      </c>
      <c r="D144" s="235" t="s">
        <v>184</v>
      </c>
      <c r="E144" s="236" t="s">
        <v>356</v>
      </c>
      <c r="F144" s="237" t="s">
        <v>357</v>
      </c>
      <c r="G144" s="238" t="s">
        <v>272</v>
      </c>
      <c r="H144" s="239">
        <v>1210</v>
      </c>
      <c r="I144" s="240"/>
      <c r="J144" s="241">
        <f>ROUND(I144*H144,2)</f>
        <v>0</v>
      </c>
      <c r="K144" s="237" t="s">
        <v>273</v>
      </c>
      <c r="L144" s="73"/>
      <c r="M144" s="242" t="s">
        <v>34</v>
      </c>
      <c r="N144" s="243" t="s">
        <v>50</v>
      </c>
      <c r="O144" s="48"/>
      <c r="P144" s="244">
        <f>O144*H144</f>
        <v>0</v>
      </c>
      <c r="Q144" s="244">
        <v>0.00084000000000000003</v>
      </c>
      <c r="R144" s="244">
        <f>Q144*H144</f>
        <v>1.0164</v>
      </c>
      <c r="S144" s="244">
        <v>0</v>
      </c>
      <c r="T144" s="245">
        <f>S144*H144</f>
        <v>0</v>
      </c>
      <c r="AR144" s="24" t="s">
        <v>197</v>
      </c>
      <c r="AT144" s="24" t="s">
        <v>184</v>
      </c>
      <c r="AU144" s="24" t="s">
        <v>90</v>
      </c>
      <c r="AY144" s="24" t="s">
        <v>183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24" t="s">
        <v>87</v>
      </c>
      <c r="BK144" s="246">
        <f>ROUND(I144*H144,2)</f>
        <v>0</v>
      </c>
      <c r="BL144" s="24" t="s">
        <v>197</v>
      </c>
      <c r="BM144" s="24" t="s">
        <v>767</v>
      </c>
    </row>
    <row r="145" s="12" customFormat="1">
      <c r="B145" s="253"/>
      <c r="C145" s="254"/>
      <c r="D145" s="255" t="s">
        <v>275</v>
      </c>
      <c r="E145" s="256" t="s">
        <v>34</v>
      </c>
      <c r="F145" s="257" t="s">
        <v>768</v>
      </c>
      <c r="G145" s="254"/>
      <c r="H145" s="258">
        <v>1210</v>
      </c>
      <c r="I145" s="259"/>
      <c r="J145" s="254"/>
      <c r="K145" s="254"/>
      <c r="L145" s="260"/>
      <c r="M145" s="261"/>
      <c r="N145" s="262"/>
      <c r="O145" s="262"/>
      <c r="P145" s="262"/>
      <c r="Q145" s="262"/>
      <c r="R145" s="262"/>
      <c r="S145" s="262"/>
      <c r="T145" s="263"/>
      <c r="AT145" s="264" t="s">
        <v>275</v>
      </c>
      <c r="AU145" s="264" t="s">
        <v>90</v>
      </c>
      <c r="AV145" s="12" t="s">
        <v>90</v>
      </c>
      <c r="AW145" s="12" t="s">
        <v>42</v>
      </c>
      <c r="AX145" s="12" t="s">
        <v>87</v>
      </c>
      <c r="AY145" s="264" t="s">
        <v>183</v>
      </c>
    </row>
    <row r="146" s="1" customFormat="1" ht="25.5" customHeight="1">
      <c r="B146" s="47"/>
      <c r="C146" s="235" t="s">
        <v>360</v>
      </c>
      <c r="D146" s="235" t="s">
        <v>184</v>
      </c>
      <c r="E146" s="236" t="s">
        <v>361</v>
      </c>
      <c r="F146" s="237" t="s">
        <v>362</v>
      </c>
      <c r="G146" s="238" t="s">
        <v>272</v>
      </c>
      <c r="H146" s="239">
        <v>1210</v>
      </c>
      <c r="I146" s="240"/>
      <c r="J146" s="241">
        <f>ROUND(I146*H146,2)</f>
        <v>0</v>
      </c>
      <c r="K146" s="237" t="s">
        <v>273</v>
      </c>
      <c r="L146" s="73"/>
      <c r="M146" s="242" t="s">
        <v>34</v>
      </c>
      <c r="N146" s="243" t="s">
        <v>50</v>
      </c>
      <c r="O146" s="48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AR146" s="24" t="s">
        <v>197</v>
      </c>
      <c r="AT146" s="24" t="s">
        <v>184</v>
      </c>
      <c r="AU146" s="24" t="s">
        <v>90</v>
      </c>
      <c r="AY146" s="24" t="s">
        <v>183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24" t="s">
        <v>87</v>
      </c>
      <c r="BK146" s="246">
        <f>ROUND(I146*H146,2)</f>
        <v>0</v>
      </c>
      <c r="BL146" s="24" t="s">
        <v>197</v>
      </c>
      <c r="BM146" s="24" t="s">
        <v>769</v>
      </c>
    </row>
    <row r="147" s="12" customFormat="1">
      <c r="B147" s="253"/>
      <c r="C147" s="254"/>
      <c r="D147" s="255" t="s">
        <v>275</v>
      </c>
      <c r="E147" s="256" t="s">
        <v>34</v>
      </c>
      <c r="F147" s="257" t="s">
        <v>768</v>
      </c>
      <c r="G147" s="254"/>
      <c r="H147" s="258">
        <v>1210</v>
      </c>
      <c r="I147" s="259"/>
      <c r="J147" s="254"/>
      <c r="K147" s="254"/>
      <c r="L147" s="260"/>
      <c r="M147" s="261"/>
      <c r="N147" s="262"/>
      <c r="O147" s="262"/>
      <c r="P147" s="262"/>
      <c r="Q147" s="262"/>
      <c r="R147" s="262"/>
      <c r="S147" s="262"/>
      <c r="T147" s="263"/>
      <c r="AT147" s="264" t="s">
        <v>275</v>
      </c>
      <c r="AU147" s="264" t="s">
        <v>90</v>
      </c>
      <c r="AV147" s="12" t="s">
        <v>90</v>
      </c>
      <c r="AW147" s="12" t="s">
        <v>42</v>
      </c>
      <c r="AX147" s="12" t="s">
        <v>87</v>
      </c>
      <c r="AY147" s="264" t="s">
        <v>183</v>
      </c>
    </row>
    <row r="148" s="1" customFormat="1" ht="38.25" customHeight="1">
      <c r="B148" s="47"/>
      <c r="C148" s="235" t="s">
        <v>9</v>
      </c>
      <c r="D148" s="235" t="s">
        <v>184</v>
      </c>
      <c r="E148" s="236" t="s">
        <v>364</v>
      </c>
      <c r="F148" s="237" t="s">
        <v>365</v>
      </c>
      <c r="G148" s="238" t="s">
        <v>318</v>
      </c>
      <c r="H148" s="239">
        <v>242</v>
      </c>
      <c r="I148" s="240"/>
      <c r="J148" s="241">
        <f>ROUND(I148*H148,2)</f>
        <v>0</v>
      </c>
      <c r="K148" s="237" t="s">
        <v>273</v>
      </c>
      <c r="L148" s="73"/>
      <c r="M148" s="242" t="s">
        <v>34</v>
      </c>
      <c r="N148" s="243" t="s">
        <v>50</v>
      </c>
      <c r="O148" s="48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AR148" s="24" t="s">
        <v>197</v>
      </c>
      <c r="AT148" s="24" t="s">
        <v>184</v>
      </c>
      <c r="AU148" s="24" t="s">
        <v>90</v>
      </c>
      <c r="AY148" s="24" t="s">
        <v>183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24" t="s">
        <v>87</v>
      </c>
      <c r="BK148" s="246">
        <f>ROUND(I148*H148,2)</f>
        <v>0</v>
      </c>
      <c r="BL148" s="24" t="s">
        <v>197</v>
      </c>
      <c r="BM148" s="24" t="s">
        <v>770</v>
      </c>
    </row>
    <row r="149" s="12" customFormat="1">
      <c r="B149" s="253"/>
      <c r="C149" s="254"/>
      <c r="D149" s="255" t="s">
        <v>275</v>
      </c>
      <c r="E149" s="256" t="s">
        <v>34</v>
      </c>
      <c r="F149" s="257" t="s">
        <v>771</v>
      </c>
      <c r="G149" s="254"/>
      <c r="H149" s="258">
        <v>242</v>
      </c>
      <c r="I149" s="259"/>
      <c r="J149" s="254"/>
      <c r="K149" s="254"/>
      <c r="L149" s="260"/>
      <c r="M149" s="261"/>
      <c r="N149" s="262"/>
      <c r="O149" s="262"/>
      <c r="P149" s="262"/>
      <c r="Q149" s="262"/>
      <c r="R149" s="262"/>
      <c r="S149" s="262"/>
      <c r="T149" s="263"/>
      <c r="AT149" s="264" t="s">
        <v>275</v>
      </c>
      <c r="AU149" s="264" t="s">
        <v>90</v>
      </c>
      <c r="AV149" s="12" t="s">
        <v>90</v>
      </c>
      <c r="AW149" s="12" t="s">
        <v>42</v>
      </c>
      <c r="AX149" s="12" t="s">
        <v>79</v>
      </c>
      <c r="AY149" s="264" t="s">
        <v>183</v>
      </c>
    </row>
    <row r="150" s="1" customFormat="1" ht="38.25" customHeight="1">
      <c r="B150" s="47"/>
      <c r="C150" s="235" t="s">
        <v>368</v>
      </c>
      <c r="D150" s="235" t="s">
        <v>184</v>
      </c>
      <c r="E150" s="236" t="s">
        <v>369</v>
      </c>
      <c r="F150" s="237" t="s">
        <v>370</v>
      </c>
      <c r="G150" s="238" t="s">
        <v>318</v>
      </c>
      <c r="H150" s="239">
        <v>66.5</v>
      </c>
      <c r="I150" s="240"/>
      <c r="J150" s="241">
        <f>ROUND(I150*H150,2)</f>
        <v>0</v>
      </c>
      <c r="K150" s="237" t="s">
        <v>273</v>
      </c>
      <c r="L150" s="73"/>
      <c r="M150" s="242" t="s">
        <v>34</v>
      </c>
      <c r="N150" s="243" t="s">
        <v>50</v>
      </c>
      <c r="O150" s="48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AR150" s="24" t="s">
        <v>197</v>
      </c>
      <c r="AT150" s="24" t="s">
        <v>184</v>
      </c>
      <c r="AU150" s="24" t="s">
        <v>90</v>
      </c>
      <c r="AY150" s="24" t="s">
        <v>183</v>
      </c>
      <c r="BE150" s="246">
        <f>IF(N150="základní",J150,0)</f>
        <v>0</v>
      </c>
      <c r="BF150" s="246">
        <f>IF(N150="snížená",J150,0)</f>
        <v>0</v>
      </c>
      <c r="BG150" s="246">
        <f>IF(N150="zákl. přenesená",J150,0)</f>
        <v>0</v>
      </c>
      <c r="BH150" s="246">
        <f>IF(N150="sníž. přenesená",J150,0)</f>
        <v>0</v>
      </c>
      <c r="BI150" s="246">
        <f>IF(N150="nulová",J150,0)</f>
        <v>0</v>
      </c>
      <c r="BJ150" s="24" t="s">
        <v>87</v>
      </c>
      <c r="BK150" s="246">
        <f>ROUND(I150*H150,2)</f>
        <v>0</v>
      </c>
      <c r="BL150" s="24" t="s">
        <v>197</v>
      </c>
      <c r="BM150" s="24" t="s">
        <v>772</v>
      </c>
    </row>
    <row r="151" s="12" customFormat="1">
      <c r="B151" s="253"/>
      <c r="C151" s="254"/>
      <c r="D151" s="255" t="s">
        <v>275</v>
      </c>
      <c r="E151" s="256" t="s">
        <v>34</v>
      </c>
      <c r="F151" s="257" t="s">
        <v>773</v>
      </c>
      <c r="G151" s="254"/>
      <c r="H151" s="258">
        <v>66.5</v>
      </c>
      <c r="I151" s="259"/>
      <c r="J151" s="254"/>
      <c r="K151" s="254"/>
      <c r="L151" s="260"/>
      <c r="M151" s="261"/>
      <c r="N151" s="262"/>
      <c r="O151" s="262"/>
      <c r="P151" s="262"/>
      <c r="Q151" s="262"/>
      <c r="R151" s="262"/>
      <c r="S151" s="262"/>
      <c r="T151" s="263"/>
      <c r="AT151" s="264" t="s">
        <v>275</v>
      </c>
      <c r="AU151" s="264" t="s">
        <v>90</v>
      </c>
      <c r="AV151" s="12" t="s">
        <v>90</v>
      </c>
      <c r="AW151" s="12" t="s">
        <v>42</v>
      </c>
      <c r="AX151" s="12" t="s">
        <v>87</v>
      </c>
      <c r="AY151" s="264" t="s">
        <v>183</v>
      </c>
    </row>
    <row r="152" s="1" customFormat="1" ht="38.25" customHeight="1">
      <c r="B152" s="47"/>
      <c r="C152" s="235" t="s">
        <v>373</v>
      </c>
      <c r="D152" s="235" t="s">
        <v>184</v>
      </c>
      <c r="E152" s="236" t="s">
        <v>374</v>
      </c>
      <c r="F152" s="237" t="s">
        <v>375</v>
      </c>
      <c r="G152" s="238" t="s">
        <v>318</v>
      </c>
      <c r="H152" s="239">
        <v>846.20000000000005</v>
      </c>
      <c r="I152" s="240"/>
      <c r="J152" s="241">
        <f>ROUND(I152*H152,2)</f>
        <v>0</v>
      </c>
      <c r="K152" s="237" t="s">
        <v>273</v>
      </c>
      <c r="L152" s="73"/>
      <c r="M152" s="242" t="s">
        <v>34</v>
      </c>
      <c r="N152" s="243" t="s">
        <v>50</v>
      </c>
      <c r="O152" s="48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AR152" s="24" t="s">
        <v>197</v>
      </c>
      <c r="AT152" s="24" t="s">
        <v>184</v>
      </c>
      <c r="AU152" s="24" t="s">
        <v>90</v>
      </c>
      <c r="AY152" s="24" t="s">
        <v>183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24" t="s">
        <v>87</v>
      </c>
      <c r="BK152" s="246">
        <f>ROUND(I152*H152,2)</f>
        <v>0</v>
      </c>
      <c r="BL152" s="24" t="s">
        <v>197</v>
      </c>
      <c r="BM152" s="24" t="s">
        <v>774</v>
      </c>
    </row>
    <row r="153" s="12" customFormat="1">
      <c r="B153" s="253"/>
      <c r="C153" s="254"/>
      <c r="D153" s="255" t="s">
        <v>275</v>
      </c>
      <c r="E153" s="256" t="s">
        <v>34</v>
      </c>
      <c r="F153" s="257" t="s">
        <v>775</v>
      </c>
      <c r="G153" s="254"/>
      <c r="H153" s="258">
        <v>968</v>
      </c>
      <c r="I153" s="259"/>
      <c r="J153" s="254"/>
      <c r="K153" s="254"/>
      <c r="L153" s="260"/>
      <c r="M153" s="261"/>
      <c r="N153" s="262"/>
      <c r="O153" s="262"/>
      <c r="P153" s="262"/>
      <c r="Q153" s="262"/>
      <c r="R153" s="262"/>
      <c r="S153" s="262"/>
      <c r="T153" s="263"/>
      <c r="AT153" s="264" t="s">
        <v>275</v>
      </c>
      <c r="AU153" s="264" t="s">
        <v>90</v>
      </c>
      <c r="AV153" s="12" t="s">
        <v>90</v>
      </c>
      <c r="AW153" s="12" t="s">
        <v>42</v>
      </c>
      <c r="AX153" s="12" t="s">
        <v>79</v>
      </c>
      <c r="AY153" s="264" t="s">
        <v>183</v>
      </c>
    </row>
    <row r="154" s="12" customFormat="1">
      <c r="B154" s="253"/>
      <c r="C154" s="254"/>
      <c r="D154" s="255" t="s">
        <v>275</v>
      </c>
      <c r="E154" s="256" t="s">
        <v>34</v>
      </c>
      <c r="F154" s="257" t="s">
        <v>776</v>
      </c>
      <c r="G154" s="254"/>
      <c r="H154" s="258">
        <v>-121.8</v>
      </c>
      <c r="I154" s="259"/>
      <c r="J154" s="254"/>
      <c r="K154" s="254"/>
      <c r="L154" s="260"/>
      <c r="M154" s="261"/>
      <c r="N154" s="262"/>
      <c r="O154" s="262"/>
      <c r="P154" s="262"/>
      <c r="Q154" s="262"/>
      <c r="R154" s="262"/>
      <c r="S154" s="262"/>
      <c r="T154" s="263"/>
      <c r="AT154" s="264" t="s">
        <v>275</v>
      </c>
      <c r="AU154" s="264" t="s">
        <v>90</v>
      </c>
      <c r="AV154" s="12" t="s">
        <v>90</v>
      </c>
      <c r="AW154" s="12" t="s">
        <v>42</v>
      </c>
      <c r="AX154" s="12" t="s">
        <v>79</v>
      </c>
      <c r="AY154" s="264" t="s">
        <v>183</v>
      </c>
    </row>
    <row r="155" s="1" customFormat="1" ht="38.25" customHeight="1">
      <c r="B155" s="47"/>
      <c r="C155" s="235" t="s">
        <v>380</v>
      </c>
      <c r="D155" s="235" t="s">
        <v>184</v>
      </c>
      <c r="E155" s="236" t="s">
        <v>381</v>
      </c>
      <c r="F155" s="237" t="s">
        <v>382</v>
      </c>
      <c r="G155" s="238" t="s">
        <v>318</v>
      </c>
      <c r="H155" s="239">
        <v>111.77500000000001</v>
      </c>
      <c r="I155" s="240"/>
      <c r="J155" s="241">
        <f>ROUND(I155*H155,2)</f>
        <v>0</v>
      </c>
      <c r="K155" s="237" t="s">
        <v>273</v>
      </c>
      <c r="L155" s="73"/>
      <c r="M155" s="242" t="s">
        <v>34</v>
      </c>
      <c r="N155" s="243" t="s">
        <v>50</v>
      </c>
      <c r="O155" s="48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AR155" s="24" t="s">
        <v>197</v>
      </c>
      <c r="AT155" s="24" t="s">
        <v>184</v>
      </c>
      <c r="AU155" s="24" t="s">
        <v>90</v>
      </c>
      <c r="AY155" s="24" t="s">
        <v>183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24" t="s">
        <v>87</v>
      </c>
      <c r="BK155" s="246">
        <f>ROUND(I155*H155,2)</f>
        <v>0</v>
      </c>
      <c r="BL155" s="24" t="s">
        <v>197</v>
      </c>
      <c r="BM155" s="24" t="s">
        <v>777</v>
      </c>
    </row>
    <row r="156" s="12" customFormat="1">
      <c r="B156" s="253"/>
      <c r="C156" s="254"/>
      <c r="D156" s="255" t="s">
        <v>275</v>
      </c>
      <c r="E156" s="256" t="s">
        <v>34</v>
      </c>
      <c r="F156" s="257" t="s">
        <v>778</v>
      </c>
      <c r="G156" s="254"/>
      <c r="H156" s="258">
        <v>127</v>
      </c>
      <c r="I156" s="259"/>
      <c r="J156" s="254"/>
      <c r="K156" s="254"/>
      <c r="L156" s="260"/>
      <c r="M156" s="261"/>
      <c r="N156" s="262"/>
      <c r="O156" s="262"/>
      <c r="P156" s="262"/>
      <c r="Q156" s="262"/>
      <c r="R156" s="262"/>
      <c r="S156" s="262"/>
      <c r="T156" s="263"/>
      <c r="AT156" s="264" t="s">
        <v>275</v>
      </c>
      <c r="AU156" s="264" t="s">
        <v>90</v>
      </c>
      <c r="AV156" s="12" t="s">
        <v>90</v>
      </c>
      <c r="AW156" s="12" t="s">
        <v>42</v>
      </c>
      <c r="AX156" s="12" t="s">
        <v>79</v>
      </c>
      <c r="AY156" s="264" t="s">
        <v>183</v>
      </c>
    </row>
    <row r="157" s="12" customFormat="1">
      <c r="B157" s="253"/>
      <c r="C157" s="254"/>
      <c r="D157" s="255" t="s">
        <v>275</v>
      </c>
      <c r="E157" s="256" t="s">
        <v>34</v>
      </c>
      <c r="F157" s="257" t="s">
        <v>779</v>
      </c>
      <c r="G157" s="254"/>
      <c r="H157" s="258">
        <v>-15.225</v>
      </c>
      <c r="I157" s="259"/>
      <c r="J157" s="254"/>
      <c r="K157" s="254"/>
      <c r="L157" s="260"/>
      <c r="M157" s="261"/>
      <c r="N157" s="262"/>
      <c r="O157" s="262"/>
      <c r="P157" s="262"/>
      <c r="Q157" s="262"/>
      <c r="R157" s="262"/>
      <c r="S157" s="262"/>
      <c r="T157" s="263"/>
      <c r="AT157" s="264" t="s">
        <v>275</v>
      </c>
      <c r="AU157" s="264" t="s">
        <v>90</v>
      </c>
      <c r="AV157" s="12" t="s">
        <v>90</v>
      </c>
      <c r="AW157" s="12" t="s">
        <v>42</v>
      </c>
      <c r="AX157" s="12" t="s">
        <v>79</v>
      </c>
      <c r="AY157" s="264" t="s">
        <v>183</v>
      </c>
    </row>
    <row r="158" s="1" customFormat="1" ht="38.25" customHeight="1">
      <c r="B158" s="47"/>
      <c r="C158" s="235" t="s">
        <v>387</v>
      </c>
      <c r="D158" s="235" t="s">
        <v>184</v>
      </c>
      <c r="E158" s="236" t="s">
        <v>388</v>
      </c>
      <c r="F158" s="237" t="s">
        <v>389</v>
      </c>
      <c r="G158" s="238" t="s">
        <v>318</v>
      </c>
      <c r="H158" s="239">
        <v>846.20000000000005</v>
      </c>
      <c r="I158" s="240"/>
      <c r="J158" s="241">
        <f>ROUND(I158*H158,2)</f>
        <v>0</v>
      </c>
      <c r="K158" s="237" t="s">
        <v>273</v>
      </c>
      <c r="L158" s="73"/>
      <c r="M158" s="242" t="s">
        <v>34</v>
      </c>
      <c r="N158" s="243" t="s">
        <v>50</v>
      </c>
      <c r="O158" s="48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AR158" s="24" t="s">
        <v>197</v>
      </c>
      <c r="AT158" s="24" t="s">
        <v>184</v>
      </c>
      <c r="AU158" s="24" t="s">
        <v>90</v>
      </c>
      <c r="AY158" s="24" t="s">
        <v>183</v>
      </c>
      <c r="BE158" s="246">
        <f>IF(N158="základní",J158,0)</f>
        <v>0</v>
      </c>
      <c r="BF158" s="246">
        <f>IF(N158="snížená",J158,0)</f>
        <v>0</v>
      </c>
      <c r="BG158" s="246">
        <f>IF(N158="zákl. přenesená",J158,0)</f>
        <v>0</v>
      </c>
      <c r="BH158" s="246">
        <f>IF(N158="sníž. přenesená",J158,0)</f>
        <v>0</v>
      </c>
      <c r="BI158" s="246">
        <f>IF(N158="nulová",J158,0)</f>
        <v>0</v>
      </c>
      <c r="BJ158" s="24" t="s">
        <v>87</v>
      </c>
      <c r="BK158" s="246">
        <f>ROUND(I158*H158,2)</f>
        <v>0</v>
      </c>
      <c r="BL158" s="24" t="s">
        <v>197</v>
      </c>
      <c r="BM158" s="24" t="s">
        <v>780</v>
      </c>
    </row>
    <row r="159" s="12" customFormat="1">
      <c r="B159" s="253"/>
      <c r="C159" s="254"/>
      <c r="D159" s="255" t="s">
        <v>275</v>
      </c>
      <c r="E159" s="256" t="s">
        <v>34</v>
      </c>
      <c r="F159" s="257" t="s">
        <v>775</v>
      </c>
      <c r="G159" s="254"/>
      <c r="H159" s="258">
        <v>968</v>
      </c>
      <c r="I159" s="259"/>
      <c r="J159" s="254"/>
      <c r="K159" s="254"/>
      <c r="L159" s="260"/>
      <c r="M159" s="261"/>
      <c r="N159" s="262"/>
      <c r="O159" s="262"/>
      <c r="P159" s="262"/>
      <c r="Q159" s="262"/>
      <c r="R159" s="262"/>
      <c r="S159" s="262"/>
      <c r="T159" s="263"/>
      <c r="AT159" s="264" t="s">
        <v>275</v>
      </c>
      <c r="AU159" s="264" t="s">
        <v>90</v>
      </c>
      <c r="AV159" s="12" t="s">
        <v>90</v>
      </c>
      <c r="AW159" s="12" t="s">
        <v>42</v>
      </c>
      <c r="AX159" s="12" t="s">
        <v>79</v>
      </c>
      <c r="AY159" s="264" t="s">
        <v>183</v>
      </c>
    </row>
    <row r="160" s="12" customFormat="1">
      <c r="B160" s="253"/>
      <c r="C160" s="254"/>
      <c r="D160" s="255" t="s">
        <v>275</v>
      </c>
      <c r="E160" s="256" t="s">
        <v>34</v>
      </c>
      <c r="F160" s="257" t="s">
        <v>776</v>
      </c>
      <c r="G160" s="254"/>
      <c r="H160" s="258">
        <v>-121.8</v>
      </c>
      <c r="I160" s="259"/>
      <c r="J160" s="254"/>
      <c r="K160" s="254"/>
      <c r="L160" s="260"/>
      <c r="M160" s="261"/>
      <c r="N160" s="262"/>
      <c r="O160" s="262"/>
      <c r="P160" s="262"/>
      <c r="Q160" s="262"/>
      <c r="R160" s="262"/>
      <c r="S160" s="262"/>
      <c r="T160" s="263"/>
      <c r="AT160" s="264" t="s">
        <v>275</v>
      </c>
      <c r="AU160" s="264" t="s">
        <v>90</v>
      </c>
      <c r="AV160" s="12" t="s">
        <v>90</v>
      </c>
      <c r="AW160" s="12" t="s">
        <v>42</v>
      </c>
      <c r="AX160" s="12" t="s">
        <v>79</v>
      </c>
      <c r="AY160" s="264" t="s">
        <v>183</v>
      </c>
    </row>
    <row r="161" s="1" customFormat="1" ht="38.25" customHeight="1">
      <c r="B161" s="47"/>
      <c r="C161" s="235" t="s">
        <v>391</v>
      </c>
      <c r="D161" s="235" t="s">
        <v>184</v>
      </c>
      <c r="E161" s="236" t="s">
        <v>392</v>
      </c>
      <c r="F161" s="237" t="s">
        <v>393</v>
      </c>
      <c r="G161" s="238" t="s">
        <v>318</v>
      </c>
      <c r="H161" s="239">
        <v>132.09999999999999</v>
      </c>
      <c r="I161" s="240"/>
      <c r="J161" s="241">
        <f>ROUND(I161*H161,2)</f>
        <v>0</v>
      </c>
      <c r="K161" s="237" t="s">
        <v>273</v>
      </c>
      <c r="L161" s="73"/>
      <c r="M161" s="242" t="s">
        <v>34</v>
      </c>
      <c r="N161" s="243" t="s">
        <v>50</v>
      </c>
      <c r="O161" s="48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AR161" s="24" t="s">
        <v>197</v>
      </c>
      <c r="AT161" s="24" t="s">
        <v>184</v>
      </c>
      <c r="AU161" s="24" t="s">
        <v>90</v>
      </c>
      <c r="AY161" s="24" t="s">
        <v>183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24" t="s">
        <v>87</v>
      </c>
      <c r="BK161" s="246">
        <f>ROUND(I161*H161,2)</f>
        <v>0</v>
      </c>
      <c r="BL161" s="24" t="s">
        <v>197</v>
      </c>
      <c r="BM161" s="24" t="s">
        <v>781</v>
      </c>
    </row>
    <row r="162" s="12" customFormat="1">
      <c r="B162" s="253"/>
      <c r="C162" s="254"/>
      <c r="D162" s="255" t="s">
        <v>275</v>
      </c>
      <c r="E162" s="256" t="s">
        <v>34</v>
      </c>
      <c r="F162" s="257" t="s">
        <v>782</v>
      </c>
      <c r="G162" s="254"/>
      <c r="H162" s="258">
        <v>-121</v>
      </c>
      <c r="I162" s="259"/>
      <c r="J162" s="254"/>
      <c r="K162" s="254"/>
      <c r="L162" s="260"/>
      <c r="M162" s="261"/>
      <c r="N162" s="262"/>
      <c r="O162" s="262"/>
      <c r="P162" s="262"/>
      <c r="Q162" s="262"/>
      <c r="R162" s="262"/>
      <c r="S162" s="262"/>
      <c r="T162" s="263"/>
      <c r="AT162" s="264" t="s">
        <v>275</v>
      </c>
      <c r="AU162" s="264" t="s">
        <v>90</v>
      </c>
      <c r="AV162" s="12" t="s">
        <v>90</v>
      </c>
      <c r="AW162" s="12" t="s">
        <v>42</v>
      </c>
      <c r="AX162" s="12" t="s">
        <v>79</v>
      </c>
      <c r="AY162" s="264" t="s">
        <v>183</v>
      </c>
    </row>
    <row r="163" s="12" customFormat="1">
      <c r="B163" s="253"/>
      <c r="C163" s="254"/>
      <c r="D163" s="255" t="s">
        <v>275</v>
      </c>
      <c r="E163" s="256" t="s">
        <v>34</v>
      </c>
      <c r="F163" s="257" t="s">
        <v>783</v>
      </c>
      <c r="G163" s="254"/>
      <c r="H163" s="258">
        <v>15.225</v>
      </c>
      <c r="I163" s="259"/>
      <c r="J163" s="254"/>
      <c r="K163" s="254"/>
      <c r="L163" s="260"/>
      <c r="M163" s="261"/>
      <c r="N163" s="262"/>
      <c r="O163" s="262"/>
      <c r="P163" s="262"/>
      <c r="Q163" s="262"/>
      <c r="R163" s="262"/>
      <c r="S163" s="262"/>
      <c r="T163" s="263"/>
      <c r="AT163" s="264" t="s">
        <v>275</v>
      </c>
      <c r="AU163" s="264" t="s">
        <v>90</v>
      </c>
      <c r="AV163" s="12" t="s">
        <v>90</v>
      </c>
      <c r="AW163" s="12" t="s">
        <v>42</v>
      </c>
      <c r="AX163" s="12" t="s">
        <v>79</v>
      </c>
      <c r="AY163" s="264" t="s">
        <v>183</v>
      </c>
    </row>
    <row r="164" s="12" customFormat="1">
      <c r="B164" s="253"/>
      <c r="C164" s="254"/>
      <c r="D164" s="255" t="s">
        <v>275</v>
      </c>
      <c r="E164" s="256" t="s">
        <v>34</v>
      </c>
      <c r="F164" s="257" t="s">
        <v>784</v>
      </c>
      <c r="G164" s="254"/>
      <c r="H164" s="258">
        <v>237.875</v>
      </c>
      <c r="I164" s="259"/>
      <c r="J164" s="254"/>
      <c r="K164" s="254"/>
      <c r="L164" s="260"/>
      <c r="M164" s="261"/>
      <c r="N164" s="262"/>
      <c r="O164" s="262"/>
      <c r="P164" s="262"/>
      <c r="Q164" s="262"/>
      <c r="R164" s="262"/>
      <c r="S164" s="262"/>
      <c r="T164" s="263"/>
      <c r="AT164" s="264" t="s">
        <v>275</v>
      </c>
      <c r="AU164" s="264" t="s">
        <v>90</v>
      </c>
      <c r="AV164" s="12" t="s">
        <v>90</v>
      </c>
      <c r="AW164" s="12" t="s">
        <v>42</v>
      </c>
      <c r="AX164" s="12" t="s">
        <v>79</v>
      </c>
      <c r="AY164" s="264" t="s">
        <v>183</v>
      </c>
    </row>
    <row r="165" s="1" customFormat="1" ht="51" customHeight="1">
      <c r="B165" s="47"/>
      <c r="C165" s="235" t="s">
        <v>399</v>
      </c>
      <c r="D165" s="235" t="s">
        <v>184</v>
      </c>
      <c r="E165" s="236" t="s">
        <v>400</v>
      </c>
      <c r="F165" s="237" t="s">
        <v>401</v>
      </c>
      <c r="G165" s="238" t="s">
        <v>318</v>
      </c>
      <c r="H165" s="239">
        <v>2642</v>
      </c>
      <c r="I165" s="240"/>
      <c r="J165" s="241">
        <f>ROUND(I165*H165,2)</f>
        <v>0</v>
      </c>
      <c r="K165" s="237" t="s">
        <v>273</v>
      </c>
      <c r="L165" s="73"/>
      <c r="M165" s="242" t="s">
        <v>34</v>
      </c>
      <c r="N165" s="243" t="s">
        <v>50</v>
      </c>
      <c r="O165" s="48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AR165" s="24" t="s">
        <v>197</v>
      </c>
      <c r="AT165" s="24" t="s">
        <v>184</v>
      </c>
      <c r="AU165" s="24" t="s">
        <v>90</v>
      </c>
      <c r="AY165" s="24" t="s">
        <v>183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24" t="s">
        <v>87</v>
      </c>
      <c r="BK165" s="246">
        <f>ROUND(I165*H165,2)</f>
        <v>0</v>
      </c>
      <c r="BL165" s="24" t="s">
        <v>197</v>
      </c>
      <c r="BM165" s="24" t="s">
        <v>785</v>
      </c>
    </row>
    <row r="166" s="12" customFormat="1">
      <c r="B166" s="253"/>
      <c r="C166" s="254"/>
      <c r="D166" s="255" t="s">
        <v>275</v>
      </c>
      <c r="E166" s="256" t="s">
        <v>34</v>
      </c>
      <c r="F166" s="257" t="s">
        <v>786</v>
      </c>
      <c r="G166" s="254"/>
      <c r="H166" s="258">
        <v>2642</v>
      </c>
      <c r="I166" s="259"/>
      <c r="J166" s="254"/>
      <c r="K166" s="254"/>
      <c r="L166" s="260"/>
      <c r="M166" s="261"/>
      <c r="N166" s="262"/>
      <c r="O166" s="262"/>
      <c r="P166" s="262"/>
      <c r="Q166" s="262"/>
      <c r="R166" s="262"/>
      <c r="S166" s="262"/>
      <c r="T166" s="263"/>
      <c r="AT166" s="264" t="s">
        <v>275</v>
      </c>
      <c r="AU166" s="264" t="s">
        <v>90</v>
      </c>
      <c r="AV166" s="12" t="s">
        <v>90</v>
      </c>
      <c r="AW166" s="12" t="s">
        <v>42</v>
      </c>
      <c r="AX166" s="12" t="s">
        <v>79</v>
      </c>
      <c r="AY166" s="264" t="s">
        <v>183</v>
      </c>
    </row>
    <row r="167" s="1" customFormat="1" ht="38.25" customHeight="1">
      <c r="B167" s="47"/>
      <c r="C167" s="235" t="s">
        <v>404</v>
      </c>
      <c r="D167" s="235" t="s">
        <v>184</v>
      </c>
      <c r="E167" s="236" t="s">
        <v>405</v>
      </c>
      <c r="F167" s="237" t="s">
        <v>406</v>
      </c>
      <c r="G167" s="238" t="s">
        <v>318</v>
      </c>
      <c r="H167" s="239">
        <v>111.77500000000001</v>
      </c>
      <c r="I167" s="240"/>
      <c r="J167" s="241">
        <f>ROUND(I167*H167,2)</f>
        <v>0</v>
      </c>
      <c r="K167" s="237" t="s">
        <v>273</v>
      </c>
      <c r="L167" s="73"/>
      <c r="M167" s="242" t="s">
        <v>34</v>
      </c>
      <c r="N167" s="243" t="s">
        <v>50</v>
      </c>
      <c r="O167" s="48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AR167" s="24" t="s">
        <v>197</v>
      </c>
      <c r="AT167" s="24" t="s">
        <v>184</v>
      </c>
      <c r="AU167" s="24" t="s">
        <v>90</v>
      </c>
      <c r="AY167" s="24" t="s">
        <v>183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24" t="s">
        <v>87</v>
      </c>
      <c r="BK167" s="246">
        <f>ROUND(I167*H167,2)</f>
        <v>0</v>
      </c>
      <c r="BL167" s="24" t="s">
        <v>197</v>
      </c>
      <c r="BM167" s="24" t="s">
        <v>787</v>
      </c>
    </row>
    <row r="168" s="12" customFormat="1">
      <c r="B168" s="253"/>
      <c r="C168" s="254"/>
      <c r="D168" s="255" t="s">
        <v>275</v>
      </c>
      <c r="E168" s="256" t="s">
        <v>34</v>
      </c>
      <c r="F168" s="257" t="s">
        <v>778</v>
      </c>
      <c r="G168" s="254"/>
      <c r="H168" s="258">
        <v>127</v>
      </c>
      <c r="I168" s="259"/>
      <c r="J168" s="254"/>
      <c r="K168" s="254"/>
      <c r="L168" s="260"/>
      <c r="M168" s="261"/>
      <c r="N168" s="262"/>
      <c r="O168" s="262"/>
      <c r="P168" s="262"/>
      <c r="Q168" s="262"/>
      <c r="R168" s="262"/>
      <c r="S168" s="262"/>
      <c r="T168" s="263"/>
      <c r="AT168" s="264" t="s">
        <v>275</v>
      </c>
      <c r="AU168" s="264" t="s">
        <v>90</v>
      </c>
      <c r="AV168" s="12" t="s">
        <v>90</v>
      </c>
      <c r="AW168" s="12" t="s">
        <v>42</v>
      </c>
      <c r="AX168" s="12" t="s">
        <v>79</v>
      </c>
      <c r="AY168" s="264" t="s">
        <v>183</v>
      </c>
    </row>
    <row r="169" s="12" customFormat="1">
      <c r="B169" s="253"/>
      <c r="C169" s="254"/>
      <c r="D169" s="255" t="s">
        <v>275</v>
      </c>
      <c r="E169" s="256" t="s">
        <v>34</v>
      </c>
      <c r="F169" s="257" t="s">
        <v>779</v>
      </c>
      <c r="G169" s="254"/>
      <c r="H169" s="258">
        <v>-15.225</v>
      </c>
      <c r="I169" s="259"/>
      <c r="J169" s="254"/>
      <c r="K169" s="254"/>
      <c r="L169" s="260"/>
      <c r="M169" s="261"/>
      <c r="N169" s="262"/>
      <c r="O169" s="262"/>
      <c r="P169" s="262"/>
      <c r="Q169" s="262"/>
      <c r="R169" s="262"/>
      <c r="S169" s="262"/>
      <c r="T169" s="263"/>
      <c r="AT169" s="264" t="s">
        <v>275</v>
      </c>
      <c r="AU169" s="264" t="s">
        <v>90</v>
      </c>
      <c r="AV169" s="12" t="s">
        <v>90</v>
      </c>
      <c r="AW169" s="12" t="s">
        <v>42</v>
      </c>
      <c r="AX169" s="12" t="s">
        <v>79</v>
      </c>
      <c r="AY169" s="264" t="s">
        <v>183</v>
      </c>
    </row>
    <row r="170" s="1" customFormat="1" ht="51" customHeight="1">
      <c r="B170" s="47"/>
      <c r="C170" s="235" t="s">
        <v>408</v>
      </c>
      <c r="D170" s="235" t="s">
        <v>184</v>
      </c>
      <c r="E170" s="236" t="s">
        <v>409</v>
      </c>
      <c r="F170" s="237" t="s">
        <v>410</v>
      </c>
      <c r="G170" s="238" t="s">
        <v>318</v>
      </c>
      <c r="H170" s="239">
        <v>2235.5</v>
      </c>
      <c r="I170" s="240"/>
      <c r="J170" s="241">
        <f>ROUND(I170*H170,2)</f>
        <v>0</v>
      </c>
      <c r="K170" s="237" t="s">
        <v>273</v>
      </c>
      <c r="L170" s="73"/>
      <c r="M170" s="242" t="s">
        <v>34</v>
      </c>
      <c r="N170" s="243" t="s">
        <v>50</v>
      </c>
      <c r="O170" s="48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AR170" s="24" t="s">
        <v>197</v>
      </c>
      <c r="AT170" s="24" t="s">
        <v>184</v>
      </c>
      <c r="AU170" s="24" t="s">
        <v>90</v>
      </c>
      <c r="AY170" s="24" t="s">
        <v>183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24" t="s">
        <v>87</v>
      </c>
      <c r="BK170" s="246">
        <f>ROUND(I170*H170,2)</f>
        <v>0</v>
      </c>
      <c r="BL170" s="24" t="s">
        <v>197</v>
      </c>
      <c r="BM170" s="24" t="s">
        <v>788</v>
      </c>
    </row>
    <row r="171" s="12" customFormat="1">
      <c r="B171" s="253"/>
      <c r="C171" s="254"/>
      <c r="D171" s="255" t="s">
        <v>275</v>
      </c>
      <c r="E171" s="256" t="s">
        <v>34</v>
      </c>
      <c r="F171" s="257" t="s">
        <v>789</v>
      </c>
      <c r="G171" s="254"/>
      <c r="H171" s="258">
        <v>2235.5</v>
      </c>
      <c r="I171" s="259"/>
      <c r="J171" s="254"/>
      <c r="K171" s="254"/>
      <c r="L171" s="260"/>
      <c r="M171" s="261"/>
      <c r="N171" s="262"/>
      <c r="O171" s="262"/>
      <c r="P171" s="262"/>
      <c r="Q171" s="262"/>
      <c r="R171" s="262"/>
      <c r="S171" s="262"/>
      <c r="T171" s="263"/>
      <c r="AT171" s="264" t="s">
        <v>275</v>
      </c>
      <c r="AU171" s="264" t="s">
        <v>90</v>
      </c>
      <c r="AV171" s="12" t="s">
        <v>90</v>
      </c>
      <c r="AW171" s="12" t="s">
        <v>42</v>
      </c>
      <c r="AX171" s="12" t="s">
        <v>87</v>
      </c>
      <c r="AY171" s="264" t="s">
        <v>183</v>
      </c>
    </row>
    <row r="172" s="1" customFormat="1" ht="16.5" customHeight="1">
      <c r="B172" s="47"/>
      <c r="C172" s="235" t="s">
        <v>301</v>
      </c>
      <c r="D172" s="235" t="s">
        <v>184</v>
      </c>
      <c r="E172" s="236" t="s">
        <v>413</v>
      </c>
      <c r="F172" s="237" t="s">
        <v>414</v>
      </c>
      <c r="G172" s="238" t="s">
        <v>318</v>
      </c>
      <c r="H172" s="239">
        <v>243.875</v>
      </c>
      <c r="I172" s="240"/>
      <c r="J172" s="241">
        <f>ROUND(I172*H172,2)</f>
        <v>0</v>
      </c>
      <c r="K172" s="237" t="s">
        <v>273</v>
      </c>
      <c r="L172" s="73"/>
      <c r="M172" s="242" t="s">
        <v>34</v>
      </c>
      <c r="N172" s="243" t="s">
        <v>50</v>
      </c>
      <c r="O172" s="48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AR172" s="24" t="s">
        <v>197</v>
      </c>
      <c r="AT172" s="24" t="s">
        <v>184</v>
      </c>
      <c r="AU172" s="24" t="s">
        <v>90</v>
      </c>
      <c r="AY172" s="24" t="s">
        <v>183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24" t="s">
        <v>87</v>
      </c>
      <c r="BK172" s="246">
        <f>ROUND(I172*H172,2)</f>
        <v>0</v>
      </c>
      <c r="BL172" s="24" t="s">
        <v>197</v>
      </c>
      <c r="BM172" s="24" t="s">
        <v>790</v>
      </c>
    </row>
    <row r="173" s="12" customFormat="1">
      <c r="B173" s="253"/>
      <c r="C173" s="254"/>
      <c r="D173" s="255" t="s">
        <v>275</v>
      </c>
      <c r="E173" s="256" t="s">
        <v>34</v>
      </c>
      <c r="F173" s="257" t="s">
        <v>791</v>
      </c>
      <c r="G173" s="254"/>
      <c r="H173" s="258">
        <v>243.875</v>
      </c>
      <c r="I173" s="259"/>
      <c r="J173" s="254"/>
      <c r="K173" s="254"/>
      <c r="L173" s="260"/>
      <c r="M173" s="261"/>
      <c r="N173" s="262"/>
      <c r="O173" s="262"/>
      <c r="P173" s="262"/>
      <c r="Q173" s="262"/>
      <c r="R173" s="262"/>
      <c r="S173" s="262"/>
      <c r="T173" s="263"/>
      <c r="AT173" s="264" t="s">
        <v>275</v>
      </c>
      <c r="AU173" s="264" t="s">
        <v>90</v>
      </c>
      <c r="AV173" s="12" t="s">
        <v>90</v>
      </c>
      <c r="AW173" s="12" t="s">
        <v>42</v>
      </c>
      <c r="AX173" s="12" t="s">
        <v>79</v>
      </c>
      <c r="AY173" s="264" t="s">
        <v>183</v>
      </c>
    </row>
    <row r="174" s="1" customFormat="1" ht="16.5" customHeight="1">
      <c r="B174" s="47"/>
      <c r="C174" s="235" t="s">
        <v>417</v>
      </c>
      <c r="D174" s="235" t="s">
        <v>184</v>
      </c>
      <c r="E174" s="236" t="s">
        <v>418</v>
      </c>
      <c r="F174" s="237" t="s">
        <v>419</v>
      </c>
      <c r="G174" s="238" t="s">
        <v>305</v>
      </c>
      <c r="H174" s="239">
        <v>487.75</v>
      </c>
      <c r="I174" s="240"/>
      <c r="J174" s="241">
        <f>ROUND(I174*H174,2)</f>
        <v>0</v>
      </c>
      <c r="K174" s="237" t="s">
        <v>273</v>
      </c>
      <c r="L174" s="73"/>
      <c r="M174" s="242" t="s">
        <v>34</v>
      </c>
      <c r="N174" s="243" t="s">
        <v>50</v>
      </c>
      <c r="O174" s="48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AR174" s="24" t="s">
        <v>197</v>
      </c>
      <c r="AT174" s="24" t="s">
        <v>184</v>
      </c>
      <c r="AU174" s="24" t="s">
        <v>90</v>
      </c>
      <c r="AY174" s="24" t="s">
        <v>183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24" t="s">
        <v>87</v>
      </c>
      <c r="BK174" s="246">
        <f>ROUND(I174*H174,2)</f>
        <v>0</v>
      </c>
      <c r="BL174" s="24" t="s">
        <v>197</v>
      </c>
      <c r="BM174" s="24" t="s">
        <v>792</v>
      </c>
    </row>
    <row r="175" s="12" customFormat="1">
      <c r="B175" s="253"/>
      <c r="C175" s="254"/>
      <c r="D175" s="255" t="s">
        <v>275</v>
      </c>
      <c r="E175" s="256" t="s">
        <v>34</v>
      </c>
      <c r="F175" s="257" t="s">
        <v>793</v>
      </c>
      <c r="G175" s="254"/>
      <c r="H175" s="258">
        <v>487.75</v>
      </c>
      <c r="I175" s="259"/>
      <c r="J175" s="254"/>
      <c r="K175" s="254"/>
      <c r="L175" s="260"/>
      <c r="M175" s="261"/>
      <c r="N175" s="262"/>
      <c r="O175" s="262"/>
      <c r="P175" s="262"/>
      <c r="Q175" s="262"/>
      <c r="R175" s="262"/>
      <c r="S175" s="262"/>
      <c r="T175" s="263"/>
      <c r="AT175" s="264" t="s">
        <v>275</v>
      </c>
      <c r="AU175" s="264" t="s">
        <v>90</v>
      </c>
      <c r="AV175" s="12" t="s">
        <v>90</v>
      </c>
      <c r="AW175" s="12" t="s">
        <v>42</v>
      </c>
      <c r="AX175" s="12" t="s">
        <v>79</v>
      </c>
      <c r="AY175" s="264" t="s">
        <v>183</v>
      </c>
    </row>
    <row r="176" s="1" customFormat="1" ht="25.5" customHeight="1">
      <c r="B176" s="47"/>
      <c r="C176" s="235" t="s">
        <v>422</v>
      </c>
      <c r="D176" s="235" t="s">
        <v>184</v>
      </c>
      <c r="E176" s="236" t="s">
        <v>423</v>
      </c>
      <c r="F176" s="237" t="s">
        <v>424</v>
      </c>
      <c r="G176" s="238" t="s">
        <v>318</v>
      </c>
      <c r="H176" s="239">
        <v>357</v>
      </c>
      <c r="I176" s="240"/>
      <c r="J176" s="241">
        <f>ROUND(I176*H176,2)</f>
        <v>0</v>
      </c>
      <c r="K176" s="237" t="s">
        <v>273</v>
      </c>
      <c r="L176" s="73"/>
      <c r="M176" s="242" t="s">
        <v>34</v>
      </c>
      <c r="N176" s="243" t="s">
        <v>50</v>
      </c>
      <c r="O176" s="48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AR176" s="24" t="s">
        <v>197</v>
      </c>
      <c r="AT176" s="24" t="s">
        <v>184</v>
      </c>
      <c r="AU176" s="24" t="s">
        <v>90</v>
      </c>
      <c r="AY176" s="24" t="s">
        <v>183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24" t="s">
        <v>87</v>
      </c>
      <c r="BK176" s="246">
        <f>ROUND(I176*H176,2)</f>
        <v>0</v>
      </c>
      <c r="BL176" s="24" t="s">
        <v>197</v>
      </c>
      <c r="BM176" s="24" t="s">
        <v>794</v>
      </c>
    </row>
    <row r="177" s="12" customFormat="1">
      <c r="B177" s="253"/>
      <c r="C177" s="254"/>
      <c r="D177" s="255" t="s">
        <v>275</v>
      </c>
      <c r="E177" s="256" t="s">
        <v>34</v>
      </c>
      <c r="F177" s="257" t="s">
        <v>795</v>
      </c>
      <c r="G177" s="254"/>
      <c r="H177" s="258">
        <v>605</v>
      </c>
      <c r="I177" s="259"/>
      <c r="J177" s="254"/>
      <c r="K177" s="254"/>
      <c r="L177" s="260"/>
      <c r="M177" s="261"/>
      <c r="N177" s="262"/>
      <c r="O177" s="262"/>
      <c r="P177" s="262"/>
      <c r="Q177" s="262"/>
      <c r="R177" s="262"/>
      <c r="S177" s="262"/>
      <c r="T177" s="263"/>
      <c r="AT177" s="264" t="s">
        <v>275</v>
      </c>
      <c r="AU177" s="264" t="s">
        <v>90</v>
      </c>
      <c r="AV177" s="12" t="s">
        <v>90</v>
      </c>
      <c r="AW177" s="12" t="s">
        <v>42</v>
      </c>
      <c r="AX177" s="12" t="s">
        <v>79</v>
      </c>
      <c r="AY177" s="264" t="s">
        <v>183</v>
      </c>
    </row>
    <row r="178" s="12" customFormat="1">
      <c r="B178" s="253"/>
      <c r="C178" s="254"/>
      <c r="D178" s="255" t="s">
        <v>275</v>
      </c>
      <c r="E178" s="256" t="s">
        <v>34</v>
      </c>
      <c r="F178" s="257" t="s">
        <v>796</v>
      </c>
      <c r="G178" s="254"/>
      <c r="H178" s="258">
        <v>-76.125</v>
      </c>
      <c r="I178" s="259"/>
      <c r="J178" s="254"/>
      <c r="K178" s="254"/>
      <c r="L178" s="260"/>
      <c r="M178" s="261"/>
      <c r="N178" s="262"/>
      <c r="O178" s="262"/>
      <c r="P178" s="262"/>
      <c r="Q178" s="262"/>
      <c r="R178" s="262"/>
      <c r="S178" s="262"/>
      <c r="T178" s="263"/>
      <c r="AT178" s="264" t="s">
        <v>275</v>
      </c>
      <c r="AU178" s="264" t="s">
        <v>90</v>
      </c>
      <c r="AV178" s="12" t="s">
        <v>90</v>
      </c>
      <c r="AW178" s="12" t="s">
        <v>42</v>
      </c>
      <c r="AX178" s="12" t="s">
        <v>79</v>
      </c>
      <c r="AY178" s="264" t="s">
        <v>183</v>
      </c>
    </row>
    <row r="179" s="12" customFormat="1">
      <c r="B179" s="253"/>
      <c r="C179" s="254"/>
      <c r="D179" s="255" t="s">
        <v>275</v>
      </c>
      <c r="E179" s="256" t="s">
        <v>34</v>
      </c>
      <c r="F179" s="257" t="s">
        <v>797</v>
      </c>
      <c r="G179" s="254"/>
      <c r="H179" s="258">
        <v>-166.375</v>
      </c>
      <c r="I179" s="259"/>
      <c r="J179" s="254"/>
      <c r="K179" s="254"/>
      <c r="L179" s="260"/>
      <c r="M179" s="261"/>
      <c r="N179" s="262"/>
      <c r="O179" s="262"/>
      <c r="P179" s="262"/>
      <c r="Q179" s="262"/>
      <c r="R179" s="262"/>
      <c r="S179" s="262"/>
      <c r="T179" s="263"/>
      <c r="AT179" s="264" t="s">
        <v>275</v>
      </c>
      <c r="AU179" s="264" t="s">
        <v>90</v>
      </c>
      <c r="AV179" s="12" t="s">
        <v>90</v>
      </c>
      <c r="AW179" s="12" t="s">
        <v>42</v>
      </c>
      <c r="AX179" s="12" t="s">
        <v>79</v>
      </c>
      <c r="AY179" s="264" t="s">
        <v>183</v>
      </c>
    </row>
    <row r="180" s="12" customFormat="1">
      <c r="B180" s="253"/>
      <c r="C180" s="254"/>
      <c r="D180" s="255" t="s">
        <v>275</v>
      </c>
      <c r="E180" s="256" t="s">
        <v>34</v>
      </c>
      <c r="F180" s="257" t="s">
        <v>798</v>
      </c>
      <c r="G180" s="254"/>
      <c r="H180" s="258">
        <v>-5.5</v>
      </c>
      <c r="I180" s="259"/>
      <c r="J180" s="254"/>
      <c r="K180" s="254"/>
      <c r="L180" s="260"/>
      <c r="M180" s="261"/>
      <c r="N180" s="262"/>
      <c r="O180" s="262"/>
      <c r="P180" s="262"/>
      <c r="Q180" s="262"/>
      <c r="R180" s="262"/>
      <c r="S180" s="262"/>
      <c r="T180" s="263"/>
      <c r="AT180" s="264" t="s">
        <v>275</v>
      </c>
      <c r="AU180" s="264" t="s">
        <v>90</v>
      </c>
      <c r="AV180" s="12" t="s">
        <v>90</v>
      </c>
      <c r="AW180" s="12" t="s">
        <v>42</v>
      </c>
      <c r="AX180" s="12" t="s">
        <v>79</v>
      </c>
      <c r="AY180" s="264" t="s">
        <v>183</v>
      </c>
    </row>
    <row r="181" s="1" customFormat="1" ht="38.25" customHeight="1">
      <c r="B181" s="47"/>
      <c r="C181" s="235" t="s">
        <v>430</v>
      </c>
      <c r="D181" s="235" t="s">
        <v>184</v>
      </c>
      <c r="E181" s="236" t="s">
        <v>431</v>
      </c>
      <c r="F181" s="237" t="s">
        <v>432</v>
      </c>
      <c r="G181" s="238" t="s">
        <v>318</v>
      </c>
      <c r="H181" s="239">
        <v>142.25800000000001</v>
      </c>
      <c r="I181" s="240"/>
      <c r="J181" s="241">
        <f>ROUND(I181*H181,2)</f>
        <v>0</v>
      </c>
      <c r="K181" s="237" t="s">
        <v>273</v>
      </c>
      <c r="L181" s="73"/>
      <c r="M181" s="242" t="s">
        <v>34</v>
      </c>
      <c r="N181" s="243" t="s">
        <v>50</v>
      </c>
      <c r="O181" s="48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AR181" s="24" t="s">
        <v>197</v>
      </c>
      <c r="AT181" s="24" t="s">
        <v>184</v>
      </c>
      <c r="AU181" s="24" t="s">
        <v>90</v>
      </c>
      <c r="AY181" s="24" t="s">
        <v>183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24" t="s">
        <v>87</v>
      </c>
      <c r="BK181" s="246">
        <f>ROUND(I181*H181,2)</f>
        <v>0</v>
      </c>
      <c r="BL181" s="24" t="s">
        <v>197</v>
      </c>
      <c r="BM181" s="24" t="s">
        <v>799</v>
      </c>
    </row>
    <row r="182" s="12" customFormat="1">
      <c r="B182" s="253"/>
      <c r="C182" s="254"/>
      <c r="D182" s="255" t="s">
        <v>275</v>
      </c>
      <c r="E182" s="256" t="s">
        <v>34</v>
      </c>
      <c r="F182" s="257" t="s">
        <v>800</v>
      </c>
      <c r="G182" s="254"/>
      <c r="H182" s="258">
        <v>-24.117000000000001</v>
      </c>
      <c r="I182" s="259"/>
      <c r="J182" s="254"/>
      <c r="K182" s="254"/>
      <c r="L182" s="260"/>
      <c r="M182" s="261"/>
      <c r="N182" s="262"/>
      <c r="O182" s="262"/>
      <c r="P182" s="262"/>
      <c r="Q182" s="262"/>
      <c r="R182" s="262"/>
      <c r="S182" s="262"/>
      <c r="T182" s="263"/>
      <c r="AT182" s="264" t="s">
        <v>275</v>
      </c>
      <c r="AU182" s="264" t="s">
        <v>90</v>
      </c>
      <c r="AV182" s="12" t="s">
        <v>90</v>
      </c>
      <c r="AW182" s="12" t="s">
        <v>42</v>
      </c>
      <c r="AX182" s="12" t="s">
        <v>79</v>
      </c>
      <c r="AY182" s="264" t="s">
        <v>183</v>
      </c>
    </row>
    <row r="183" s="12" customFormat="1">
      <c r="B183" s="253"/>
      <c r="C183" s="254"/>
      <c r="D183" s="255" t="s">
        <v>275</v>
      </c>
      <c r="E183" s="256" t="s">
        <v>34</v>
      </c>
      <c r="F183" s="257" t="s">
        <v>801</v>
      </c>
      <c r="G183" s="254"/>
      <c r="H183" s="258">
        <v>166.375</v>
      </c>
      <c r="I183" s="259"/>
      <c r="J183" s="254"/>
      <c r="K183" s="254"/>
      <c r="L183" s="260"/>
      <c r="M183" s="261"/>
      <c r="N183" s="262"/>
      <c r="O183" s="262"/>
      <c r="P183" s="262"/>
      <c r="Q183" s="262"/>
      <c r="R183" s="262"/>
      <c r="S183" s="262"/>
      <c r="T183" s="263"/>
      <c r="AT183" s="264" t="s">
        <v>275</v>
      </c>
      <c r="AU183" s="264" t="s">
        <v>90</v>
      </c>
      <c r="AV183" s="12" t="s">
        <v>90</v>
      </c>
      <c r="AW183" s="12" t="s">
        <v>42</v>
      </c>
      <c r="AX183" s="12" t="s">
        <v>79</v>
      </c>
      <c r="AY183" s="264" t="s">
        <v>183</v>
      </c>
    </row>
    <row r="184" s="11" customFormat="1" ht="29.88" customHeight="1">
      <c r="B184" s="219"/>
      <c r="C184" s="220"/>
      <c r="D184" s="221" t="s">
        <v>78</v>
      </c>
      <c r="E184" s="233" t="s">
        <v>90</v>
      </c>
      <c r="F184" s="233" t="s">
        <v>436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SUM(P185:P186)</f>
        <v>0</v>
      </c>
      <c r="Q184" s="227"/>
      <c r="R184" s="228">
        <f>SUM(R185:R186)</f>
        <v>0</v>
      </c>
      <c r="S184" s="227"/>
      <c r="T184" s="229">
        <f>SUM(T185:T186)</f>
        <v>0</v>
      </c>
      <c r="AR184" s="230" t="s">
        <v>87</v>
      </c>
      <c r="AT184" s="231" t="s">
        <v>78</v>
      </c>
      <c r="AU184" s="231" t="s">
        <v>87</v>
      </c>
      <c r="AY184" s="230" t="s">
        <v>183</v>
      </c>
      <c r="BK184" s="232">
        <f>SUM(BK185:BK186)</f>
        <v>0</v>
      </c>
    </row>
    <row r="185" s="1" customFormat="1" ht="16.5" customHeight="1">
      <c r="B185" s="47"/>
      <c r="C185" s="235" t="s">
        <v>437</v>
      </c>
      <c r="D185" s="235" t="s">
        <v>184</v>
      </c>
      <c r="E185" s="236" t="s">
        <v>438</v>
      </c>
      <c r="F185" s="237" t="s">
        <v>439</v>
      </c>
      <c r="G185" s="238" t="s">
        <v>318</v>
      </c>
      <c r="H185" s="239">
        <v>1.1000000000000001</v>
      </c>
      <c r="I185" s="240"/>
      <c r="J185" s="241">
        <f>ROUND(I185*H185,2)</f>
        <v>0</v>
      </c>
      <c r="K185" s="237" t="s">
        <v>273</v>
      </c>
      <c r="L185" s="73"/>
      <c r="M185" s="242" t="s">
        <v>34</v>
      </c>
      <c r="N185" s="243" t="s">
        <v>50</v>
      </c>
      <c r="O185" s="48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AR185" s="24" t="s">
        <v>197</v>
      </c>
      <c r="AT185" s="24" t="s">
        <v>184</v>
      </c>
      <c r="AU185" s="24" t="s">
        <v>90</v>
      </c>
      <c r="AY185" s="24" t="s">
        <v>183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24" t="s">
        <v>87</v>
      </c>
      <c r="BK185" s="246">
        <f>ROUND(I185*H185,2)</f>
        <v>0</v>
      </c>
      <c r="BL185" s="24" t="s">
        <v>197</v>
      </c>
      <c r="BM185" s="24" t="s">
        <v>802</v>
      </c>
    </row>
    <row r="186" s="12" customFormat="1">
      <c r="B186" s="253"/>
      <c r="C186" s="254"/>
      <c r="D186" s="255" t="s">
        <v>275</v>
      </c>
      <c r="E186" s="256" t="s">
        <v>34</v>
      </c>
      <c r="F186" s="257" t="s">
        <v>803</v>
      </c>
      <c r="G186" s="254"/>
      <c r="H186" s="258">
        <v>1.1000000000000001</v>
      </c>
      <c r="I186" s="259"/>
      <c r="J186" s="254"/>
      <c r="K186" s="254"/>
      <c r="L186" s="260"/>
      <c r="M186" s="261"/>
      <c r="N186" s="262"/>
      <c r="O186" s="262"/>
      <c r="P186" s="262"/>
      <c r="Q186" s="262"/>
      <c r="R186" s="262"/>
      <c r="S186" s="262"/>
      <c r="T186" s="263"/>
      <c r="AT186" s="264" t="s">
        <v>275</v>
      </c>
      <c r="AU186" s="264" t="s">
        <v>90</v>
      </c>
      <c r="AV186" s="12" t="s">
        <v>90</v>
      </c>
      <c r="AW186" s="12" t="s">
        <v>42</v>
      </c>
      <c r="AX186" s="12" t="s">
        <v>87</v>
      </c>
      <c r="AY186" s="264" t="s">
        <v>183</v>
      </c>
    </row>
    <row r="187" s="11" customFormat="1" ht="29.88" customHeight="1">
      <c r="B187" s="219"/>
      <c r="C187" s="220"/>
      <c r="D187" s="221" t="s">
        <v>78</v>
      </c>
      <c r="E187" s="233" t="s">
        <v>193</v>
      </c>
      <c r="F187" s="233" t="s">
        <v>442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SUM(P188:P189)</f>
        <v>0</v>
      </c>
      <c r="Q187" s="227"/>
      <c r="R187" s="228">
        <f>SUM(R188:R189)</f>
        <v>0</v>
      </c>
      <c r="S187" s="227"/>
      <c r="T187" s="229">
        <f>SUM(T188:T189)</f>
        <v>0</v>
      </c>
      <c r="AR187" s="230" t="s">
        <v>87</v>
      </c>
      <c r="AT187" s="231" t="s">
        <v>78</v>
      </c>
      <c r="AU187" s="231" t="s">
        <v>87</v>
      </c>
      <c r="AY187" s="230" t="s">
        <v>183</v>
      </c>
      <c r="BK187" s="232">
        <f>SUM(BK188:BK189)</f>
        <v>0</v>
      </c>
    </row>
    <row r="188" s="1" customFormat="1" ht="16.5" customHeight="1">
      <c r="B188" s="47"/>
      <c r="C188" s="235" t="s">
        <v>443</v>
      </c>
      <c r="D188" s="235" t="s">
        <v>184</v>
      </c>
      <c r="E188" s="236" t="s">
        <v>444</v>
      </c>
      <c r="F188" s="237" t="s">
        <v>445</v>
      </c>
      <c r="G188" s="238" t="s">
        <v>289</v>
      </c>
      <c r="H188" s="239">
        <v>302.5</v>
      </c>
      <c r="I188" s="240"/>
      <c r="J188" s="241">
        <f>ROUND(I188*H188,2)</f>
        <v>0</v>
      </c>
      <c r="K188" s="237" t="s">
        <v>273</v>
      </c>
      <c r="L188" s="73"/>
      <c r="M188" s="242" t="s">
        <v>34</v>
      </c>
      <c r="N188" s="243" t="s">
        <v>50</v>
      </c>
      <c r="O188" s="48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AR188" s="24" t="s">
        <v>197</v>
      </c>
      <c r="AT188" s="24" t="s">
        <v>184</v>
      </c>
      <c r="AU188" s="24" t="s">
        <v>90</v>
      </c>
      <c r="AY188" s="24" t="s">
        <v>183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24" t="s">
        <v>87</v>
      </c>
      <c r="BK188" s="246">
        <f>ROUND(I188*H188,2)</f>
        <v>0</v>
      </c>
      <c r="BL188" s="24" t="s">
        <v>197</v>
      </c>
      <c r="BM188" s="24" t="s">
        <v>804</v>
      </c>
    </row>
    <row r="189" s="12" customFormat="1">
      <c r="B189" s="253"/>
      <c r="C189" s="254"/>
      <c r="D189" s="255" t="s">
        <v>275</v>
      </c>
      <c r="E189" s="256" t="s">
        <v>34</v>
      </c>
      <c r="F189" s="257" t="s">
        <v>805</v>
      </c>
      <c r="G189" s="254"/>
      <c r="H189" s="258">
        <v>302.5</v>
      </c>
      <c r="I189" s="259"/>
      <c r="J189" s="254"/>
      <c r="K189" s="254"/>
      <c r="L189" s="260"/>
      <c r="M189" s="261"/>
      <c r="N189" s="262"/>
      <c r="O189" s="262"/>
      <c r="P189" s="262"/>
      <c r="Q189" s="262"/>
      <c r="R189" s="262"/>
      <c r="S189" s="262"/>
      <c r="T189" s="263"/>
      <c r="AT189" s="264" t="s">
        <v>275</v>
      </c>
      <c r="AU189" s="264" t="s">
        <v>90</v>
      </c>
      <c r="AV189" s="12" t="s">
        <v>90</v>
      </c>
      <c r="AW189" s="12" t="s">
        <v>42</v>
      </c>
      <c r="AX189" s="12" t="s">
        <v>87</v>
      </c>
      <c r="AY189" s="264" t="s">
        <v>183</v>
      </c>
    </row>
    <row r="190" s="11" customFormat="1" ht="29.88" customHeight="1">
      <c r="B190" s="219"/>
      <c r="C190" s="220"/>
      <c r="D190" s="221" t="s">
        <v>78</v>
      </c>
      <c r="E190" s="233" t="s">
        <v>197</v>
      </c>
      <c r="F190" s="233" t="s">
        <v>448</v>
      </c>
      <c r="G190" s="220"/>
      <c r="H190" s="220"/>
      <c r="I190" s="223"/>
      <c r="J190" s="234">
        <f>BK190</f>
        <v>0</v>
      </c>
      <c r="K190" s="220"/>
      <c r="L190" s="225"/>
      <c r="M190" s="226"/>
      <c r="N190" s="227"/>
      <c r="O190" s="227"/>
      <c r="P190" s="228">
        <f>SUM(P191:P194)</f>
        <v>0</v>
      </c>
      <c r="Q190" s="227"/>
      <c r="R190" s="228">
        <f>SUM(R191:R194)</f>
        <v>57.195792500000003</v>
      </c>
      <c r="S190" s="227"/>
      <c r="T190" s="229">
        <f>SUM(T191:T194)</f>
        <v>0</v>
      </c>
      <c r="AR190" s="230" t="s">
        <v>87</v>
      </c>
      <c r="AT190" s="231" t="s">
        <v>78</v>
      </c>
      <c r="AU190" s="231" t="s">
        <v>87</v>
      </c>
      <c r="AY190" s="230" t="s">
        <v>183</v>
      </c>
      <c r="BK190" s="232">
        <f>SUM(BK191:BK194)</f>
        <v>0</v>
      </c>
    </row>
    <row r="191" s="1" customFormat="1" ht="16.5" customHeight="1">
      <c r="B191" s="47"/>
      <c r="C191" s="235" t="s">
        <v>449</v>
      </c>
      <c r="D191" s="235" t="s">
        <v>184</v>
      </c>
      <c r="E191" s="236" t="s">
        <v>450</v>
      </c>
      <c r="F191" s="237" t="s">
        <v>451</v>
      </c>
      <c r="G191" s="238" t="s">
        <v>289</v>
      </c>
      <c r="H191" s="239">
        <v>302.5</v>
      </c>
      <c r="I191" s="240"/>
      <c r="J191" s="241">
        <f>ROUND(I191*H191,2)</f>
        <v>0</v>
      </c>
      <c r="K191" s="237" t="s">
        <v>273</v>
      </c>
      <c r="L191" s="73"/>
      <c r="M191" s="242" t="s">
        <v>34</v>
      </c>
      <c r="N191" s="243" t="s">
        <v>50</v>
      </c>
      <c r="O191" s="48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AR191" s="24" t="s">
        <v>197</v>
      </c>
      <c r="AT191" s="24" t="s">
        <v>184</v>
      </c>
      <c r="AU191" s="24" t="s">
        <v>90</v>
      </c>
      <c r="AY191" s="24" t="s">
        <v>183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24" t="s">
        <v>87</v>
      </c>
      <c r="BK191" s="246">
        <f>ROUND(I191*H191,2)</f>
        <v>0</v>
      </c>
      <c r="BL191" s="24" t="s">
        <v>197</v>
      </c>
      <c r="BM191" s="24" t="s">
        <v>806</v>
      </c>
    </row>
    <row r="192" s="12" customFormat="1">
      <c r="B192" s="253"/>
      <c r="C192" s="254"/>
      <c r="D192" s="255" t="s">
        <v>275</v>
      </c>
      <c r="E192" s="256" t="s">
        <v>34</v>
      </c>
      <c r="F192" s="257" t="s">
        <v>805</v>
      </c>
      <c r="G192" s="254"/>
      <c r="H192" s="258">
        <v>302.5</v>
      </c>
      <c r="I192" s="259"/>
      <c r="J192" s="254"/>
      <c r="K192" s="254"/>
      <c r="L192" s="260"/>
      <c r="M192" s="261"/>
      <c r="N192" s="262"/>
      <c r="O192" s="262"/>
      <c r="P192" s="262"/>
      <c r="Q192" s="262"/>
      <c r="R192" s="262"/>
      <c r="S192" s="262"/>
      <c r="T192" s="263"/>
      <c r="AT192" s="264" t="s">
        <v>275</v>
      </c>
      <c r="AU192" s="264" t="s">
        <v>90</v>
      </c>
      <c r="AV192" s="12" t="s">
        <v>90</v>
      </c>
      <c r="AW192" s="12" t="s">
        <v>42</v>
      </c>
      <c r="AX192" s="12" t="s">
        <v>87</v>
      </c>
      <c r="AY192" s="264" t="s">
        <v>183</v>
      </c>
    </row>
    <row r="193" s="1" customFormat="1" ht="25.5" customHeight="1">
      <c r="B193" s="47"/>
      <c r="C193" s="235" t="s">
        <v>453</v>
      </c>
      <c r="D193" s="235" t="s">
        <v>184</v>
      </c>
      <c r="E193" s="236" t="s">
        <v>454</v>
      </c>
      <c r="F193" s="237" t="s">
        <v>455</v>
      </c>
      <c r="G193" s="238" t="s">
        <v>318</v>
      </c>
      <c r="H193" s="239">
        <v>30.25</v>
      </c>
      <c r="I193" s="240"/>
      <c r="J193" s="241">
        <f>ROUND(I193*H193,2)</f>
        <v>0</v>
      </c>
      <c r="K193" s="237" t="s">
        <v>273</v>
      </c>
      <c r="L193" s="73"/>
      <c r="M193" s="242" t="s">
        <v>34</v>
      </c>
      <c r="N193" s="243" t="s">
        <v>50</v>
      </c>
      <c r="O193" s="48"/>
      <c r="P193" s="244">
        <f>O193*H193</f>
        <v>0</v>
      </c>
      <c r="Q193" s="244">
        <v>1.8907700000000001</v>
      </c>
      <c r="R193" s="244">
        <f>Q193*H193</f>
        <v>57.195792500000003</v>
      </c>
      <c r="S193" s="244">
        <v>0</v>
      </c>
      <c r="T193" s="245">
        <f>S193*H193</f>
        <v>0</v>
      </c>
      <c r="AR193" s="24" t="s">
        <v>197</v>
      </c>
      <c r="AT193" s="24" t="s">
        <v>184</v>
      </c>
      <c r="AU193" s="24" t="s">
        <v>90</v>
      </c>
      <c r="AY193" s="24" t="s">
        <v>183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24" t="s">
        <v>87</v>
      </c>
      <c r="BK193" s="246">
        <f>ROUND(I193*H193,2)</f>
        <v>0</v>
      </c>
      <c r="BL193" s="24" t="s">
        <v>197</v>
      </c>
      <c r="BM193" s="24" t="s">
        <v>807</v>
      </c>
    </row>
    <row r="194" s="12" customFormat="1">
      <c r="B194" s="253"/>
      <c r="C194" s="254"/>
      <c r="D194" s="255" t="s">
        <v>275</v>
      </c>
      <c r="E194" s="256" t="s">
        <v>34</v>
      </c>
      <c r="F194" s="257" t="s">
        <v>808</v>
      </c>
      <c r="G194" s="254"/>
      <c r="H194" s="258">
        <v>30.25</v>
      </c>
      <c r="I194" s="259"/>
      <c r="J194" s="254"/>
      <c r="K194" s="254"/>
      <c r="L194" s="260"/>
      <c r="M194" s="261"/>
      <c r="N194" s="262"/>
      <c r="O194" s="262"/>
      <c r="P194" s="262"/>
      <c r="Q194" s="262"/>
      <c r="R194" s="262"/>
      <c r="S194" s="262"/>
      <c r="T194" s="263"/>
      <c r="AT194" s="264" t="s">
        <v>275</v>
      </c>
      <c r="AU194" s="264" t="s">
        <v>90</v>
      </c>
      <c r="AV194" s="12" t="s">
        <v>90</v>
      </c>
      <c r="AW194" s="12" t="s">
        <v>42</v>
      </c>
      <c r="AX194" s="12" t="s">
        <v>87</v>
      </c>
      <c r="AY194" s="264" t="s">
        <v>183</v>
      </c>
    </row>
    <row r="195" s="11" customFormat="1" ht="29.88" customHeight="1">
      <c r="B195" s="219"/>
      <c r="C195" s="220"/>
      <c r="D195" s="221" t="s">
        <v>78</v>
      </c>
      <c r="E195" s="233" t="s">
        <v>182</v>
      </c>
      <c r="F195" s="233" t="s">
        <v>458</v>
      </c>
      <c r="G195" s="220"/>
      <c r="H195" s="220"/>
      <c r="I195" s="223"/>
      <c r="J195" s="234">
        <f>BK195</f>
        <v>0</v>
      </c>
      <c r="K195" s="220"/>
      <c r="L195" s="225"/>
      <c r="M195" s="226"/>
      <c r="N195" s="227"/>
      <c r="O195" s="227"/>
      <c r="P195" s="228">
        <f>SUM(P196:P212)</f>
        <v>0</v>
      </c>
      <c r="Q195" s="227"/>
      <c r="R195" s="228">
        <f>SUM(R196:R212)</f>
        <v>1.6345125</v>
      </c>
      <c r="S195" s="227"/>
      <c r="T195" s="229">
        <f>SUM(T196:T212)</f>
        <v>0</v>
      </c>
      <c r="AR195" s="230" t="s">
        <v>87</v>
      </c>
      <c r="AT195" s="231" t="s">
        <v>78</v>
      </c>
      <c r="AU195" s="231" t="s">
        <v>87</v>
      </c>
      <c r="AY195" s="230" t="s">
        <v>183</v>
      </c>
      <c r="BK195" s="232">
        <f>SUM(BK196:BK212)</f>
        <v>0</v>
      </c>
    </row>
    <row r="196" s="1" customFormat="1" ht="25.5" customHeight="1">
      <c r="B196" s="47"/>
      <c r="C196" s="235" t="s">
        <v>459</v>
      </c>
      <c r="D196" s="235" t="s">
        <v>184</v>
      </c>
      <c r="E196" s="236" t="s">
        <v>809</v>
      </c>
      <c r="F196" s="237" t="s">
        <v>810</v>
      </c>
      <c r="G196" s="238" t="s">
        <v>272</v>
      </c>
      <c r="H196" s="239">
        <v>217.5</v>
      </c>
      <c r="I196" s="240"/>
      <c r="J196" s="241">
        <f>ROUND(I196*H196,2)</f>
        <v>0</v>
      </c>
      <c r="K196" s="237" t="s">
        <v>273</v>
      </c>
      <c r="L196" s="73"/>
      <c r="M196" s="242" t="s">
        <v>34</v>
      </c>
      <c r="N196" s="243" t="s">
        <v>50</v>
      </c>
      <c r="O196" s="48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AR196" s="24" t="s">
        <v>197</v>
      </c>
      <c r="AT196" s="24" t="s">
        <v>184</v>
      </c>
      <c r="AU196" s="24" t="s">
        <v>90</v>
      </c>
      <c r="AY196" s="24" t="s">
        <v>183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24" t="s">
        <v>87</v>
      </c>
      <c r="BK196" s="246">
        <f>ROUND(I196*H196,2)</f>
        <v>0</v>
      </c>
      <c r="BL196" s="24" t="s">
        <v>197</v>
      </c>
      <c r="BM196" s="24" t="s">
        <v>811</v>
      </c>
    </row>
    <row r="197" s="12" customFormat="1">
      <c r="B197" s="253"/>
      <c r="C197" s="254"/>
      <c r="D197" s="255" t="s">
        <v>275</v>
      </c>
      <c r="E197" s="256" t="s">
        <v>34</v>
      </c>
      <c r="F197" s="257" t="s">
        <v>812</v>
      </c>
      <c r="G197" s="254"/>
      <c r="H197" s="258">
        <v>217.5</v>
      </c>
      <c r="I197" s="259"/>
      <c r="J197" s="254"/>
      <c r="K197" s="254"/>
      <c r="L197" s="260"/>
      <c r="M197" s="261"/>
      <c r="N197" s="262"/>
      <c r="O197" s="262"/>
      <c r="P197" s="262"/>
      <c r="Q197" s="262"/>
      <c r="R197" s="262"/>
      <c r="S197" s="262"/>
      <c r="T197" s="263"/>
      <c r="AT197" s="264" t="s">
        <v>275</v>
      </c>
      <c r="AU197" s="264" t="s">
        <v>90</v>
      </c>
      <c r="AV197" s="12" t="s">
        <v>90</v>
      </c>
      <c r="AW197" s="12" t="s">
        <v>42</v>
      </c>
      <c r="AX197" s="12" t="s">
        <v>87</v>
      </c>
      <c r="AY197" s="264" t="s">
        <v>183</v>
      </c>
    </row>
    <row r="198" s="1" customFormat="1" ht="25.5" customHeight="1">
      <c r="B198" s="47"/>
      <c r="C198" s="235" t="s">
        <v>464</v>
      </c>
      <c r="D198" s="235" t="s">
        <v>184</v>
      </c>
      <c r="E198" s="236" t="s">
        <v>460</v>
      </c>
      <c r="F198" s="237" t="s">
        <v>461</v>
      </c>
      <c r="G198" s="238" t="s">
        <v>272</v>
      </c>
      <c r="H198" s="239">
        <v>217.5</v>
      </c>
      <c r="I198" s="240"/>
      <c r="J198" s="241">
        <f>ROUND(I198*H198,2)</f>
        <v>0</v>
      </c>
      <c r="K198" s="237" t="s">
        <v>273</v>
      </c>
      <c r="L198" s="73"/>
      <c r="M198" s="242" t="s">
        <v>34</v>
      </c>
      <c r="N198" s="243" t="s">
        <v>50</v>
      </c>
      <c r="O198" s="48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AR198" s="24" t="s">
        <v>197</v>
      </c>
      <c r="AT198" s="24" t="s">
        <v>184</v>
      </c>
      <c r="AU198" s="24" t="s">
        <v>90</v>
      </c>
      <c r="AY198" s="24" t="s">
        <v>183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24" t="s">
        <v>87</v>
      </c>
      <c r="BK198" s="246">
        <f>ROUND(I198*H198,2)</f>
        <v>0</v>
      </c>
      <c r="BL198" s="24" t="s">
        <v>197</v>
      </c>
      <c r="BM198" s="24" t="s">
        <v>813</v>
      </c>
    </row>
    <row r="199" s="12" customFormat="1">
      <c r="B199" s="253"/>
      <c r="C199" s="254"/>
      <c r="D199" s="255" t="s">
        <v>275</v>
      </c>
      <c r="E199" s="256" t="s">
        <v>34</v>
      </c>
      <c r="F199" s="257" t="s">
        <v>812</v>
      </c>
      <c r="G199" s="254"/>
      <c r="H199" s="258">
        <v>217.5</v>
      </c>
      <c r="I199" s="259"/>
      <c r="J199" s="254"/>
      <c r="K199" s="254"/>
      <c r="L199" s="260"/>
      <c r="M199" s="261"/>
      <c r="N199" s="262"/>
      <c r="O199" s="262"/>
      <c r="P199" s="262"/>
      <c r="Q199" s="262"/>
      <c r="R199" s="262"/>
      <c r="S199" s="262"/>
      <c r="T199" s="263"/>
      <c r="AT199" s="264" t="s">
        <v>275</v>
      </c>
      <c r="AU199" s="264" t="s">
        <v>90</v>
      </c>
      <c r="AV199" s="12" t="s">
        <v>90</v>
      </c>
      <c r="AW199" s="12" t="s">
        <v>42</v>
      </c>
      <c r="AX199" s="12" t="s">
        <v>87</v>
      </c>
      <c r="AY199" s="264" t="s">
        <v>183</v>
      </c>
    </row>
    <row r="200" s="1" customFormat="1" ht="25.5" customHeight="1">
      <c r="B200" s="47"/>
      <c r="C200" s="235" t="s">
        <v>315</v>
      </c>
      <c r="D200" s="235" t="s">
        <v>184</v>
      </c>
      <c r="E200" s="236" t="s">
        <v>465</v>
      </c>
      <c r="F200" s="237" t="s">
        <v>466</v>
      </c>
      <c r="G200" s="238" t="s">
        <v>272</v>
      </c>
      <c r="H200" s="239">
        <v>85</v>
      </c>
      <c r="I200" s="240"/>
      <c r="J200" s="241">
        <f>ROUND(I200*H200,2)</f>
        <v>0</v>
      </c>
      <c r="K200" s="237" t="s">
        <v>273</v>
      </c>
      <c r="L200" s="73"/>
      <c r="M200" s="242" t="s">
        <v>34</v>
      </c>
      <c r="N200" s="243" t="s">
        <v>50</v>
      </c>
      <c r="O200" s="48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AR200" s="24" t="s">
        <v>197</v>
      </c>
      <c r="AT200" s="24" t="s">
        <v>184</v>
      </c>
      <c r="AU200" s="24" t="s">
        <v>90</v>
      </c>
      <c r="AY200" s="24" t="s">
        <v>183</v>
      </c>
      <c r="BE200" s="246">
        <f>IF(N200="základní",J200,0)</f>
        <v>0</v>
      </c>
      <c r="BF200" s="246">
        <f>IF(N200="snížená",J200,0)</f>
        <v>0</v>
      </c>
      <c r="BG200" s="246">
        <f>IF(N200="zákl. přenesená",J200,0)</f>
        <v>0</v>
      </c>
      <c r="BH200" s="246">
        <f>IF(N200="sníž. přenesená",J200,0)</f>
        <v>0</v>
      </c>
      <c r="BI200" s="246">
        <f>IF(N200="nulová",J200,0)</f>
        <v>0</v>
      </c>
      <c r="BJ200" s="24" t="s">
        <v>87</v>
      </c>
      <c r="BK200" s="246">
        <f>ROUND(I200*H200,2)</f>
        <v>0</v>
      </c>
      <c r="BL200" s="24" t="s">
        <v>197</v>
      </c>
      <c r="BM200" s="24" t="s">
        <v>814</v>
      </c>
    </row>
    <row r="201" s="12" customFormat="1">
      <c r="B201" s="253"/>
      <c r="C201" s="254"/>
      <c r="D201" s="255" t="s">
        <v>275</v>
      </c>
      <c r="E201" s="256" t="s">
        <v>34</v>
      </c>
      <c r="F201" s="257" t="s">
        <v>815</v>
      </c>
      <c r="G201" s="254"/>
      <c r="H201" s="258">
        <v>85</v>
      </c>
      <c r="I201" s="259"/>
      <c r="J201" s="254"/>
      <c r="K201" s="254"/>
      <c r="L201" s="260"/>
      <c r="M201" s="261"/>
      <c r="N201" s="262"/>
      <c r="O201" s="262"/>
      <c r="P201" s="262"/>
      <c r="Q201" s="262"/>
      <c r="R201" s="262"/>
      <c r="S201" s="262"/>
      <c r="T201" s="263"/>
      <c r="AT201" s="264" t="s">
        <v>275</v>
      </c>
      <c r="AU201" s="264" t="s">
        <v>90</v>
      </c>
      <c r="AV201" s="12" t="s">
        <v>90</v>
      </c>
      <c r="AW201" s="12" t="s">
        <v>42</v>
      </c>
      <c r="AX201" s="12" t="s">
        <v>87</v>
      </c>
      <c r="AY201" s="264" t="s">
        <v>183</v>
      </c>
    </row>
    <row r="202" s="1" customFormat="1" ht="25.5" customHeight="1">
      <c r="B202" s="47"/>
      <c r="C202" s="235" t="s">
        <v>473</v>
      </c>
      <c r="D202" s="235" t="s">
        <v>184</v>
      </c>
      <c r="E202" s="236" t="s">
        <v>474</v>
      </c>
      <c r="F202" s="237" t="s">
        <v>475</v>
      </c>
      <c r="G202" s="238" t="s">
        <v>272</v>
      </c>
      <c r="H202" s="239">
        <v>217.5</v>
      </c>
      <c r="I202" s="240"/>
      <c r="J202" s="241">
        <f>ROUND(I202*H202,2)</f>
        <v>0</v>
      </c>
      <c r="K202" s="237" t="s">
        <v>273</v>
      </c>
      <c r="L202" s="73"/>
      <c r="M202" s="242" t="s">
        <v>34</v>
      </c>
      <c r="N202" s="243" t="s">
        <v>50</v>
      </c>
      <c r="O202" s="48"/>
      <c r="P202" s="244">
        <f>O202*H202</f>
        <v>0</v>
      </c>
      <c r="Q202" s="244">
        <v>0.0060099999999999997</v>
      </c>
      <c r="R202" s="244">
        <f>Q202*H202</f>
        <v>1.307175</v>
      </c>
      <c r="S202" s="244">
        <v>0</v>
      </c>
      <c r="T202" s="245">
        <f>S202*H202</f>
        <v>0</v>
      </c>
      <c r="AR202" s="24" t="s">
        <v>197</v>
      </c>
      <c r="AT202" s="24" t="s">
        <v>184</v>
      </c>
      <c r="AU202" s="24" t="s">
        <v>90</v>
      </c>
      <c r="AY202" s="24" t="s">
        <v>183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24" t="s">
        <v>87</v>
      </c>
      <c r="BK202" s="246">
        <f>ROUND(I202*H202,2)</f>
        <v>0</v>
      </c>
      <c r="BL202" s="24" t="s">
        <v>197</v>
      </c>
      <c r="BM202" s="24" t="s">
        <v>816</v>
      </c>
    </row>
    <row r="203" s="12" customFormat="1">
      <c r="B203" s="253"/>
      <c r="C203" s="254"/>
      <c r="D203" s="255" t="s">
        <v>275</v>
      </c>
      <c r="E203" s="256" t="s">
        <v>34</v>
      </c>
      <c r="F203" s="257" t="s">
        <v>812</v>
      </c>
      <c r="G203" s="254"/>
      <c r="H203" s="258">
        <v>217.5</v>
      </c>
      <c r="I203" s="259"/>
      <c r="J203" s="254"/>
      <c r="K203" s="254"/>
      <c r="L203" s="260"/>
      <c r="M203" s="261"/>
      <c r="N203" s="262"/>
      <c r="O203" s="262"/>
      <c r="P203" s="262"/>
      <c r="Q203" s="262"/>
      <c r="R203" s="262"/>
      <c r="S203" s="262"/>
      <c r="T203" s="263"/>
      <c r="AT203" s="264" t="s">
        <v>275</v>
      </c>
      <c r="AU203" s="264" t="s">
        <v>90</v>
      </c>
      <c r="AV203" s="12" t="s">
        <v>90</v>
      </c>
      <c r="AW203" s="12" t="s">
        <v>42</v>
      </c>
      <c r="AX203" s="12" t="s">
        <v>87</v>
      </c>
      <c r="AY203" s="264" t="s">
        <v>183</v>
      </c>
    </row>
    <row r="204" s="1" customFormat="1" ht="25.5" customHeight="1">
      <c r="B204" s="47"/>
      <c r="C204" s="235" t="s">
        <v>477</v>
      </c>
      <c r="D204" s="235" t="s">
        <v>184</v>
      </c>
      <c r="E204" s="236" t="s">
        <v>478</v>
      </c>
      <c r="F204" s="237" t="s">
        <v>479</v>
      </c>
      <c r="G204" s="238" t="s">
        <v>272</v>
      </c>
      <c r="H204" s="239">
        <v>326.25</v>
      </c>
      <c r="I204" s="240"/>
      <c r="J204" s="241">
        <f>ROUND(I204*H204,2)</f>
        <v>0</v>
      </c>
      <c r="K204" s="237" t="s">
        <v>273</v>
      </c>
      <c r="L204" s="73"/>
      <c r="M204" s="242" t="s">
        <v>34</v>
      </c>
      <c r="N204" s="243" t="s">
        <v>50</v>
      </c>
      <c r="O204" s="48"/>
      <c r="P204" s="244">
        <f>O204*H204</f>
        <v>0</v>
      </c>
      <c r="Q204" s="244">
        <v>0.00071000000000000002</v>
      </c>
      <c r="R204" s="244">
        <f>Q204*H204</f>
        <v>0.2316375</v>
      </c>
      <c r="S204" s="244">
        <v>0</v>
      </c>
      <c r="T204" s="245">
        <f>S204*H204</f>
        <v>0</v>
      </c>
      <c r="AR204" s="24" t="s">
        <v>197</v>
      </c>
      <c r="AT204" s="24" t="s">
        <v>184</v>
      </c>
      <c r="AU204" s="24" t="s">
        <v>90</v>
      </c>
      <c r="AY204" s="24" t="s">
        <v>183</v>
      </c>
      <c r="BE204" s="246">
        <f>IF(N204="základní",J204,0)</f>
        <v>0</v>
      </c>
      <c r="BF204" s="246">
        <f>IF(N204="snížená",J204,0)</f>
        <v>0</v>
      </c>
      <c r="BG204" s="246">
        <f>IF(N204="zákl. přenesená",J204,0)</f>
        <v>0</v>
      </c>
      <c r="BH204" s="246">
        <f>IF(N204="sníž. přenesená",J204,0)</f>
        <v>0</v>
      </c>
      <c r="BI204" s="246">
        <f>IF(N204="nulová",J204,0)</f>
        <v>0</v>
      </c>
      <c r="BJ204" s="24" t="s">
        <v>87</v>
      </c>
      <c r="BK204" s="246">
        <f>ROUND(I204*H204,2)</f>
        <v>0</v>
      </c>
      <c r="BL204" s="24" t="s">
        <v>197</v>
      </c>
      <c r="BM204" s="24" t="s">
        <v>817</v>
      </c>
    </row>
    <row r="205" s="12" customFormat="1">
      <c r="B205" s="253"/>
      <c r="C205" s="254"/>
      <c r="D205" s="255" t="s">
        <v>275</v>
      </c>
      <c r="E205" s="256" t="s">
        <v>34</v>
      </c>
      <c r="F205" s="257" t="s">
        <v>818</v>
      </c>
      <c r="G205" s="254"/>
      <c r="H205" s="258">
        <v>326.25</v>
      </c>
      <c r="I205" s="259"/>
      <c r="J205" s="254"/>
      <c r="K205" s="254"/>
      <c r="L205" s="260"/>
      <c r="M205" s="261"/>
      <c r="N205" s="262"/>
      <c r="O205" s="262"/>
      <c r="P205" s="262"/>
      <c r="Q205" s="262"/>
      <c r="R205" s="262"/>
      <c r="S205" s="262"/>
      <c r="T205" s="263"/>
      <c r="AT205" s="264" t="s">
        <v>275</v>
      </c>
      <c r="AU205" s="264" t="s">
        <v>90</v>
      </c>
      <c r="AV205" s="12" t="s">
        <v>90</v>
      </c>
      <c r="AW205" s="12" t="s">
        <v>42</v>
      </c>
      <c r="AX205" s="12" t="s">
        <v>79</v>
      </c>
      <c r="AY205" s="264" t="s">
        <v>183</v>
      </c>
    </row>
    <row r="206" s="1" customFormat="1" ht="38.25" customHeight="1">
      <c r="B206" s="47"/>
      <c r="C206" s="235" t="s">
        <v>482</v>
      </c>
      <c r="D206" s="235" t="s">
        <v>184</v>
      </c>
      <c r="E206" s="236" t="s">
        <v>819</v>
      </c>
      <c r="F206" s="237" t="s">
        <v>820</v>
      </c>
      <c r="G206" s="238" t="s">
        <v>272</v>
      </c>
      <c r="H206" s="239">
        <v>326.25</v>
      </c>
      <c r="I206" s="240"/>
      <c r="J206" s="241">
        <f>ROUND(I206*H206,2)</f>
        <v>0</v>
      </c>
      <c r="K206" s="237" t="s">
        <v>273</v>
      </c>
      <c r="L206" s="73"/>
      <c r="M206" s="242" t="s">
        <v>34</v>
      </c>
      <c r="N206" s="243" t="s">
        <v>50</v>
      </c>
      <c r="O206" s="48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AR206" s="24" t="s">
        <v>197</v>
      </c>
      <c r="AT206" s="24" t="s">
        <v>184</v>
      </c>
      <c r="AU206" s="24" t="s">
        <v>90</v>
      </c>
      <c r="AY206" s="24" t="s">
        <v>183</v>
      </c>
      <c r="BE206" s="246">
        <f>IF(N206="základní",J206,0)</f>
        <v>0</v>
      </c>
      <c r="BF206" s="246">
        <f>IF(N206="snížená",J206,0)</f>
        <v>0</v>
      </c>
      <c r="BG206" s="246">
        <f>IF(N206="zákl. přenesená",J206,0)</f>
        <v>0</v>
      </c>
      <c r="BH206" s="246">
        <f>IF(N206="sníž. přenesená",J206,0)</f>
        <v>0</v>
      </c>
      <c r="BI206" s="246">
        <f>IF(N206="nulová",J206,0)</f>
        <v>0</v>
      </c>
      <c r="BJ206" s="24" t="s">
        <v>87</v>
      </c>
      <c r="BK206" s="246">
        <f>ROUND(I206*H206,2)</f>
        <v>0</v>
      </c>
      <c r="BL206" s="24" t="s">
        <v>197</v>
      </c>
      <c r="BM206" s="24" t="s">
        <v>821</v>
      </c>
    </row>
    <row r="207" s="12" customFormat="1">
      <c r="B207" s="253"/>
      <c r="C207" s="254"/>
      <c r="D207" s="255" t="s">
        <v>275</v>
      </c>
      <c r="E207" s="256" t="s">
        <v>34</v>
      </c>
      <c r="F207" s="257" t="s">
        <v>818</v>
      </c>
      <c r="G207" s="254"/>
      <c r="H207" s="258">
        <v>326.25</v>
      </c>
      <c r="I207" s="259"/>
      <c r="J207" s="254"/>
      <c r="K207" s="254"/>
      <c r="L207" s="260"/>
      <c r="M207" s="261"/>
      <c r="N207" s="262"/>
      <c r="O207" s="262"/>
      <c r="P207" s="262"/>
      <c r="Q207" s="262"/>
      <c r="R207" s="262"/>
      <c r="S207" s="262"/>
      <c r="T207" s="263"/>
      <c r="AT207" s="264" t="s">
        <v>275</v>
      </c>
      <c r="AU207" s="264" t="s">
        <v>90</v>
      </c>
      <c r="AV207" s="12" t="s">
        <v>90</v>
      </c>
      <c r="AW207" s="12" t="s">
        <v>42</v>
      </c>
      <c r="AX207" s="12" t="s">
        <v>87</v>
      </c>
      <c r="AY207" s="264" t="s">
        <v>183</v>
      </c>
    </row>
    <row r="208" s="1" customFormat="1" ht="25.5" customHeight="1">
      <c r="B208" s="47"/>
      <c r="C208" s="235" t="s">
        <v>486</v>
      </c>
      <c r="D208" s="235" t="s">
        <v>184</v>
      </c>
      <c r="E208" s="236" t="s">
        <v>822</v>
      </c>
      <c r="F208" s="237" t="s">
        <v>823</v>
      </c>
      <c r="G208" s="238" t="s">
        <v>272</v>
      </c>
      <c r="H208" s="239">
        <v>217.5</v>
      </c>
      <c r="I208" s="240"/>
      <c r="J208" s="241">
        <f>ROUND(I208*H208,2)</f>
        <v>0</v>
      </c>
      <c r="K208" s="237" t="s">
        <v>273</v>
      </c>
      <c r="L208" s="73"/>
      <c r="M208" s="242" t="s">
        <v>34</v>
      </c>
      <c r="N208" s="243" t="s">
        <v>50</v>
      </c>
      <c r="O208" s="48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AR208" s="24" t="s">
        <v>197</v>
      </c>
      <c r="AT208" s="24" t="s">
        <v>184</v>
      </c>
      <c r="AU208" s="24" t="s">
        <v>90</v>
      </c>
      <c r="AY208" s="24" t="s">
        <v>183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24" t="s">
        <v>87</v>
      </c>
      <c r="BK208" s="246">
        <f>ROUND(I208*H208,2)</f>
        <v>0</v>
      </c>
      <c r="BL208" s="24" t="s">
        <v>197</v>
      </c>
      <c r="BM208" s="24" t="s">
        <v>824</v>
      </c>
    </row>
    <row r="209" s="1" customFormat="1" ht="38.25" customHeight="1">
      <c r="B209" s="47"/>
      <c r="C209" s="235" t="s">
        <v>490</v>
      </c>
      <c r="D209" s="235" t="s">
        <v>184</v>
      </c>
      <c r="E209" s="236" t="s">
        <v>491</v>
      </c>
      <c r="F209" s="237" t="s">
        <v>492</v>
      </c>
      <c r="G209" s="238" t="s">
        <v>289</v>
      </c>
      <c r="H209" s="239">
        <v>435</v>
      </c>
      <c r="I209" s="240"/>
      <c r="J209" s="241">
        <f>ROUND(I209*H209,2)</f>
        <v>0</v>
      </c>
      <c r="K209" s="237" t="s">
        <v>273</v>
      </c>
      <c r="L209" s="73"/>
      <c r="M209" s="242" t="s">
        <v>34</v>
      </c>
      <c r="N209" s="243" t="s">
        <v>50</v>
      </c>
      <c r="O209" s="48"/>
      <c r="P209" s="244">
        <f>O209*H209</f>
        <v>0</v>
      </c>
      <c r="Q209" s="244">
        <v>0.00022000000000000001</v>
      </c>
      <c r="R209" s="244">
        <f>Q209*H209</f>
        <v>0.095700000000000007</v>
      </c>
      <c r="S209" s="244">
        <v>0</v>
      </c>
      <c r="T209" s="245">
        <f>S209*H209</f>
        <v>0</v>
      </c>
      <c r="AR209" s="24" t="s">
        <v>197</v>
      </c>
      <c r="AT209" s="24" t="s">
        <v>184</v>
      </c>
      <c r="AU209" s="24" t="s">
        <v>90</v>
      </c>
      <c r="AY209" s="24" t="s">
        <v>183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24" t="s">
        <v>87</v>
      </c>
      <c r="BK209" s="246">
        <f>ROUND(I209*H209,2)</f>
        <v>0</v>
      </c>
      <c r="BL209" s="24" t="s">
        <v>197</v>
      </c>
      <c r="BM209" s="24" t="s">
        <v>825</v>
      </c>
    </row>
    <row r="210" s="12" customFormat="1">
      <c r="B210" s="253"/>
      <c r="C210" s="254"/>
      <c r="D210" s="255" t="s">
        <v>275</v>
      </c>
      <c r="E210" s="256" t="s">
        <v>34</v>
      </c>
      <c r="F210" s="257" t="s">
        <v>826</v>
      </c>
      <c r="G210" s="254"/>
      <c r="H210" s="258">
        <v>435</v>
      </c>
      <c r="I210" s="259"/>
      <c r="J210" s="254"/>
      <c r="K210" s="254"/>
      <c r="L210" s="260"/>
      <c r="M210" s="261"/>
      <c r="N210" s="262"/>
      <c r="O210" s="262"/>
      <c r="P210" s="262"/>
      <c r="Q210" s="262"/>
      <c r="R210" s="262"/>
      <c r="S210" s="262"/>
      <c r="T210" s="263"/>
      <c r="AT210" s="264" t="s">
        <v>275</v>
      </c>
      <c r="AU210" s="264" t="s">
        <v>90</v>
      </c>
      <c r="AV210" s="12" t="s">
        <v>90</v>
      </c>
      <c r="AW210" s="12" t="s">
        <v>42</v>
      </c>
      <c r="AX210" s="12" t="s">
        <v>87</v>
      </c>
      <c r="AY210" s="264" t="s">
        <v>183</v>
      </c>
    </row>
    <row r="211" s="1" customFormat="1" ht="25.5" customHeight="1">
      <c r="B211" s="47"/>
      <c r="C211" s="235" t="s">
        <v>495</v>
      </c>
      <c r="D211" s="235" t="s">
        <v>184</v>
      </c>
      <c r="E211" s="236" t="s">
        <v>496</v>
      </c>
      <c r="F211" s="237" t="s">
        <v>497</v>
      </c>
      <c r="G211" s="238" t="s">
        <v>289</v>
      </c>
      <c r="H211" s="239">
        <v>435</v>
      </c>
      <c r="I211" s="240"/>
      <c r="J211" s="241">
        <f>ROUND(I211*H211,2)</f>
        <v>0</v>
      </c>
      <c r="K211" s="237" t="s">
        <v>273</v>
      </c>
      <c r="L211" s="73"/>
      <c r="M211" s="242" t="s">
        <v>34</v>
      </c>
      <c r="N211" s="243" t="s">
        <v>50</v>
      </c>
      <c r="O211" s="48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AR211" s="24" t="s">
        <v>197</v>
      </c>
      <c r="AT211" s="24" t="s">
        <v>184</v>
      </c>
      <c r="AU211" s="24" t="s">
        <v>90</v>
      </c>
      <c r="AY211" s="24" t="s">
        <v>183</v>
      </c>
      <c r="BE211" s="246">
        <f>IF(N211="základní",J211,0)</f>
        <v>0</v>
      </c>
      <c r="BF211" s="246">
        <f>IF(N211="snížená",J211,0)</f>
        <v>0</v>
      </c>
      <c r="BG211" s="246">
        <f>IF(N211="zákl. přenesená",J211,0)</f>
        <v>0</v>
      </c>
      <c r="BH211" s="246">
        <f>IF(N211="sníž. přenesená",J211,0)</f>
        <v>0</v>
      </c>
      <c r="BI211" s="246">
        <f>IF(N211="nulová",J211,0)</f>
        <v>0</v>
      </c>
      <c r="BJ211" s="24" t="s">
        <v>87</v>
      </c>
      <c r="BK211" s="246">
        <f>ROUND(I211*H211,2)</f>
        <v>0</v>
      </c>
      <c r="BL211" s="24" t="s">
        <v>197</v>
      </c>
      <c r="BM211" s="24" t="s">
        <v>827</v>
      </c>
    </row>
    <row r="212" s="12" customFormat="1">
      <c r="B212" s="253"/>
      <c r="C212" s="254"/>
      <c r="D212" s="255" t="s">
        <v>275</v>
      </c>
      <c r="E212" s="256" t="s">
        <v>34</v>
      </c>
      <c r="F212" s="257" t="s">
        <v>826</v>
      </c>
      <c r="G212" s="254"/>
      <c r="H212" s="258">
        <v>435</v>
      </c>
      <c r="I212" s="259"/>
      <c r="J212" s="254"/>
      <c r="K212" s="254"/>
      <c r="L212" s="260"/>
      <c r="M212" s="261"/>
      <c r="N212" s="262"/>
      <c r="O212" s="262"/>
      <c r="P212" s="262"/>
      <c r="Q212" s="262"/>
      <c r="R212" s="262"/>
      <c r="S212" s="262"/>
      <c r="T212" s="263"/>
      <c r="AT212" s="264" t="s">
        <v>275</v>
      </c>
      <c r="AU212" s="264" t="s">
        <v>90</v>
      </c>
      <c r="AV212" s="12" t="s">
        <v>90</v>
      </c>
      <c r="AW212" s="12" t="s">
        <v>42</v>
      </c>
      <c r="AX212" s="12" t="s">
        <v>87</v>
      </c>
      <c r="AY212" s="264" t="s">
        <v>183</v>
      </c>
    </row>
    <row r="213" s="11" customFormat="1" ht="29.88" customHeight="1">
      <c r="B213" s="219"/>
      <c r="C213" s="220"/>
      <c r="D213" s="221" t="s">
        <v>78</v>
      </c>
      <c r="E213" s="233" t="s">
        <v>204</v>
      </c>
      <c r="F213" s="233" t="s">
        <v>499</v>
      </c>
      <c r="G213" s="220"/>
      <c r="H213" s="220"/>
      <c r="I213" s="223"/>
      <c r="J213" s="234">
        <f>BK213</f>
        <v>0</v>
      </c>
      <c r="K213" s="220"/>
      <c r="L213" s="225"/>
      <c r="M213" s="226"/>
      <c r="N213" s="227"/>
      <c r="O213" s="227"/>
      <c r="P213" s="228">
        <f>SUM(P214:P215)</f>
        <v>0</v>
      </c>
      <c r="Q213" s="227"/>
      <c r="R213" s="228">
        <f>SUM(R214:R215)</f>
        <v>0.064000000000000001</v>
      </c>
      <c r="S213" s="227"/>
      <c r="T213" s="229">
        <f>SUM(T214:T215)</f>
        <v>0</v>
      </c>
      <c r="AR213" s="230" t="s">
        <v>87</v>
      </c>
      <c r="AT213" s="231" t="s">
        <v>78</v>
      </c>
      <c r="AU213" s="231" t="s">
        <v>87</v>
      </c>
      <c r="AY213" s="230" t="s">
        <v>183</v>
      </c>
      <c r="BK213" s="232">
        <f>SUM(BK214:BK215)</f>
        <v>0</v>
      </c>
    </row>
    <row r="214" s="1" customFormat="1" ht="51" customHeight="1">
      <c r="B214" s="47"/>
      <c r="C214" s="235" t="s">
        <v>500</v>
      </c>
      <c r="D214" s="235" t="s">
        <v>184</v>
      </c>
      <c r="E214" s="236" t="s">
        <v>501</v>
      </c>
      <c r="F214" s="237" t="s">
        <v>502</v>
      </c>
      <c r="G214" s="238" t="s">
        <v>503</v>
      </c>
      <c r="H214" s="239">
        <v>8</v>
      </c>
      <c r="I214" s="240"/>
      <c r="J214" s="241">
        <f>ROUND(I214*H214,2)</f>
        <v>0</v>
      </c>
      <c r="K214" s="237" t="s">
        <v>34</v>
      </c>
      <c r="L214" s="73"/>
      <c r="M214" s="242" t="s">
        <v>34</v>
      </c>
      <c r="N214" s="243" t="s">
        <v>50</v>
      </c>
      <c r="O214" s="48"/>
      <c r="P214" s="244">
        <f>O214*H214</f>
        <v>0</v>
      </c>
      <c r="Q214" s="244">
        <v>0.0080000000000000002</v>
      </c>
      <c r="R214" s="244">
        <f>Q214*H214</f>
        <v>0.064000000000000001</v>
      </c>
      <c r="S214" s="244">
        <v>0</v>
      </c>
      <c r="T214" s="245">
        <f>S214*H214</f>
        <v>0</v>
      </c>
      <c r="AR214" s="24" t="s">
        <v>197</v>
      </c>
      <c r="AT214" s="24" t="s">
        <v>184</v>
      </c>
      <c r="AU214" s="24" t="s">
        <v>90</v>
      </c>
      <c r="AY214" s="24" t="s">
        <v>183</v>
      </c>
      <c r="BE214" s="246">
        <f>IF(N214="základní",J214,0)</f>
        <v>0</v>
      </c>
      <c r="BF214" s="246">
        <f>IF(N214="snížená",J214,0)</f>
        <v>0</v>
      </c>
      <c r="BG214" s="246">
        <f>IF(N214="zákl. přenesená",J214,0)</f>
        <v>0</v>
      </c>
      <c r="BH214" s="246">
        <f>IF(N214="sníž. přenesená",J214,0)</f>
        <v>0</v>
      </c>
      <c r="BI214" s="246">
        <f>IF(N214="nulová",J214,0)</f>
        <v>0</v>
      </c>
      <c r="BJ214" s="24" t="s">
        <v>87</v>
      </c>
      <c r="BK214" s="246">
        <f>ROUND(I214*H214,2)</f>
        <v>0</v>
      </c>
      <c r="BL214" s="24" t="s">
        <v>197</v>
      </c>
      <c r="BM214" s="24" t="s">
        <v>828</v>
      </c>
    </row>
    <row r="215" s="12" customFormat="1">
      <c r="B215" s="253"/>
      <c r="C215" s="254"/>
      <c r="D215" s="255" t="s">
        <v>275</v>
      </c>
      <c r="E215" s="256" t="s">
        <v>34</v>
      </c>
      <c r="F215" s="257" t="s">
        <v>829</v>
      </c>
      <c r="G215" s="254"/>
      <c r="H215" s="258">
        <v>8</v>
      </c>
      <c r="I215" s="259"/>
      <c r="J215" s="254"/>
      <c r="K215" s="254"/>
      <c r="L215" s="260"/>
      <c r="M215" s="261"/>
      <c r="N215" s="262"/>
      <c r="O215" s="262"/>
      <c r="P215" s="262"/>
      <c r="Q215" s="262"/>
      <c r="R215" s="262"/>
      <c r="S215" s="262"/>
      <c r="T215" s="263"/>
      <c r="AT215" s="264" t="s">
        <v>275</v>
      </c>
      <c r="AU215" s="264" t="s">
        <v>90</v>
      </c>
      <c r="AV215" s="12" t="s">
        <v>90</v>
      </c>
      <c r="AW215" s="12" t="s">
        <v>42</v>
      </c>
      <c r="AX215" s="12" t="s">
        <v>87</v>
      </c>
      <c r="AY215" s="264" t="s">
        <v>183</v>
      </c>
    </row>
    <row r="216" s="11" customFormat="1" ht="29.88" customHeight="1">
      <c r="B216" s="219"/>
      <c r="C216" s="220"/>
      <c r="D216" s="221" t="s">
        <v>78</v>
      </c>
      <c r="E216" s="233" t="s">
        <v>212</v>
      </c>
      <c r="F216" s="233" t="s">
        <v>505</v>
      </c>
      <c r="G216" s="220"/>
      <c r="H216" s="220"/>
      <c r="I216" s="223"/>
      <c r="J216" s="234">
        <f>BK216</f>
        <v>0</v>
      </c>
      <c r="K216" s="220"/>
      <c r="L216" s="225"/>
      <c r="M216" s="226"/>
      <c r="N216" s="227"/>
      <c r="O216" s="227"/>
      <c r="P216" s="228">
        <f>SUM(P217:P293)</f>
        <v>0</v>
      </c>
      <c r="Q216" s="227"/>
      <c r="R216" s="228">
        <f>SUM(R217:R293)</f>
        <v>48.70073</v>
      </c>
      <c r="S216" s="227"/>
      <c r="T216" s="229">
        <f>SUM(T217:T293)</f>
        <v>0</v>
      </c>
      <c r="AR216" s="230" t="s">
        <v>87</v>
      </c>
      <c r="AT216" s="231" t="s">
        <v>78</v>
      </c>
      <c r="AU216" s="231" t="s">
        <v>87</v>
      </c>
      <c r="AY216" s="230" t="s">
        <v>183</v>
      </c>
      <c r="BK216" s="232">
        <f>SUM(BK217:BK293)</f>
        <v>0</v>
      </c>
    </row>
    <row r="217" s="1" customFormat="1" ht="16.5" customHeight="1">
      <c r="B217" s="47"/>
      <c r="C217" s="265" t="s">
        <v>506</v>
      </c>
      <c r="D217" s="265" t="s">
        <v>302</v>
      </c>
      <c r="E217" s="266" t="s">
        <v>507</v>
      </c>
      <c r="F217" s="267" t="s">
        <v>508</v>
      </c>
      <c r="G217" s="268" t="s">
        <v>289</v>
      </c>
      <c r="H217" s="269">
        <v>302.5</v>
      </c>
      <c r="I217" s="270"/>
      <c r="J217" s="271">
        <f>ROUND(I217*H217,2)</f>
        <v>0</v>
      </c>
      <c r="K217" s="267" t="s">
        <v>34</v>
      </c>
      <c r="L217" s="272"/>
      <c r="M217" s="273" t="s">
        <v>34</v>
      </c>
      <c r="N217" s="274" t="s">
        <v>50</v>
      </c>
      <c r="O217" s="48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AR217" s="24" t="s">
        <v>509</v>
      </c>
      <c r="AT217" s="24" t="s">
        <v>302</v>
      </c>
      <c r="AU217" s="24" t="s">
        <v>90</v>
      </c>
      <c r="AY217" s="24" t="s">
        <v>183</v>
      </c>
      <c r="BE217" s="246">
        <f>IF(N217="základní",J217,0)</f>
        <v>0</v>
      </c>
      <c r="BF217" s="246">
        <f>IF(N217="snížená",J217,0)</f>
        <v>0</v>
      </c>
      <c r="BG217" s="246">
        <f>IF(N217="zákl. přenesená",J217,0)</f>
        <v>0</v>
      </c>
      <c r="BH217" s="246">
        <f>IF(N217="sníž. přenesená",J217,0)</f>
        <v>0</v>
      </c>
      <c r="BI217" s="246">
        <f>IF(N217="nulová",J217,0)</f>
        <v>0</v>
      </c>
      <c r="BJ217" s="24" t="s">
        <v>87</v>
      </c>
      <c r="BK217" s="246">
        <f>ROUND(I217*H217,2)</f>
        <v>0</v>
      </c>
      <c r="BL217" s="24" t="s">
        <v>509</v>
      </c>
      <c r="BM217" s="24" t="s">
        <v>830</v>
      </c>
    </row>
    <row r="218" s="12" customFormat="1">
      <c r="B218" s="253"/>
      <c r="C218" s="254"/>
      <c r="D218" s="255" t="s">
        <v>275</v>
      </c>
      <c r="E218" s="256" t="s">
        <v>34</v>
      </c>
      <c r="F218" s="257" t="s">
        <v>805</v>
      </c>
      <c r="G218" s="254"/>
      <c r="H218" s="258">
        <v>302.5</v>
      </c>
      <c r="I218" s="259"/>
      <c r="J218" s="254"/>
      <c r="K218" s="254"/>
      <c r="L218" s="260"/>
      <c r="M218" s="261"/>
      <c r="N218" s="262"/>
      <c r="O218" s="262"/>
      <c r="P218" s="262"/>
      <c r="Q218" s="262"/>
      <c r="R218" s="262"/>
      <c r="S218" s="262"/>
      <c r="T218" s="263"/>
      <c r="AT218" s="264" t="s">
        <v>275</v>
      </c>
      <c r="AU218" s="264" t="s">
        <v>90</v>
      </c>
      <c r="AV218" s="12" t="s">
        <v>90</v>
      </c>
      <c r="AW218" s="12" t="s">
        <v>42</v>
      </c>
      <c r="AX218" s="12" t="s">
        <v>87</v>
      </c>
      <c r="AY218" s="264" t="s">
        <v>183</v>
      </c>
    </row>
    <row r="219" s="1" customFormat="1" ht="25.5" customHeight="1">
      <c r="B219" s="47"/>
      <c r="C219" s="235" t="s">
        <v>512</v>
      </c>
      <c r="D219" s="235" t="s">
        <v>184</v>
      </c>
      <c r="E219" s="236" t="s">
        <v>513</v>
      </c>
      <c r="F219" s="237" t="s">
        <v>514</v>
      </c>
      <c r="G219" s="238" t="s">
        <v>289</v>
      </c>
      <c r="H219" s="239">
        <v>100</v>
      </c>
      <c r="I219" s="240"/>
      <c r="J219" s="241">
        <f>ROUND(I219*H219,2)</f>
        <v>0</v>
      </c>
      <c r="K219" s="237" t="s">
        <v>273</v>
      </c>
      <c r="L219" s="73"/>
      <c r="M219" s="242" t="s">
        <v>34</v>
      </c>
      <c r="N219" s="243" t="s">
        <v>50</v>
      </c>
      <c r="O219" s="48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AR219" s="24" t="s">
        <v>197</v>
      </c>
      <c r="AT219" s="24" t="s">
        <v>184</v>
      </c>
      <c r="AU219" s="24" t="s">
        <v>90</v>
      </c>
      <c r="AY219" s="24" t="s">
        <v>183</v>
      </c>
      <c r="BE219" s="246">
        <f>IF(N219="základní",J219,0)</f>
        <v>0</v>
      </c>
      <c r="BF219" s="246">
        <f>IF(N219="snížená",J219,0)</f>
        <v>0</v>
      </c>
      <c r="BG219" s="246">
        <f>IF(N219="zákl. přenesená",J219,0)</f>
        <v>0</v>
      </c>
      <c r="BH219" s="246">
        <f>IF(N219="sníž. přenesená",J219,0)</f>
        <v>0</v>
      </c>
      <c r="BI219" s="246">
        <f>IF(N219="nulová",J219,0)</f>
        <v>0</v>
      </c>
      <c r="BJ219" s="24" t="s">
        <v>87</v>
      </c>
      <c r="BK219" s="246">
        <f>ROUND(I219*H219,2)</f>
        <v>0</v>
      </c>
      <c r="BL219" s="24" t="s">
        <v>197</v>
      </c>
      <c r="BM219" s="24" t="s">
        <v>831</v>
      </c>
    </row>
    <row r="220" s="12" customFormat="1">
      <c r="B220" s="253"/>
      <c r="C220" s="254"/>
      <c r="D220" s="255" t="s">
        <v>275</v>
      </c>
      <c r="E220" s="256" t="s">
        <v>34</v>
      </c>
      <c r="F220" s="257" t="s">
        <v>291</v>
      </c>
      <c r="G220" s="254"/>
      <c r="H220" s="258">
        <v>100</v>
      </c>
      <c r="I220" s="259"/>
      <c r="J220" s="254"/>
      <c r="K220" s="254"/>
      <c r="L220" s="260"/>
      <c r="M220" s="261"/>
      <c r="N220" s="262"/>
      <c r="O220" s="262"/>
      <c r="P220" s="262"/>
      <c r="Q220" s="262"/>
      <c r="R220" s="262"/>
      <c r="S220" s="262"/>
      <c r="T220" s="263"/>
      <c r="AT220" s="264" t="s">
        <v>275</v>
      </c>
      <c r="AU220" s="264" t="s">
        <v>90</v>
      </c>
      <c r="AV220" s="12" t="s">
        <v>90</v>
      </c>
      <c r="AW220" s="12" t="s">
        <v>42</v>
      </c>
      <c r="AX220" s="12" t="s">
        <v>87</v>
      </c>
      <c r="AY220" s="264" t="s">
        <v>183</v>
      </c>
    </row>
    <row r="221" s="1" customFormat="1" ht="16.5" customHeight="1">
      <c r="B221" s="47"/>
      <c r="C221" s="265" t="s">
        <v>516</v>
      </c>
      <c r="D221" s="265" t="s">
        <v>302</v>
      </c>
      <c r="E221" s="266" t="s">
        <v>517</v>
      </c>
      <c r="F221" s="267" t="s">
        <v>518</v>
      </c>
      <c r="G221" s="268" t="s">
        <v>289</v>
      </c>
      <c r="H221" s="269">
        <v>100</v>
      </c>
      <c r="I221" s="270"/>
      <c r="J221" s="271">
        <f>ROUND(I221*H221,2)</f>
        <v>0</v>
      </c>
      <c r="K221" s="267" t="s">
        <v>273</v>
      </c>
      <c r="L221" s="272"/>
      <c r="M221" s="273" t="s">
        <v>34</v>
      </c>
      <c r="N221" s="274" t="s">
        <v>50</v>
      </c>
      <c r="O221" s="48"/>
      <c r="P221" s="244">
        <f>O221*H221</f>
        <v>0</v>
      </c>
      <c r="Q221" s="244">
        <v>0.00048000000000000001</v>
      </c>
      <c r="R221" s="244">
        <f>Q221*H221</f>
        <v>0.048000000000000001</v>
      </c>
      <c r="S221" s="244">
        <v>0</v>
      </c>
      <c r="T221" s="245">
        <f>S221*H221</f>
        <v>0</v>
      </c>
      <c r="AR221" s="24" t="s">
        <v>212</v>
      </c>
      <c r="AT221" s="24" t="s">
        <v>302</v>
      </c>
      <c r="AU221" s="24" t="s">
        <v>90</v>
      </c>
      <c r="AY221" s="24" t="s">
        <v>183</v>
      </c>
      <c r="BE221" s="246">
        <f>IF(N221="základní",J221,0)</f>
        <v>0</v>
      </c>
      <c r="BF221" s="246">
        <f>IF(N221="snížená",J221,0)</f>
        <v>0</v>
      </c>
      <c r="BG221" s="246">
        <f>IF(N221="zákl. přenesená",J221,0)</f>
        <v>0</v>
      </c>
      <c r="BH221" s="246">
        <f>IF(N221="sníž. přenesená",J221,0)</f>
        <v>0</v>
      </c>
      <c r="BI221" s="246">
        <f>IF(N221="nulová",J221,0)</f>
        <v>0</v>
      </c>
      <c r="BJ221" s="24" t="s">
        <v>87</v>
      </c>
      <c r="BK221" s="246">
        <f>ROUND(I221*H221,2)</f>
        <v>0</v>
      </c>
      <c r="BL221" s="24" t="s">
        <v>197</v>
      </c>
      <c r="BM221" s="24" t="s">
        <v>832</v>
      </c>
    </row>
    <row r="222" s="12" customFormat="1">
      <c r="B222" s="253"/>
      <c r="C222" s="254"/>
      <c r="D222" s="255" t="s">
        <v>275</v>
      </c>
      <c r="E222" s="256" t="s">
        <v>34</v>
      </c>
      <c r="F222" s="257" t="s">
        <v>291</v>
      </c>
      <c r="G222" s="254"/>
      <c r="H222" s="258">
        <v>100</v>
      </c>
      <c r="I222" s="259"/>
      <c r="J222" s="254"/>
      <c r="K222" s="254"/>
      <c r="L222" s="260"/>
      <c r="M222" s="261"/>
      <c r="N222" s="262"/>
      <c r="O222" s="262"/>
      <c r="P222" s="262"/>
      <c r="Q222" s="262"/>
      <c r="R222" s="262"/>
      <c r="S222" s="262"/>
      <c r="T222" s="263"/>
      <c r="AT222" s="264" t="s">
        <v>275</v>
      </c>
      <c r="AU222" s="264" t="s">
        <v>90</v>
      </c>
      <c r="AV222" s="12" t="s">
        <v>90</v>
      </c>
      <c r="AW222" s="12" t="s">
        <v>42</v>
      </c>
      <c r="AX222" s="12" t="s">
        <v>87</v>
      </c>
      <c r="AY222" s="264" t="s">
        <v>183</v>
      </c>
    </row>
    <row r="223" s="1" customFormat="1" ht="25.5" customHeight="1">
      <c r="B223" s="47"/>
      <c r="C223" s="235" t="s">
        <v>520</v>
      </c>
      <c r="D223" s="235" t="s">
        <v>184</v>
      </c>
      <c r="E223" s="236" t="s">
        <v>521</v>
      </c>
      <c r="F223" s="237" t="s">
        <v>522</v>
      </c>
      <c r="G223" s="238" t="s">
        <v>289</v>
      </c>
      <c r="H223" s="239">
        <v>302.5</v>
      </c>
      <c r="I223" s="240"/>
      <c r="J223" s="241">
        <f>ROUND(I223*H223,2)</f>
        <v>0</v>
      </c>
      <c r="K223" s="237" t="s">
        <v>273</v>
      </c>
      <c r="L223" s="73"/>
      <c r="M223" s="242" t="s">
        <v>34</v>
      </c>
      <c r="N223" s="243" t="s">
        <v>50</v>
      </c>
      <c r="O223" s="48"/>
      <c r="P223" s="244">
        <f>O223*H223</f>
        <v>0</v>
      </c>
      <c r="Q223" s="244">
        <v>2.0000000000000002E-05</v>
      </c>
      <c r="R223" s="244">
        <f>Q223*H223</f>
        <v>0.0060500000000000007</v>
      </c>
      <c r="S223" s="244">
        <v>0</v>
      </c>
      <c r="T223" s="245">
        <f>S223*H223</f>
        <v>0</v>
      </c>
      <c r="AR223" s="24" t="s">
        <v>197</v>
      </c>
      <c r="AT223" s="24" t="s">
        <v>184</v>
      </c>
      <c r="AU223" s="24" t="s">
        <v>90</v>
      </c>
      <c r="AY223" s="24" t="s">
        <v>183</v>
      </c>
      <c r="BE223" s="246">
        <f>IF(N223="základní",J223,0)</f>
        <v>0</v>
      </c>
      <c r="BF223" s="246">
        <f>IF(N223="snížená",J223,0)</f>
        <v>0</v>
      </c>
      <c r="BG223" s="246">
        <f>IF(N223="zákl. přenesená",J223,0)</f>
        <v>0</v>
      </c>
      <c r="BH223" s="246">
        <f>IF(N223="sníž. přenesená",J223,0)</f>
        <v>0</v>
      </c>
      <c r="BI223" s="246">
        <f>IF(N223="nulová",J223,0)</f>
        <v>0</v>
      </c>
      <c r="BJ223" s="24" t="s">
        <v>87</v>
      </c>
      <c r="BK223" s="246">
        <f>ROUND(I223*H223,2)</f>
        <v>0</v>
      </c>
      <c r="BL223" s="24" t="s">
        <v>197</v>
      </c>
      <c r="BM223" s="24" t="s">
        <v>833</v>
      </c>
    </row>
    <row r="224" s="12" customFormat="1">
      <c r="B224" s="253"/>
      <c r="C224" s="254"/>
      <c r="D224" s="255" t="s">
        <v>275</v>
      </c>
      <c r="E224" s="256" t="s">
        <v>34</v>
      </c>
      <c r="F224" s="257" t="s">
        <v>805</v>
      </c>
      <c r="G224" s="254"/>
      <c r="H224" s="258">
        <v>302.5</v>
      </c>
      <c r="I224" s="259"/>
      <c r="J224" s="254"/>
      <c r="K224" s="254"/>
      <c r="L224" s="260"/>
      <c r="M224" s="261"/>
      <c r="N224" s="262"/>
      <c r="O224" s="262"/>
      <c r="P224" s="262"/>
      <c r="Q224" s="262"/>
      <c r="R224" s="262"/>
      <c r="S224" s="262"/>
      <c r="T224" s="263"/>
      <c r="AT224" s="264" t="s">
        <v>275</v>
      </c>
      <c r="AU224" s="264" t="s">
        <v>90</v>
      </c>
      <c r="AV224" s="12" t="s">
        <v>90</v>
      </c>
      <c r="AW224" s="12" t="s">
        <v>42</v>
      </c>
      <c r="AX224" s="12" t="s">
        <v>87</v>
      </c>
      <c r="AY224" s="264" t="s">
        <v>183</v>
      </c>
    </row>
    <row r="225" s="1" customFormat="1" ht="16.5" customHeight="1">
      <c r="B225" s="47"/>
      <c r="C225" s="265" t="s">
        <v>525</v>
      </c>
      <c r="D225" s="265" t="s">
        <v>302</v>
      </c>
      <c r="E225" s="266" t="s">
        <v>526</v>
      </c>
      <c r="F225" s="267" t="s">
        <v>527</v>
      </c>
      <c r="G225" s="268" t="s">
        <v>528</v>
      </c>
      <c r="H225" s="269">
        <v>99</v>
      </c>
      <c r="I225" s="270"/>
      <c r="J225" s="271">
        <f>ROUND(I225*H225,2)</f>
        <v>0</v>
      </c>
      <c r="K225" s="267" t="s">
        <v>529</v>
      </c>
      <c r="L225" s="272"/>
      <c r="M225" s="273" t="s">
        <v>34</v>
      </c>
      <c r="N225" s="274" t="s">
        <v>50</v>
      </c>
      <c r="O225" s="48"/>
      <c r="P225" s="244">
        <f>O225*H225</f>
        <v>0</v>
      </c>
      <c r="Q225" s="244">
        <v>0.0094900000000000002</v>
      </c>
      <c r="R225" s="244">
        <f>Q225*H225</f>
        <v>0.93951000000000007</v>
      </c>
      <c r="S225" s="244">
        <v>0</v>
      </c>
      <c r="T225" s="245">
        <f>S225*H225</f>
        <v>0</v>
      </c>
      <c r="AR225" s="24" t="s">
        <v>212</v>
      </c>
      <c r="AT225" s="24" t="s">
        <v>302</v>
      </c>
      <c r="AU225" s="24" t="s">
        <v>90</v>
      </c>
      <c r="AY225" s="24" t="s">
        <v>183</v>
      </c>
      <c r="BE225" s="246">
        <f>IF(N225="základní",J225,0)</f>
        <v>0</v>
      </c>
      <c r="BF225" s="246">
        <f>IF(N225="snížená",J225,0)</f>
        <v>0</v>
      </c>
      <c r="BG225" s="246">
        <f>IF(N225="zákl. přenesená",J225,0)</f>
        <v>0</v>
      </c>
      <c r="BH225" s="246">
        <f>IF(N225="sníž. přenesená",J225,0)</f>
        <v>0</v>
      </c>
      <c r="BI225" s="246">
        <f>IF(N225="nulová",J225,0)</f>
        <v>0</v>
      </c>
      <c r="BJ225" s="24" t="s">
        <v>87</v>
      </c>
      <c r="BK225" s="246">
        <f>ROUND(I225*H225,2)</f>
        <v>0</v>
      </c>
      <c r="BL225" s="24" t="s">
        <v>197</v>
      </c>
      <c r="BM225" s="24" t="s">
        <v>834</v>
      </c>
    </row>
    <row r="226" s="12" customFormat="1">
      <c r="B226" s="253"/>
      <c r="C226" s="254"/>
      <c r="D226" s="255" t="s">
        <v>275</v>
      </c>
      <c r="E226" s="256" t="s">
        <v>34</v>
      </c>
      <c r="F226" s="257" t="s">
        <v>664</v>
      </c>
      <c r="G226" s="254"/>
      <c r="H226" s="258">
        <v>99</v>
      </c>
      <c r="I226" s="259"/>
      <c r="J226" s="254"/>
      <c r="K226" s="254"/>
      <c r="L226" s="260"/>
      <c r="M226" s="261"/>
      <c r="N226" s="262"/>
      <c r="O226" s="262"/>
      <c r="P226" s="262"/>
      <c r="Q226" s="262"/>
      <c r="R226" s="262"/>
      <c r="S226" s="262"/>
      <c r="T226" s="263"/>
      <c r="AT226" s="264" t="s">
        <v>275</v>
      </c>
      <c r="AU226" s="264" t="s">
        <v>90</v>
      </c>
      <c r="AV226" s="12" t="s">
        <v>90</v>
      </c>
      <c r="AW226" s="12" t="s">
        <v>42</v>
      </c>
      <c r="AX226" s="12" t="s">
        <v>87</v>
      </c>
      <c r="AY226" s="264" t="s">
        <v>183</v>
      </c>
    </row>
    <row r="227" s="1" customFormat="1" ht="16.5" customHeight="1">
      <c r="B227" s="47"/>
      <c r="C227" s="265" t="s">
        <v>532</v>
      </c>
      <c r="D227" s="265" t="s">
        <v>302</v>
      </c>
      <c r="E227" s="266" t="s">
        <v>533</v>
      </c>
      <c r="F227" s="267" t="s">
        <v>534</v>
      </c>
      <c r="G227" s="268" t="s">
        <v>528</v>
      </c>
      <c r="H227" s="269">
        <v>8</v>
      </c>
      <c r="I227" s="270"/>
      <c r="J227" s="271">
        <f>ROUND(I227*H227,2)</f>
        <v>0</v>
      </c>
      <c r="K227" s="267" t="s">
        <v>529</v>
      </c>
      <c r="L227" s="272"/>
      <c r="M227" s="273" t="s">
        <v>34</v>
      </c>
      <c r="N227" s="274" t="s">
        <v>50</v>
      </c>
      <c r="O227" s="48"/>
      <c r="P227" s="244">
        <f>O227*H227</f>
        <v>0</v>
      </c>
      <c r="Q227" s="244">
        <v>0.0094999999999999998</v>
      </c>
      <c r="R227" s="244">
        <f>Q227*H227</f>
        <v>0.075999999999999998</v>
      </c>
      <c r="S227" s="244">
        <v>0</v>
      </c>
      <c r="T227" s="245">
        <f>S227*H227</f>
        <v>0</v>
      </c>
      <c r="AR227" s="24" t="s">
        <v>212</v>
      </c>
      <c r="AT227" s="24" t="s">
        <v>302</v>
      </c>
      <c r="AU227" s="24" t="s">
        <v>90</v>
      </c>
      <c r="AY227" s="24" t="s">
        <v>183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24" t="s">
        <v>87</v>
      </c>
      <c r="BK227" s="246">
        <f>ROUND(I227*H227,2)</f>
        <v>0</v>
      </c>
      <c r="BL227" s="24" t="s">
        <v>197</v>
      </c>
      <c r="BM227" s="24" t="s">
        <v>835</v>
      </c>
    </row>
    <row r="228" s="12" customFormat="1">
      <c r="B228" s="253"/>
      <c r="C228" s="254"/>
      <c r="D228" s="255" t="s">
        <v>275</v>
      </c>
      <c r="E228" s="256" t="s">
        <v>34</v>
      </c>
      <c r="F228" s="257" t="s">
        <v>212</v>
      </c>
      <c r="G228" s="254"/>
      <c r="H228" s="258">
        <v>8</v>
      </c>
      <c r="I228" s="259"/>
      <c r="J228" s="254"/>
      <c r="K228" s="254"/>
      <c r="L228" s="260"/>
      <c r="M228" s="261"/>
      <c r="N228" s="262"/>
      <c r="O228" s="262"/>
      <c r="P228" s="262"/>
      <c r="Q228" s="262"/>
      <c r="R228" s="262"/>
      <c r="S228" s="262"/>
      <c r="T228" s="263"/>
      <c r="AT228" s="264" t="s">
        <v>275</v>
      </c>
      <c r="AU228" s="264" t="s">
        <v>90</v>
      </c>
      <c r="AV228" s="12" t="s">
        <v>90</v>
      </c>
      <c r="AW228" s="12" t="s">
        <v>42</v>
      </c>
      <c r="AX228" s="12" t="s">
        <v>87</v>
      </c>
      <c r="AY228" s="264" t="s">
        <v>183</v>
      </c>
    </row>
    <row r="229" s="1" customFormat="1" ht="25.5" customHeight="1">
      <c r="B229" s="47"/>
      <c r="C229" s="235" t="s">
        <v>536</v>
      </c>
      <c r="D229" s="235" t="s">
        <v>184</v>
      </c>
      <c r="E229" s="236" t="s">
        <v>537</v>
      </c>
      <c r="F229" s="237" t="s">
        <v>538</v>
      </c>
      <c r="G229" s="238" t="s">
        <v>528</v>
      </c>
      <c r="H229" s="239">
        <v>107</v>
      </c>
      <c r="I229" s="240"/>
      <c r="J229" s="241">
        <f>ROUND(I229*H229,2)</f>
        <v>0</v>
      </c>
      <c r="K229" s="237" t="s">
        <v>273</v>
      </c>
      <c r="L229" s="73"/>
      <c r="M229" s="242" t="s">
        <v>34</v>
      </c>
      <c r="N229" s="243" t="s">
        <v>50</v>
      </c>
      <c r="O229" s="48"/>
      <c r="P229" s="244">
        <f>O229*H229</f>
        <v>0</v>
      </c>
      <c r="Q229" s="244">
        <v>0.00010000000000000001</v>
      </c>
      <c r="R229" s="244">
        <f>Q229*H229</f>
        <v>0.010700000000000001</v>
      </c>
      <c r="S229" s="244">
        <v>0</v>
      </c>
      <c r="T229" s="245">
        <f>S229*H229</f>
        <v>0</v>
      </c>
      <c r="AR229" s="24" t="s">
        <v>197</v>
      </c>
      <c r="AT229" s="24" t="s">
        <v>184</v>
      </c>
      <c r="AU229" s="24" t="s">
        <v>90</v>
      </c>
      <c r="AY229" s="24" t="s">
        <v>183</v>
      </c>
      <c r="BE229" s="246">
        <f>IF(N229="základní",J229,0)</f>
        <v>0</v>
      </c>
      <c r="BF229" s="246">
        <f>IF(N229="snížená",J229,0)</f>
        <v>0</v>
      </c>
      <c r="BG229" s="246">
        <f>IF(N229="zákl. přenesená",J229,0)</f>
        <v>0</v>
      </c>
      <c r="BH229" s="246">
        <f>IF(N229="sníž. přenesená",J229,0)</f>
        <v>0</v>
      </c>
      <c r="BI229" s="246">
        <f>IF(N229="nulová",J229,0)</f>
        <v>0</v>
      </c>
      <c r="BJ229" s="24" t="s">
        <v>87</v>
      </c>
      <c r="BK229" s="246">
        <f>ROUND(I229*H229,2)</f>
        <v>0</v>
      </c>
      <c r="BL229" s="24" t="s">
        <v>197</v>
      </c>
      <c r="BM229" s="24" t="s">
        <v>836</v>
      </c>
    </row>
    <row r="230" s="12" customFormat="1">
      <c r="B230" s="253"/>
      <c r="C230" s="254"/>
      <c r="D230" s="255" t="s">
        <v>275</v>
      </c>
      <c r="E230" s="256" t="s">
        <v>34</v>
      </c>
      <c r="F230" s="257" t="s">
        <v>837</v>
      </c>
      <c r="G230" s="254"/>
      <c r="H230" s="258">
        <v>107</v>
      </c>
      <c r="I230" s="259"/>
      <c r="J230" s="254"/>
      <c r="K230" s="254"/>
      <c r="L230" s="260"/>
      <c r="M230" s="261"/>
      <c r="N230" s="262"/>
      <c r="O230" s="262"/>
      <c r="P230" s="262"/>
      <c r="Q230" s="262"/>
      <c r="R230" s="262"/>
      <c r="S230" s="262"/>
      <c r="T230" s="263"/>
      <c r="AT230" s="264" t="s">
        <v>275</v>
      </c>
      <c r="AU230" s="264" t="s">
        <v>90</v>
      </c>
      <c r="AV230" s="12" t="s">
        <v>90</v>
      </c>
      <c r="AW230" s="12" t="s">
        <v>42</v>
      </c>
      <c r="AX230" s="12" t="s">
        <v>87</v>
      </c>
      <c r="AY230" s="264" t="s">
        <v>183</v>
      </c>
    </row>
    <row r="231" s="1" customFormat="1" ht="16.5" customHeight="1">
      <c r="B231" s="47"/>
      <c r="C231" s="265" t="s">
        <v>541</v>
      </c>
      <c r="D231" s="265" t="s">
        <v>302</v>
      </c>
      <c r="E231" s="266" t="s">
        <v>542</v>
      </c>
      <c r="F231" s="267" t="s">
        <v>543</v>
      </c>
      <c r="G231" s="268" t="s">
        <v>528</v>
      </c>
      <c r="H231" s="269">
        <v>107</v>
      </c>
      <c r="I231" s="270"/>
      <c r="J231" s="271">
        <f>ROUND(I231*H231,2)</f>
        <v>0</v>
      </c>
      <c r="K231" s="267" t="s">
        <v>273</v>
      </c>
      <c r="L231" s="272"/>
      <c r="M231" s="273" t="s">
        <v>34</v>
      </c>
      <c r="N231" s="274" t="s">
        <v>50</v>
      </c>
      <c r="O231" s="48"/>
      <c r="P231" s="244">
        <f>O231*H231</f>
        <v>0</v>
      </c>
      <c r="Q231" s="244">
        <v>0.0011000000000000001</v>
      </c>
      <c r="R231" s="244">
        <f>Q231*H231</f>
        <v>0.11770000000000001</v>
      </c>
      <c r="S231" s="244">
        <v>0</v>
      </c>
      <c r="T231" s="245">
        <f>S231*H231</f>
        <v>0</v>
      </c>
      <c r="AR231" s="24" t="s">
        <v>212</v>
      </c>
      <c r="AT231" s="24" t="s">
        <v>302</v>
      </c>
      <c r="AU231" s="24" t="s">
        <v>90</v>
      </c>
      <c r="AY231" s="24" t="s">
        <v>183</v>
      </c>
      <c r="BE231" s="246">
        <f>IF(N231="základní",J231,0)</f>
        <v>0</v>
      </c>
      <c r="BF231" s="246">
        <f>IF(N231="snížená",J231,0)</f>
        <v>0</v>
      </c>
      <c r="BG231" s="246">
        <f>IF(N231="zákl. přenesená",J231,0)</f>
        <v>0</v>
      </c>
      <c r="BH231" s="246">
        <f>IF(N231="sníž. přenesená",J231,0)</f>
        <v>0</v>
      </c>
      <c r="BI231" s="246">
        <f>IF(N231="nulová",J231,0)</f>
        <v>0</v>
      </c>
      <c r="BJ231" s="24" t="s">
        <v>87</v>
      </c>
      <c r="BK231" s="246">
        <f>ROUND(I231*H231,2)</f>
        <v>0</v>
      </c>
      <c r="BL231" s="24" t="s">
        <v>197</v>
      </c>
      <c r="BM231" s="24" t="s">
        <v>838</v>
      </c>
    </row>
    <row r="232" s="12" customFormat="1">
      <c r="B232" s="253"/>
      <c r="C232" s="254"/>
      <c r="D232" s="255" t="s">
        <v>275</v>
      </c>
      <c r="E232" s="256" t="s">
        <v>34</v>
      </c>
      <c r="F232" s="257" t="s">
        <v>837</v>
      </c>
      <c r="G232" s="254"/>
      <c r="H232" s="258">
        <v>107</v>
      </c>
      <c r="I232" s="259"/>
      <c r="J232" s="254"/>
      <c r="K232" s="254"/>
      <c r="L232" s="260"/>
      <c r="M232" s="261"/>
      <c r="N232" s="262"/>
      <c r="O232" s="262"/>
      <c r="P232" s="262"/>
      <c r="Q232" s="262"/>
      <c r="R232" s="262"/>
      <c r="S232" s="262"/>
      <c r="T232" s="263"/>
      <c r="AT232" s="264" t="s">
        <v>275</v>
      </c>
      <c r="AU232" s="264" t="s">
        <v>90</v>
      </c>
      <c r="AV232" s="12" t="s">
        <v>90</v>
      </c>
      <c r="AW232" s="12" t="s">
        <v>42</v>
      </c>
      <c r="AX232" s="12" t="s">
        <v>87</v>
      </c>
      <c r="AY232" s="264" t="s">
        <v>183</v>
      </c>
    </row>
    <row r="233" s="1" customFormat="1" ht="25.5" customHeight="1">
      <c r="B233" s="47"/>
      <c r="C233" s="235" t="s">
        <v>545</v>
      </c>
      <c r="D233" s="235" t="s">
        <v>184</v>
      </c>
      <c r="E233" s="236" t="s">
        <v>546</v>
      </c>
      <c r="F233" s="237" t="s">
        <v>547</v>
      </c>
      <c r="G233" s="238" t="s">
        <v>528</v>
      </c>
      <c r="H233" s="239">
        <v>16</v>
      </c>
      <c r="I233" s="240"/>
      <c r="J233" s="241">
        <f>ROUND(I233*H233,2)</f>
        <v>0</v>
      </c>
      <c r="K233" s="237" t="s">
        <v>273</v>
      </c>
      <c r="L233" s="73"/>
      <c r="M233" s="242" t="s">
        <v>34</v>
      </c>
      <c r="N233" s="243" t="s">
        <v>50</v>
      </c>
      <c r="O233" s="48"/>
      <c r="P233" s="244">
        <f>O233*H233</f>
        <v>0</v>
      </c>
      <c r="Q233" s="244">
        <v>0.00010000000000000001</v>
      </c>
      <c r="R233" s="244">
        <f>Q233*H233</f>
        <v>0.0016000000000000001</v>
      </c>
      <c r="S233" s="244">
        <v>0</v>
      </c>
      <c r="T233" s="245">
        <f>S233*H233</f>
        <v>0</v>
      </c>
      <c r="AR233" s="24" t="s">
        <v>197</v>
      </c>
      <c r="AT233" s="24" t="s">
        <v>184</v>
      </c>
      <c r="AU233" s="24" t="s">
        <v>90</v>
      </c>
      <c r="AY233" s="24" t="s">
        <v>183</v>
      </c>
      <c r="BE233" s="246">
        <f>IF(N233="základní",J233,0)</f>
        <v>0</v>
      </c>
      <c r="BF233" s="246">
        <f>IF(N233="snížená",J233,0)</f>
        <v>0</v>
      </c>
      <c r="BG233" s="246">
        <f>IF(N233="zákl. přenesená",J233,0)</f>
        <v>0</v>
      </c>
      <c r="BH233" s="246">
        <f>IF(N233="sníž. přenesená",J233,0)</f>
        <v>0</v>
      </c>
      <c r="BI233" s="246">
        <f>IF(N233="nulová",J233,0)</f>
        <v>0</v>
      </c>
      <c r="BJ233" s="24" t="s">
        <v>87</v>
      </c>
      <c r="BK233" s="246">
        <f>ROUND(I233*H233,2)</f>
        <v>0</v>
      </c>
      <c r="BL233" s="24" t="s">
        <v>197</v>
      </c>
      <c r="BM233" s="24" t="s">
        <v>839</v>
      </c>
    </row>
    <row r="234" s="12" customFormat="1">
      <c r="B234" s="253"/>
      <c r="C234" s="254"/>
      <c r="D234" s="255" t="s">
        <v>275</v>
      </c>
      <c r="E234" s="256" t="s">
        <v>34</v>
      </c>
      <c r="F234" s="257" t="s">
        <v>243</v>
      </c>
      <c r="G234" s="254"/>
      <c r="H234" s="258">
        <v>16</v>
      </c>
      <c r="I234" s="259"/>
      <c r="J234" s="254"/>
      <c r="K234" s="254"/>
      <c r="L234" s="260"/>
      <c r="M234" s="261"/>
      <c r="N234" s="262"/>
      <c r="O234" s="262"/>
      <c r="P234" s="262"/>
      <c r="Q234" s="262"/>
      <c r="R234" s="262"/>
      <c r="S234" s="262"/>
      <c r="T234" s="263"/>
      <c r="AT234" s="264" t="s">
        <v>275</v>
      </c>
      <c r="AU234" s="264" t="s">
        <v>90</v>
      </c>
      <c r="AV234" s="12" t="s">
        <v>90</v>
      </c>
      <c r="AW234" s="12" t="s">
        <v>42</v>
      </c>
      <c r="AX234" s="12" t="s">
        <v>87</v>
      </c>
      <c r="AY234" s="264" t="s">
        <v>183</v>
      </c>
    </row>
    <row r="235" s="1" customFormat="1" ht="16.5" customHeight="1">
      <c r="B235" s="47"/>
      <c r="C235" s="265" t="s">
        <v>550</v>
      </c>
      <c r="D235" s="265" t="s">
        <v>302</v>
      </c>
      <c r="E235" s="266" t="s">
        <v>551</v>
      </c>
      <c r="F235" s="267" t="s">
        <v>552</v>
      </c>
      <c r="G235" s="268" t="s">
        <v>528</v>
      </c>
      <c r="H235" s="269">
        <v>16</v>
      </c>
      <c r="I235" s="270"/>
      <c r="J235" s="271">
        <f>ROUND(I235*H235,2)</f>
        <v>0</v>
      </c>
      <c r="K235" s="267" t="s">
        <v>273</v>
      </c>
      <c r="L235" s="272"/>
      <c r="M235" s="273" t="s">
        <v>34</v>
      </c>
      <c r="N235" s="274" t="s">
        <v>50</v>
      </c>
      <c r="O235" s="48"/>
      <c r="P235" s="244">
        <f>O235*H235</f>
        <v>0</v>
      </c>
      <c r="Q235" s="244">
        <v>0.00069999999999999999</v>
      </c>
      <c r="R235" s="244">
        <f>Q235*H235</f>
        <v>0.0112</v>
      </c>
      <c r="S235" s="244">
        <v>0</v>
      </c>
      <c r="T235" s="245">
        <f>S235*H235</f>
        <v>0</v>
      </c>
      <c r="AR235" s="24" t="s">
        <v>212</v>
      </c>
      <c r="AT235" s="24" t="s">
        <v>302</v>
      </c>
      <c r="AU235" s="24" t="s">
        <v>90</v>
      </c>
      <c r="AY235" s="24" t="s">
        <v>183</v>
      </c>
      <c r="BE235" s="246">
        <f>IF(N235="základní",J235,0)</f>
        <v>0</v>
      </c>
      <c r="BF235" s="246">
        <f>IF(N235="snížená",J235,0)</f>
        <v>0</v>
      </c>
      <c r="BG235" s="246">
        <f>IF(N235="zákl. přenesená",J235,0)</f>
        <v>0</v>
      </c>
      <c r="BH235" s="246">
        <f>IF(N235="sníž. přenesená",J235,0)</f>
        <v>0</v>
      </c>
      <c r="BI235" s="246">
        <f>IF(N235="nulová",J235,0)</f>
        <v>0</v>
      </c>
      <c r="BJ235" s="24" t="s">
        <v>87</v>
      </c>
      <c r="BK235" s="246">
        <f>ROUND(I235*H235,2)</f>
        <v>0</v>
      </c>
      <c r="BL235" s="24" t="s">
        <v>197</v>
      </c>
      <c r="BM235" s="24" t="s">
        <v>840</v>
      </c>
    </row>
    <row r="236" s="12" customFormat="1">
      <c r="B236" s="253"/>
      <c r="C236" s="254"/>
      <c r="D236" s="255" t="s">
        <v>275</v>
      </c>
      <c r="E236" s="256" t="s">
        <v>34</v>
      </c>
      <c r="F236" s="257" t="s">
        <v>243</v>
      </c>
      <c r="G236" s="254"/>
      <c r="H236" s="258">
        <v>16</v>
      </c>
      <c r="I236" s="259"/>
      <c r="J236" s="254"/>
      <c r="K236" s="254"/>
      <c r="L236" s="260"/>
      <c r="M236" s="261"/>
      <c r="N236" s="262"/>
      <c r="O236" s="262"/>
      <c r="P236" s="262"/>
      <c r="Q236" s="262"/>
      <c r="R236" s="262"/>
      <c r="S236" s="262"/>
      <c r="T236" s="263"/>
      <c r="AT236" s="264" t="s">
        <v>275</v>
      </c>
      <c r="AU236" s="264" t="s">
        <v>90</v>
      </c>
      <c r="AV236" s="12" t="s">
        <v>90</v>
      </c>
      <c r="AW236" s="12" t="s">
        <v>42</v>
      </c>
      <c r="AX236" s="12" t="s">
        <v>87</v>
      </c>
      <c r="AY236" s="264" t="s">
        <v>183</v>
      </c>
    </row>
    <row r="237" s="1" customFormat="1" ht="25.5" customHeight="1">
      <c r="B237" s="47"/>
      <c r="C237" s="235" t="s">
        <v>554</v>
      </c>
      <c r="D237" s="235" t="s">
        <v>184</v>
      </c>
      <c r="E237" s="236" t="s">
        <v>555</v>
      </c>
      <c r="F237" s="237" t="s">
        <v>556</v>
      </c>
      <c r="G237" s="238" t="s">
        <v>528</v>
      </c>
      <c r="H237" s="239">
        <v>8</v>
      </c>
      <c r="I237" s="240"/>
      <c r="J237" s="241">
        <f>ROUND(I237*H237,2)</f>
        <v>0</v>
      </c>
      <c r="K237" s="237" t="s">
        <v>273</v>
      </c>
      <c r="L237" s="73"/>
      <c r="M237" s="242" t="s">
        <v>34</v>
      </c>
      <c r="N237" s="243" t="s">
        <v>50</v>
      </c>
      <c r="O237" s="48"/>
      <c r="P237" s="244">
        <f>O237*H237</f>
        <v>0</v>
      </c>
      <c r="Q237" s="244">
        <v>2.0000000000000002E-05</v>
      </c>
      <c r="R237" s="244">
        <f>Q237*H237</f>
        <v>0.00016000000000000001</v>
      </c>
      <c r="S237" s="244">
        <v>0</v>
      </c>
      <c r="T237" s="245">
        <f>S237*H237</f>
        <v>0</v>
      </c>
      <c r="AR237" s="24" t="s">
        <v>197</v>
      </c>
      <c r="AT237" s="24" t="s">
        <v>184</v>
      </c>
      <c r="AU237" s="24" t="s">
        <v>90</v>
      </c>
      <c r="AY237" s="24" t="s">
        <v>183</v>
      </c>
      <c r="BE237" s="246">
        <f>IF(N237="základní",J237,0)</f>
        <v>0</v>
      </c>
      <c r="BF237" s="246">
        <f>IF(N237="snížená",J237,0)</f>
        <v>0</v>
      </c>
      <c r="BG237" s="246">
        <f>IF(N237="zákl. přenesená",J237,0)</f>
        <v>0</v>
      </c>
      <c r="BH237" s="246">
        <f>IF(N237="sníž. přenesená",J237,0)</f>
        <v>0</v>
      </c>
      <c r="BI237" s="246">
        <f>IF(N237="nulová",J237,0)</f>
        <v>0</v>
      </c>
      <c r="BJ237" s="24" t="s">
        <v>87</v>
      </c>
      <c r="BK237" s="246">
        <f>ROUND(I237*H237,2)</f>
        <v>0</v>
      </c>
      <c r="BL237" s="24" t="s">
        <v>197</v>
      </c>
      <c r="BM237" s="24" t="s">
        <v>841</v>
      </c>
    </row>
    <row r="238" s="12" customFormat="1">
      <c r="B238" s="253"/>
      <c r="C238" s="254"/>
      <c r="D238" s="255" t="s">
        <v>275</v>
      </c>
      <c r="E238" s="256" t="s">
        <v>34</v>
      </c>
      <c r="F238" s="257" t="s">
        <v>212</v>
      </c>
      <c r="G238" s="254"/>
      <c r="H238" s="258">
        <v>8</v>
      </c>
      <c r="I238" s="259"/>
      <c r="J238" s="254"/>
      <c r="K238" s="254"/>
      <c r="L238" s="260"/>
      <c r="M238" s="261"/>
      <c r="N238" s="262"/>
      <c r="O238" s="262"/>
      <c r="P238" s="262"/>
      <c r="Q238" s="262"/>
      <c r="R238" s="262"/>
      <c r="S238" s="262"/>
      <c r="T238" s="263"/>
      <c r="AT238" s="264" t="s">
        <v>275</v>
      </c>
      <c r="AU238" s="264" t="s">
        <v>90</v>
      </c>
      <c r="AV238" s="12" t="s">
        <v>90</v>
      </c>
      <c r="AW238" s="12" t="s">
        <v>42</v>
      </c>
      <c r="AX238" s="12" t="s">
        <v>87</v>
      </c>
      <c r="AY238" s="264" t="s">
        <v>183</v>
      </c>
    </row>
    <row r="239" s="1" customFormat="1" ht="16.5" customHeight="1">
      <c r="B239" s="47"/>
      <c r="C239" s="265" t="s">
        <v>558</v>
      </c>
      <c r="D239" s="265" t="s">
        <v>302</v>
      </c>
      <c r="E239" s="266" t="s">
        <v>559</v>
      </c>
      <c r="F239" s="267" t="s">
        <v>560</v>
      </c>
      <c r="G239" s="268" t="s">
        <v>528</v>
      </c>
      <c r="H239" s="269">
        <v>8</v>
      </c>
      <c r="I239" s="270"/>
      <c r="J239" s="271">
        <f>ROUND(I239*H239,2)</f>
        <v>0</v>
      </c>
      <c r="K239" s="267" t="s">
        <v>273</v>
      </c>
      <c r="L239" s="272"/>
      <c r="M239" s="273" t="s">
        <v>34</v>
      </c>
      <c r="N239" s="274" t="s">
        <v>50</v>
      </c>
      <c r="O239" s="48"/>
      <c r="P239" s="244">
        <f>O239*H239</f>
        <v>0</v>
      </c>
      <c r="Q239" s="244">
        <v>0.0036700000000000001</v>
      </c>
      <c r="R239" s="244">
        <f>Q239*H239</f>
        <v>0.029360000000000001</v>
      </c>
      <c r="S239" s="244">
        <v>0</v>
      </c>
      <c r="T239" s="245">
        <f>S239*H239</f>
        <v>0</v>
      </c>
      <c r="AR239" s="24" t="s">
        <v>212</v>
      </c>
      <c r="AT239" s="24" t="s">
        <v>302</v>
      </c>
      <c r="AU239" s="24" t="s">
        <v>90</v>
      </c>
      <c r="AY239" s="24" t="s">
        <v>183</v>
      </c>
      <c r="BE239" s="246">
        <f>IF(N239="základní",J239,0)</f>
        <v>0</v>
      </c>
      <c r="BF239" s="246">
        <f>IF(N239="snížená",J239,0)</f>
        <v>0</v>
      </c>
      <c r="BG239" s="246">
        <f>IF(N239="zákl. přenesená",J239,0)</f>
        <v>0</v>
      </c>
      <c r="BH239" s="246">
        <f>IF(N239="sníž. přenesená",J239,0)</f>
        <v>0</v>
      </c>
      <c r="BI239" s="246">
        <f>IF(N239="nulová",J239,0)</f>
        <v>0</v>
      </c>
      <c r="BJ239" s="24" t="s">
        <v>87</v>
      </c>
      <c r="BK239" s="246">
        <f>ROUND(I239*H239,2)</f>
        <v>0</v>
      </c>
      <c r="BL239" s="24" t="s">
        <v>197</v>
      </c>
      <c r="BM239" s="24" t="s">
        <v>842</v>
      </c>
    </row>
    <row r="240" s="1" customFormat="1" ht="25.5" customHeight="1">
      <c r="B240" s="47"/>
      <c r="C240" s="235" t="s">
        <v>562</v>
      </c>
      <c r="D240" s="235" t="s">
        <v>184</v>
      </c>
      <c r="E240" s="236" t="s">
        <v>563</v>
      </c>
      <c r="F240" s="237" t="s">
        <v>564</v>
      </c>
      <c r="G240" s="238" t="s">
        <v>528</v>
      </c>
      <c r="H240" s="239">
        <v>8</v>
      </c>
      <c r="I240" s="240"/>
      <c r="J240" s="241">
        <f>ROUND(I240*H240,2)</f>
        <v>0</v>
      </c>
      <c r="K240" s="237" t="s">
        <v>273</v>
      </c>
      <c r="L240" s="73"/>
      <c r="M240" s="242" t="s">
        <v>34</v>
      </c>
      <c r="N240" s="243" t="s">
        <v>50</v>
      </c>
      <c r="O240" s="48"/>
      <c r="P240" s="244">
        <f>O240*H240</f>
        <v>0</v>
      </c>
      <c r="Q240" s="244">
        <v>2.1167600000000002</v>
      </c>
      <c r="R240" s="244">
        <f>Q240*H240</f>
        <v>16.934080000000002</v>
      </c>
      <c r="S240" s="244">
        <v>0</v>
      </c>
      <c r="T240" s="245">
        <f>S240*H240</f>
        <v>0</v>
      </c>
      <c r="AR240" s="24" t="s">
        <v>197</v>
      </c>
      <c r="AT240" s="24" t="s">
        <v>184</v>
      </c>
      <c r="AU240" s="24" t="s">
        <v>90</v>
      </c>
      <c r="AY240" s="24" t="s">
        <v>183</v>
      </c>
      <c r="BE240" s="246">
        <f>IF(N240="základní",J240,0)</f>
        <v>0</v>
      </c>
      <c r="BF240" s="246">
        <f>IF(N240="snížená",J240,0)</f>
        <v>0</v>
      </c>
      <c r="BG240" s="246">
        <f>IF(N240="zákl. přenesená",J240,0)</f>
        <v>0</v>
      </c>
      <c r="BH240" s="246">
        <f>IF(N240="sníž. přenesená",J240,0)</f>
        <v>0</v>
      </c>
      <c r="BI240" s="246">
        <f>IF(N240="nulová",J240,0)</f>
        <v>0</v>
      </c>
      <c r="BJ240" s="24" t="s">
        <v>87</v>
      </c>
      <c r="BK240" s="246">
        <f>ROUND(I240*H240,2)</f>
        <v>0</v>
      </c>
      <c r="BL240" s="24" t="s">
        <v>197</v>
      </c>
      <c r="BM240" s="24" t="s">
        <v>843</v>
      </c>
    </row>
    <row r="241" s="12" customFormat="1">
      <c r="B241" s="253"/>
      <c r="C241" s="254"/>
      <c r="D241" s="255" t="s">
        <v>275</v>
      </c>
      <c r="E241" s="256" t="s">
        <v>34</v>
      </c>
      <c r="F241" s="257" t="s">
        <v>212</v>
      </c>
      <c r="G241" s="254"/>
      <c r="H241" s="258">
        <v>8</v>
      </c>
      <c r="I241" s="259"/>
      <c r="J241" s="254"/>
      <c r="K241" s="254"/>
      <c r="L241" s="260"/>
      <c r="M241" s="261"/>
      <c r="N241" s="262"/>
      <c r="O241" s="262"/>
      <c r="P241" s="262"/>
      <c r="Q241" s="262"/>
      <c r="R241" s="262"/>
      <c r="S241" s="262"/>
      <c r="T241" s="263"/>
      <c r="AT241" s="264" t="s">
        <v>275</v>
      </c>
      <c r="AU241" s="264" t="s">
        <v>90</v>
      </c>
      <c r="AV241" s="12" t="s">
        <v>90</v>
      </c>
      <c r="AW241" s="12" t="s">
        <v>42</v>
      </c>
      <c r="AX241" s="12" t="s">
        <v>79</v>
      </c>
      <c r="AY241" s="264" t="s">
        <v>183</v>
      </c>
    </row>
    <row r="242" s="1" customFormat="1" ht="38.25" customHeight="1">
      <c r="B242" s="47"/>
      <c r="C242" s="265" t="s">
        <v>566</v>
      </c>
      <c r="D242" s="265" t="s">
        <v>302</v>
      </c>
      <c r="E242" s="266" t="s">
        <v>567</v>
      </c>
      <c r="F242" s="267" t="s">
        <v>568</v>
      </c>
      <c r="G242" s="268" t="s">
        <v>528</v>
      </c>
      <c r="H242" s="269">
        <v>5</v>
      </c>
      <c r="I242" s="270"/>
      <c r="J242" s="271">
        <f>ROUND(I242*H242,2)</f>
        <v>0</v>
      </c>
      <c r="K242" s="267" t="s">
        <v>569</v>
      </c>
      <c r="L242" s="272"/>
      <c r="M242" s="273" t="s">
        <v>34</v>
      </c>
      <c r="N242" s="274" t="s">
        <v>50</v>
      </c>
      <c r="O242" s="48"/>
      <c r="P242" s="244">
        <f>O242*H242</f>
        <v>0</v>
      </c>
      <c r="Q242" s="244">
        <v>0.068000000000000005</v>
      </c>
      <c r="R242" s="244">
        <f>Q242*H242</f>
        <v>0.34000000000000002</v>
      </c>
      <c r="S242" s="244">
        <v>0</v>
      </c>
      <c r="T242" s="245">
        <f>S242*H242</f>
        <v>0</v>
      </c>
      <c r="AR242" s="24" t="s">
        <v>212</v>
      </c>
      <c r="AT242" s="24" t="s">
        <v>302</v>
      </c>
      <c r="AU242" s="24" t="s">
        <v>90</v>
      </c>
      <c r="AY242" s="24" t="s">
        <v>183</v>
      </c>
      <c r="BE242" s="246">
        <f>IF(N242="základní",J242,0)</f>
        <v>0</v>
      </c>
      <c r="BF242" s="246">
        <f>IF(N242="snížená",J242,0)</f>
        <v>0</v>
      </c>
      <c r="BG242" s="246">
        <f>IF(N242="zákl. přenesená",J242,0)</f>
        <v>0</v>
      </c>
      <c r="BH242" s="246">
        <f>IF(N242="sníž. přenesená",J242,0)</f>
        <v>0</v>
      </c>
      <c r="BI242" s="246">
        <f>IF(N242="nulová",J242,0)</f>
        <v>0</v>
      </c>
      <c r="BJ242" s="24" t="s">
        <v>87</v>
      </c>
      <c r="BK242" s="246">
        <f>ROUND(I242*H242,2)</f>
        <v>0</v>
      </c>
      <c r="BL242" s="24" t="s">
        <v>197</v>
      </c>
      <c r="BM242" s="24" t="s">
        <v>844</v>
      </c>
    </row>
    <row r="243" s="12" customFormat="1">
      <c r="B243" s="253"/>
      <c r="C243" s="254"/>
      <c r="D243" s="255" t="s">
        <v>275</v>
      </c>
      <c r="E243" s="256" t="s">
        <v>34</v>
      </c>
      <c r="F243" s="257" t="s">
        <v>182</v>
      </c>
      <c r="G243" s="254"/>
      <c r="H243" s="258">
        <v>5</v>
      </c>
      <c r="I243" s="259"/>
      <c r="J243" s="254"/>
      <c r="K243" s="254"/>
      <c r="L243" s="260"/>
      <c r="M243" s="261"/>
      <c r="N243" s="262"/>
      <c r="O243" s="262"/>
      <c r="P243" s="262"/>
      <c r="Q243" s="262"/>
      <c r="R243" s="262"/>
      <c r="S243" s="262"/>
      <c r="T243" s="263"/>
      <c r="AT243" s="264" t="s">
        <v>275</v>
      </c>
      <c r="AU243" s="264" t="s">
        <v>90</v>
      </c>
      <c r="AV243" s="12" t="s">
        <v>90</v>
      </c>
      <c r="AW243" s="12" t="s">
        <v>42</v>
      </c>
      <c r="AX243" s="12" t="s">
        <v>87</v>
      </c>
      <c r="AY243" s="264" t="s">
        <v>183</v>
      </c>
    </row>
    <row r="244" s="1" customFormat="1" ht="16.5" customHeight="1">
      <c r="B244" s="47"/>
      <c r="C244" s="265" t="s">
        <v>571</v>
      </c>
      <c r="D244" s="265" t="s">
        <v>302</v>
      </c>
      <c r="E244" s="266" t="s">
        <v>572</v>
      </c>
      <c r="F244" s="267" t="s">
        <v>573</v>
      </c>
      <c r="G244" s="268" t="s">
        <v>528</v>
      </c>
      <c r="H244" s="269">
        <v>1</v>
      </c>
      <c r="I244" s="270"/>
      <c r="J244" s="271">
        <f>ROUND(I244*H244,2)</f>
        <v>0</v>
      </c>
      <c r="K244" s="267" t="s">
        <v>34</v>
      </c>
      <c r="L244" s="272"/>
      <c r="M244" s="273" t="s">
        <v>34</v>
      </c>
      <c r="N244" s="274" t="s">
        <v>50</v>
      </c>
      <c r="O244" s="48"/>
      <c r="P244" s="244">
        <f>O244*H244</f>
        <v>0</v>
      </c>
      <c r="Q244" s="244">
        <v>0.021000000000000001</v>
      </c>
      <c r="R244" s="244">
        <f>Q244*H244</f>
        <v>0.021000000000000001</v>
      </c>
      <c r="S244" s="244">
        <v>0</v>
      </c>
      <c r="T244" s="245">
        <f>S244*H244</f>
        <v>0</v>
      </c>
      <c r="AR244" s="24" t="s">
        <v>212</v>
      </c>
      <c r="AT244" s="24" t="s">
        <v>302</v>
      </c>
      <c r="AU244" s="24" t="s">
        <v>90</v>
      </c>
      <c r="AY244" s="24" t="s">
        <v>183</v>
      </c>
      <c r="BE244" s="246">
        <f>IF(N244="základní",J244,0)</f>
        <v>0</v>
      </c>
      <c r="BF244" s="246">
        <f>IF(N244="snížená",J244,0)</f>
        <v>0</v>
      </c>
      <c r="BG244" s="246">
        <f>IF(N244="zákl. přenesená",J244,0)</f>
        <v>0</v>
      </c>
      <c r="BH244" s="246">
        <f>IF(N244="sníž. přenesená",J244,0)</f>
        <v>0</v>
      </c>
      <c r="BI244" s="246">
        <f>IF(N244="nulová",J244,0)</f>
        <v>0</v>
      </c>
      <c r="BJ244" s="24" t="s">
        <v>87</v>
      </c>
      <c r="BK244" s="246">
        <f>ROUND(I244*H244,2)</f>
        <v>0</v>
      </c>
      <c r="BL244" s="24" t="s">
        <v>197</v>
      </c>
      <c r="BM244" s="24" t="s">
        <v>845</v>
      </c>
    </row>
    <row r="245" s="12" customFormat="1">
      <c r="B245" s="253"/>
      <c r="C245" s="254"/>
      <c r="D245" s="255" t="s">
        <v>275</v>
      </c>
      <c r="E245" s="256" t="s">
        <v>34</v>
      </c>
      <c r="F245" s="257" t="s">
        <v>87</v>
      </c>
      <c r="G245" s="254"/>
      <c r="H245" s="258">
        <v>1</v>
      </c>
      <c r="I245" s="259"/>
      <c r="J245" s="254"/>
      <c r="K245" s="254"/>
      <c r="L245" s="260"/>
      <c r="M245" s="261"/>
      <c r="N245" s="262"/>
      <c r="O245" s="262"/>
      <c r="P245" s="262"/>
      <c r="Q245" s="262"/>
      <c r="R245" s="262"/>
      <c r="S245" s="262"/>
      <c r="T245" s="263"/>
      <c r="AT245" s="264" t="s">
        <v>275</v>
      </c>
      <c r="AU245" s="264" t="s">
        <v>90</v>
      </c>
      <c r="AV245" s="12" t="s">
        <v>90</v>
      </c>
      <c r="AW245" s="12" t="s">
        <v>42</v>
      </c>
      <c r="AX245" s="12" t="s">
        <v>87</v>
      </c>
      <c r="AY245" s="264" t="s">
        <v>183</v>
      </c>
    </row>
    <row r="246" s="1" customFormat="1" ht="16.5" customHeight="1">
      <c r="B246" s="47"/>
      <c r="C246" s="265" t="s">
        <v>575</v>
      </c>
      <c r="D246" s="265" t="s">
        <v>302</v>
      </c>
      <c r="E246" s="266" t="s">
        <v>846</v>
      </c>
      <c r="F246" s="267" t="s">
        <v>847</v>
      </c>
      <c r="G246" s="268" t="s">
        <v>528</v>
      </c>
      <c r="H246" s="269">
        <v>1</v>
      </c>
      <c r="I246" s="270"/>
      <c r="J246" s="271">
        <f>ROUND(I246*H246,2)</f>
        <v>0</v>
      </c>
      <c r="K246" s="267" t="s">
        <v>273</v>
      </c>
      <c r="L246" s="272"/>
      <c r="M246" s="273" t="s">
        <v>34</v>
      </c>
      <c r="N246" s="274" t="s">
        <v>50</v>
      </c>
      <c r="O246" s="48"/>
      <c r="P246" s="244">
        <f>O246*H246</f>
        <v>0</v>
      </c>
      <c r="Q246" s="244">
        <v>0.041000000000000002</v>
      </c>
      <c r="R246" s="244">
        <f>Q246*H246</f>
        <v>0.041000000000000002</v>
      </c>
      <c r="S246" s="244">
        <v>0</v>
      </c>
      <c r="T246" s="245">
        <f>S246*H246</f>
        <v>0</v>
      </c>
      <c r="AR246" s="24" t="s">
        <v>212</v>
      </c>
      <c r="AT246" s="24" t="s">
        <v>302</v>
      </c>
      <c r="AU246" s="24" t="s">
        <v>90</v>
      </c>
      <c r="AY246" s="24" t="s">
        <v>183</v>
      </c>
      <c r="BE246" s="246">
        <f>IF(N246="základní",J246,0)</f>
        <v>0</v>
      </c>
      <c r="BF246" s="246">
        <f>IF(N246="snížená",J246,0)</f>
        <v>0</v>
      </c>
      <c r="BG246" s="246">
        <f>IF(N246="zákl. přenesená",J246,0)</f>
        <v>0</v>
      </c>
      <c r="BH246" s="246">
        <f>IF(N246="sníž. přenesená",J246,0)</f>
        <v>0</v>
      </c>
      <c r="BI246" s="246">
        <f>IF(N246="nulová",J246,0)</f>
        <v>0</v>
      </c>
      <c r="BJ246" s="24" t="s">
        <v>87</v>
      </c>
      <c r="BK246" s="246">
        <f>ROUND(I246*H246,2)</f>
        <v>0</v>
      </c>
      <c r="BL246" s="24" t="s">
        <v>197</v>
      </c>
      <c r="BM246" s="24" t="s">
        <v>848</v>
      </c>
    </row>
    <row r="247" s="12" customFormat="1">
      <c r="B247" s="253"/>
      <c r="C247" s="254"/>
      <c r="D247" s="255" t="s">
        <v>275</v>
      </c>
      <c r="E247" s="256" t="s">
        <v>34</v>
      </c>
      <c r="F247" s="257" t="s">
        <v>87</v>
      </c>
      <c r="G247" s="254"/>
      <c r="H247" s="258">
        <v>1</v>
      </c>
      <c r="I247" s="259"/>
      <c r="J247" s="254"/>
      <c r="K247" s="254"/>
      <c r="L247" s="260"/>
      <c r="M247" s="261"/>
      <c r="N247" s="262"/>
      <c r="O247" s="262"/>
      <c r="P247" s="262"/>
      <c r="Q247" s="262"/>
      <c r="R247" s="262"/>
      <c r="S247" s="262"/>
      <c r="T247" s="263"/>
      <c r="AT247" s="264" t="s">
        <v>275</v>
      </c>
      <c r="AU247" s="264" t="s">
        <v>90</v>
      </c>
      <c r="AV247" s="12" t="s">
        <v>90</v>
      </c>
      <c r="AW247" s="12" t="s">
        <v>42</v>
      </c>
      <c r="AX247" s="12" t="s">
        <v>87</v>
      </c>
      <c r="AY247" s="264" t="s">
        <v>183</v>
      </c>
    </row>
    <row r="248" s="1" customFormat="1" ht="16.5" customHeight="1">
      <c r="B248" s="47"/>
      <c r="C248" s="265" t="s">
        <v>579</v>
      </c>
      <c r="D248" s="265" t="s">
        <v>302</v>
      </c>
      <c r="E248" s="266" t="s">
        <v>849</v>
      </c>
      <c r="F248" s="267" t="s">
        <v>850</v>
      </c>
      <c r="G248" s="268" t="s">
        <v>528</v>
      </c>
      <c r="H248" s="269">
        <v>1</v>
      </c>
      <c r="I248" s="270"/>
      <c r="J248" s="271">
        <f>ROUND(I248*H248,2)</f>
        <v>0</v>
      </c>
      <c r="K248" s="267" t="s">
        <v>273</v>
      </c>
      <c r="L248" s="272"/>
      <c r="M248" s="273" t="s">
        <v>34</v>
      </c>
      <c r="N248" s="274" t="s">
        <v>50</v>
      </c>
      <c r="O248" s="48"/>
      <c r="P248" s="244">
        <f>O248*H248</f>
        <v>0</v>
      </c>
      <c r="Q248" s="244">
        <v>0.021000000000000001</v>
      </c>
      <c r="R248" s="244">
        <f>Q248*H248</f>
        <v>0.021000000000000001</v>
      </c>
      <c r="S248" s="244">
        <v>0</v>
      </c>
      <c r="T248" s="245">
        <f>S248*H248</f>
        <v>0</v>
      </c>
      <c r="AR248" s="24" t="s">
        <v>212</v>
      </c>
      <c r="AT248" s="24" t="s">
        <v>302</v>
      </c>
      <c r="AU248" s="24" t="s">
        <v>90</v>
      </c>
      <c r="AY248" s="24" t="s">
        <v>183</v>
      </c>
      <c r="BE248" s="246">
        <f>IF(N248="základní",J248,0)</f>
        <v>0</v>
      </c>
      <c r="BF248" s="246">
        <f>IF(N248="snížená",J248,0)</f>
        <v>0</v>
      </c>
      <c r="BG248" s="246">
        <f>IF(N248="zákl. přenesená",J248,0)</f>
        <v>0</v>
      </c>
      <c r="BH248" s="246">
        <f>IF(N248="sníž. přenesená",J248,0)</f>
        <v>0</v>
      </c>
      <c r="BI248" s="246">
        <f>IF(N248="nulová",J248,0)</f>
        <v>0</v>
      </c>
      <c r="BJ248" s="24" t="s">
        <v>87</v>
      </c>
      <c r="BK248" s="246">
        <f>ROUND(I248*H248,2)</f>
        <v>0</v>
      </c>
      <c r="BL248" s="24" t="s">
        <v>197</v>
      </c>
      <c r="BM248" s="24" t="s">
        <v>851</v>
      </c>
    </row>
    <row r="249" s="1" customFormat="1" ht="38.25" customHeight="1">
      <c r="B249" s="47"/>
      <c r="C249" s="265" t="s">
        <v>584</v>
      </c>
      <c r="D249" s="265" t="s">
        <v>302</v>
      </c>
      <c r="E249" s="266" t="s">
        <v>576</v>
      </c>
      <c r="F249" s="267" t="s">
        <v>577</v>
      </c>
      <c r="G249" s="268" t="s">
        <v>528</v>
      </c>
      <c r="H249" s="269">
        <v>16</v>
      </c>
      <c r="I249" s="270"/>
      <c r="J249" s="271">
        <f>ROUND(I249*H249,2)</f>
        <v>0</v>
      </c>
      <c r="K249" s="267" t="s">
        <v>273</v>
      </c>
      <c r="L249" s="272"/>
      <c r="M249" s="273" t="s">
        <v>34</v>
      </c>
      <c r="N249" s="274" t="s">
        <v>50</v>
      </c>
      <c r="O249" s="48"/>
      <c r="P249" s="244">
        <f>O249*H249</f>
        <v>0</v>
      </c>
      <c r="Q249" s="244">
        <v>0.002</v>
      </c>
      <c r="R249" s="244">
        <f>Q249*H249</f>
        <v>0.032000000000000001</v>
      </c>
      <c r="S249" s="244">
        <v>0</v>
      </c>
      <c r="T249" s="245">
        <f>S249*H249</f>
        <v>0</v>
      </c>
      <c r="AR249" s="24" t="s">
        <v>212</v>
      </c>
      <c r="AT249" s="24" t="s">
        <v>302</v>
      </c>
      <c r="AU249" s="24" t="s">
        <v>90</v>
      </c>
      <c r="AY249" s="24" t="s">
        <v>183</v>
      </c>
      <c r="BE249" s="246">
        <f>IF(N249="základní",J249,0)</f>
        <v>0</v>
      </c>
      <c r="BF249" s="246">
        <f>IF(N249="snížená",J249,0)</f>
        <v>0</v>
      </c>
      <c r="BG249" s="246">
        <f>IF(N249="zákl. přenesená",J249,0)</f>
        <v>0</v>
      </c>
      <c r="BH249" s="246">
        <f>IF(N249="sníž. přenesená",J249,0)</f>
        <v>0</v>
      </c>
      <c r="BI249" s="246">
        <f>IF(N249="nulová",J249,0)</f>
        <v>0</v>
      </c>
      <c r="BJ249" s="24" t="s">
        <v>87</v>
      </c>
      <c r="BK249" s="246">
        <f>ROUND(I249*H249,2)</f>
        <v>0</v>
      </c>
      <c r="BL249" s="24" t="s">
        <v>197</v>
      </c>
      <c r="BM249" s="24" t="s">
        <v>852</v>
      </c>
    </row>
    <row r="250" s="12" customFormat="1">
      <c r="B250" s="253"/>
      <c r="C250" s="254"/>
      <c r="D250" s="255" t="s">
        <v>275</v>
      </c>
      <c r="E250" s="256" t="s">
        <v>34</v>
      </c>
      <c r="F250" s="257" t="s">
        <v>243</v>
      </c>
      <c r="G250" s="254"/>
      <c r="H250" s="258">
        <v>16</v>
      </c>
      <c r="I250" s="259"/>
      <c r="J250" s="254"/>
      <c r="K250" s="254"/>
      <c r="L250" s="260"/>
      <c r="M250" s="261"/>
      <c r="N250" s="262"/>
      <c r="O250" s="262"/>
      <c r="P250" s="262"/>
      <c r="Q250" s="262"/>
      <c r="R250" s="262"/>
      <c r="S250" s="262"/>
      <c r="T250" s="263"/>
      <c r="AT250" s="264" t="s">
        <v>275</v>
      </c>
      <c r="AU250" s="264" t="s">
        <v>90</v>
      </c>
      <c r="AV250" s="12" t="s">
        <v>90</v>
      </c>
      <c r="AW250" s="12" t="s">
        <v>42</v>
      </c>
      <c r="AX250" s="12" t="s">
        <v>87</v>
      </c>
      <c r="AY250" s="264" t="s">
        <v>183</v>
      </c>
    </row>
    <row r="251" s="1" customFormat="1" ht="16.5" customHeight="1">
      <c r="B251" s="47"/>
      <c r="C251" s="235" t="s">
        <v>588</v>
      </c>
      <c r="D251" s="235" t="s">
        <v>184</v>
      </c>
      <c r="E251" s="236" t="s">
        <v>580</v>
      </c>
      <c r="F251" s="237" t="s">
        <v>581</v>
      </c>
      <c r="G251" s="238" t="s">
        <v>528</v>
      </c>
      <c r="H251" s="239">
        <v>8</v>
      </c>
      <c r="I251" s="240"/>
      <c r="J251" s="241">
        <f>ROUND(I251*H251,2)</f>
        <v>0</v>
      </c>
      <c r="K251" s="237" t="s">
        <v>273</v>
      </c>
      <c r="L251" s="73"/>
      <c r="M251" s="242" t="s">
        <v>34</v>
      </c>
      <c r="N251" s="243" t="s">
        <v>50</v>
      </c>
      <c r="O251" s="48"/>
      <c r="P251" s="244">
        <f>O251*H251</f>
        <v>0</v>
      </c>
      <c r="Q251" s="244">
        <v>0.0091800000000000007</v>
      </c>
      <c r="R251" s="244">
        <f>Q251*H251</f>
        <v>0.073440000000000005</v>
      </c>
      <c r="S251" s="244">
        <v>0</v>
      </c>
      <c r="T251" s="245">
        <f>S251*H251</f>
        <v>0</v>
      </c>
      <c r="AR251" s="24" t="s">
        <v>197</v>
      </c>
      <c r="AT251" s="24" t="s">
        <v>184</v>
      </c>
      <c r="AU251" s="24" t="s">
        <v>90</v>
      </c>
      <c r="AY251" s="24" t="s">
        <v>183</v>
      </c>
      <c r="BE251" s="246">
        <f>IF(N251="základní",J251,0)</f>
        <v>0</v>
      </c>
      <c r="BF251" s="246">
        <f>IF(N251="snížená",J251,0)</f>
        <v>0</v>
      </c>
      <c r="BG251" s="246">
        <f>IF(N251="zákl. přenesená",J251,0)</f>
        <v>0</v>
      </c>
      <c r="BH251" s="246">
        <f>IF(N251="sníž. přenesená",J251,0)</f>
        <v>0</v>
      </c>
      <c r="BI251" s="246">
        <f>IF(N251="nulová",J251,0)</f>
        <v>0</v>
      </c>
      <c r="BJ251" s="24" t="s">
        <v>87</v>
      </c>
      <c r="BK251" s="246">
        <f>ROUND(I251*H251,2)</f>
        <v>0</v>
      </c>
      <c r="BL251" s="24" t="s">
        <v>197</v>
      </c>
      <c r="BM251" s="24" t="s">
        <v>853</v>
      </c>
    </row>
    <row r="252" s="12" customFormat="1">
      <c r="B252" s="253"/>
      <c r="C252" s="254"/>
      <c r="D252" s="255" t="s">
        <v>275</v>
      </c>
      <c r="E252" s="256" t="s">
        <v>34</v>
      </c>
      <c r="F252" s="257" t="s">
        <v>854</v>
      </c>
      <c r="G252" s="254"/>
      <c r="H252" s="258">
        <v>8</v>
      </c>
      <c r="I252" s="259"/>
      <c r="J252" s="254"/>
      <c r="K252" s="254"/>
      <c r="L252" s="260"/>
      <c r="M252" s="261"/>
      <c r="N252" s="262"/>
      <c r="O252" s="262"/>
      <c r="P252" s="262"/>
      <c r="Q252" s="262"/>
      <c r="R252" s="262"/>
      <c r="S252" s="262"/>
      <c r="T252" s="263"/>
      <c r="AT252" s="264" t="s">
        <v>275</v>
      </c>
      <c r="AU252" s="264" t="s">
        <v>90</v>
      </c>
      <c r="AV252" s="12" t="s">
        <v>90</v>
      </c>
      <c r="AW252" s="12" t="s">
        <v>42</v>
      </c>
      <c r="AX252" s="12" t="s">
        <v>87</v>
      </c>
      <c r="AY252" s="264" t="s">
        <v>183</v>
      </c>
    </row>
    <row r="253" s="1" customFormat="1" ht="16.5" customHeight="1">
      <c r="B253" s="47"/>
      <c r="C253" s="265" t="s">
        <v>592</v>
      </c>
      <c r="D253" s="265" t="s">
        <v>302</v>
      </c>
      <c r="E253" s="266" t="s">
        <v>585</v>
      </c>
      <c r="F253" s="267" t="s">
        <v>586</v>
      </c>
      <c r="G253" s="268" t="s">
        <v>528</v>
      </c>
      <c r="H253" s="269">
        <v>2</v>
      </c>
      <c r="I253" s="270"/>
      <c r="J253" s="271">
        <f>ROUND(I253*H253,2)</f>
        <v>0</v>
      </c>
      <c r="K253" s="267" t="s">
        <v>273</v>
      </c>
      <c r="L253" s="272"/>
      <c r="M253" s="273" t="s">
        <v>34</v>
      </c>
      <c r="N253" s="274" t="s">
        <v>50</v>
      </c>
      <c r="O253" s="48"/>
      <c r="P253" s="244">
        <f>O253*H253</f>
        <v>0</v>
      </c>
      <c r="Q253" s="244">
        <v>1.0540000000000001</v>
      </c>
      <c r="R253" s="244">
        <f>Q253*H253</f>
        <v>2.1080000000000001</v>
      </c>
      <c r="S253" s="244">
        <v>0</v>
      </c>
      <c r="T253" s="245">
        <f>S253*H253</f>
        <v>0</v>
      </c>
      <c r="AR253" s="24" t="s">
        <v>212</v>
      </c>
      <c r="AT253" s="24" t="s">
        <v>302</v>
      </c>
      <c r="AU253" s="24" t="s">
        <v>90</v>
      </c>
      <c r="AY253" s="24" t="s">
        <v>183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24" t="s">
        <v>87</v>
      </c>
      <c r="BK253" s="246">
        <f>ROUND(I253*H253,2)</f>
        <v>0</v>
      </c>
      <c r="BL253" s="24" t="s">
        <v>197</v>
      </c>
      <c r="BM253" s="24" t="s">
        <v>855</v>
      </c>
    </row>
    <row r="254" s="12" customFormat="1">
      <c r="B254" s="253"/>
      <c r="C254" s="254"/>
      <c r="D254" s="255" t="s">
        <v>275</v>
      </c>
      <c r="E254" s="256" t="s">
        <v>34</v>
      </c>
      <c r="F254" s="257" t="s">
        <v>90</v>
      </c>
      <c r="G254" s="254"/>
      <c r="H254" s="258">
        <v>2</v>
      </c>
      <c r="I254" s="259"/>
      <c r="J254" s="254"/>
      <c r="K254" s="254"/>
      <c r="L254" s="260"/>
      <c r="M254" s="261"/>
      <c r="N254" s="262"/>
      <c r="O254" s="262"/>
      <c r="P254" s="262"/>
      <c r="Q254" s="262"/>
      <c r="R254" s="262"/>
      <c r="S254" s="262"/>
      <c r="T254" s="263"/>
      <c r="AT254" s="264" t="s">
        <v>275</v>
      </c>
      <c r="AU254" s="264" t="s">
        <v>90</v>
      </c>
      <c r="AV254" s="12" t="s">
        <v>90</v>
      </c>
      <c r="AW254" s="12" t="s">
        <v>42</v>
      </c>
      <c r="AX254" s="12" t="s">
        <v>87</v>
      </c>
      <c r="AY254" s="264" t="s">
        <v>183</v>
      </c>
    </row>
    <row r="255" s="1" customFormat="1" ht="16.5" customHeight="1">
      <c r="B255" s="47"/>
      <c r="C255" s="265" t="s">
        <v>596</v>
      </c>
      <c r="D255" s="265" t="s">
        <v>302</v>
      </c>
      <c r="E255" s="266" t="s">
        <v>597</v>
      </c>
      <c r="F255" s="267" t="s">
        <v>598</v>
      </c>
      <c r="G255" s="268" t="s">
        <v>528</v>
      </c>
      <c r="H255" s="269">
        <v>3</v>
      </c>
      <c r="I255" s="270"/>
      <c r="J255" s="271">
        <f>ROUND(I255*H255,2)</f>
        <v>0</v>
      </c>
      <c r="K255" s="267" t="s">
        <v>273</v>
      </c>
      <c r="L255" s="272"/>
      <c r="M255" s="273" t="s">
        <v>34</v>
      </c>
      <c r="N255" s="274" t="s">
        <v>50</v>
      </c>
      <c r="O255" s="48"/>
      <c r="P255" s="244">
        <f>O255*H255</f>
        <v>0</v>
      </c>
      <c r="Q255" s="244">
        <v>0.26200000000000001</v>
      </c>
      <c r="R255" s="244">
        <f>Q255*H255</f>
        <v>0.78600000000000003</v>
      </c>
      <c r="S255" s="244">
        <v>0</v>
      </c>
      <c r="T255" s="245">
        <f>S255*H255</f>
        <v>0</v>
      </c>
      <c r="AR255" s="24" t="s">
        <v>212</v>
      </c>
      <c r="AT255" s="24" t="s">
        <v>302</v>
      </c>
      <c r="AU255" s="24" t="s">
        <v>90</v>
      </c>
      <c r="AY255" s="24" t="s">
        <v>183</v>
      </c>
      <c r="BE255" s="246">
        <f>IF(N255="základní",J255,0)</f>
        <v>0</v>
      </c>
      <c r="BF255" s="246">
        <f>IF(N255="snížená",J255,0)</f>
        <v>0</v>
      </c>
      <c r="BG255" s="246">
        <f>IF(N255="zákl. přenesená",J255,0)</f>
        <v>0</v>
      </c>
      <c r="BH255" s="246">
        <f>IF(N255="sníž. přenesená",J255,0)</f>
        <v>0</v>
      </c>
      <c r="BI255" s="246">
        <f>IF(N255="nulová",J255,0)</f>
        <v>0</v>
      </c>
      <c r="BJ255" s="24" t="s">
        <v>87</v>
      </c>
      <c r="BK255" s="246">
        <f>ROUND(I255*H255,2)</f>
        <v>0</v>
      </c>
      <c r="BL255" s="24" t="s">
        <v>197</v>
      </c>
      <c r="BM255" s="24" t="s">
        <v>856</v>
      </c>
    </row>
    <row r="256" s="1" customFormat="1" ht="16.5" customHeight="1">
      <c r="B256" s="47"/>
      <c r="C256" s="265" t="s">
        <v>600</v>
      </c>
      <c r="D256" s="265" t="s">
        <v>302</v>
      </c>
      <c r="E256" s="266" t="s">
        <v>589</v>
      </c>
      <c r="F256" s="267" t="s">
        <v>590</v>
      </c>
      <c r="G256" s="268" t="s">
        <v>528</v>
      </c>
      <c r="H256" s="269">
        <v>3</v>
      </c>
      <c r="I256" s="270"/>
      <c r="J256" s="271">
        <f>ROUND(I256*H256,2)</f>
        <v>0</v>
      </c>
      <c r="K256" s="267" t="s">
        <v>273</v>
      </c>
      <c r="L256" s="272"/>
      <c r="M256" s="273" t="s">
        <v>34</v>
      </c>
      <c r="N256" s="274" t="s">
        <v>50</v>
      </c>
      <c r="O256" s="48"/>
      <c r="P256" s="244">
        <f>O256*H256</f>
        <v>0</v>
      </c>
      <c r="Q256" s="244">
        <v>0.52600000000000002</v>
      </c>
      <c r="R256" s="244">
        <f>Q256*H256</f>
        <v>1.5780000000000001</v>
      </c>
      <c r="S256" s="244">
        <v>0</v>
      </c>
      <c r="T256" s="245">
        <f>S256*H256</f>
        <v>0</v>
      </c>
      <c r="AR256" s="24" t="s">
        <v>212</v>
      </c>
      <c r="AT256" s="24" t="s">
        <v>302</v>
      </c>
      <c r="AU256" s="24" t="s">
        <v>90</v>
      </c>
      <c r="AY256" s="24" t="s">
        <v>183</v>
      </c>
      <c r="BE256" s="246">
        <f>IF(N256="základní",J256,0)</f>
        <v>0</v>
      </c>
      <c r="BF256" s="246">
        <f>IF(N256="snížená",J256,0)</f>
        <v>0</v>
      </c>
      <c r="BG256" s="246">
        <f>IF(N256="zákl. přenesená",J256,0)</f>
        <v>0</v>
      </c>
      <c r="BH256" s="246">
        <f>IF(N256="sníž. přenesená",J256,0)</f>
        <v>0</v>
      </c>
      <c r="BI256" s="246">
        <f>IF(N256="nulová",J256,0)</f>
        <v>0</v>
      </c>
      <c r="BJ256" s="24" t="s">
        <v>87</v>
      </c>
      <c r="BK256" s="246">
        <f>ROUND(I256*H256,2)</f>
        <v>0</v>
      </c>
      <c r="BL256" s="24" t="s">
        <v>197</v>
      </c>
      <c r="BM256" s="24" t="s">
        <v>857</v>
      </c>
    </row>
    <row r="257" s="1" customFormat="1" ht="16.5" customHeight="1">
      <c r="B257" s="47"/>
      <c r="C257" s="235" t="s">
        <v>604</v>
      </c>
      <c r="D257" s="235" t="s">
        <v>184</v>
      </c>
      <c r="E257" s="236" t="s">
        <v>601</v>
      </c>
      <c r="F257" s="237" t="s">
        <v>602</v>
      </c>
      <c r="G257" s="238" t="s">
        <v>528</v>
      </c>
      <c r="H257" s="239">
        <v>7</v>
      </c>
      <c r="I257" s="240"/>
      <c r="J257" s="241">
        <f>ROUND(I257*H257,2)</f>
        <v>0</v>
      </c>
      <c r="K257" s="237" t="s">
        <v>273</v>
      </c>
      <c r="L257" s="73"/>
      <c r="M257" s="242" t="s">
        <v>34</v>
      </c>
      <c r="N257" s="243" t="s">
        <v>50</v>
      </c>
      <c r="O257" s="48"/>
      <c r="P257" s="244">
        <f>O257*H257</f>
        <v>0</v>
      </c>
      <c r="Q257" s="244">
        <v>0.011469999999999999</v>
      </c>
      <c r="R257" s="244">
        <f>Q257*H257</f>
        <v>0.08029</v>
      </c>
      <c r="S257" s="244">
        <v>0</v>
      </c>
      <c r="T257" s="245">
        <f>S257*H257</f>
        <v>0</v>
      </c>
      <c r="AR257" s="24" t="s">
        <v>197</v>
      </c>
      <c r="AT257" s="24" t="s">
        <v>184</v>
      </c>
      <c r="AU257" s="24" t="s">
        <v>90</v>
      </c>
      <c r="AY257" s="24" t="s">
        <v>183</v>
      </c>
      <c r="BE257" s="246">
        <f>IF(N257="základní",J257,0)</f>
        <v>0</v>
      </c>
      <c r="BF257" s="246">
        <f>IF(N257="snížená",J257,0)</f>
        <v>0</v>
      </c>
      <c r="BG257" s="246">
        <f>IF(N257="zákl. přenesená",J257,0)</f>
        <v>0</v>
      </c>
      <c r="BH257" s="246">
        <f>IF(N257="sníž. přenesená",J257,0)</f>
        <v>0</v>
      </c>
      <c r="BI257" s="246">
        <f>IF(N257="nulová",J257,0)</f>
        <v>0</v>
      </c>
      <c r="BJ257" s="24" t="s">
        <v>87</v>
      </c>
      <c r="BK257" s="246">
        <f>ROUND(I257*H257,2)</f>
        <v>0</v>
      </c>
      <c r="BL257" s="24" t="s">
        <v>197</v>
      </c>
      <c r="BM257" s="24" t="s">
        <v>858</v>
      </c>
    </row>
    <row r="258" s="12" customFormat="1">
      <c r="B258" s="253"/>
      <c r="C258" s="254"/>
      <c r="D258" s="255" t="s">
        <v>275</v>
      </c>
      <c r="E258" s="256" t="s">
        <v>34</v>
      </c>
      <c r="F258" s="257" t="s">
        <v>208</v>
      </c>
      <c r="G258" s="254"/>
      <c r="H258" s="258">
        <v>7</v>
      </c>
      <c r="I258" s="259"/>
      <c r="J258" s="254"/>
      <c r="K258" s="254"/>
      <c r="L258" s="260"/>
      <c r="M258" s="261"/>
      <c r="N258" s="262"/>
      <c r="O258" s="262"/>
      <c r="P258" s="262"/>
      <c r="Q258" s="262"/>
      <c r="R258" s="262"/>
      <c r="S258" s="262"/>
      <c r="T258" s="263"/>
      <c r="AT258" s="264" t="s">
        <v>275</v>
      </c>
      <c r="AU258" s="264" t="s">
        <v>90</v>
      </c>
      <c r="AV258" s="12" t="s">
        <v>90</v>
      </c>
      <c r="AW258" s="12" t="s">
        <v>42</v>
      </c>
      <c r="AX258" s="12" t="s">
        <v>87</v>
      </c>
      <c r="AY258" s="264" t="s">
        <v>183</v>
      </c>
    </row>
    <row r="259" s="1" customFormat="1" ht="16.5" customHeight="1">
      <c r="B259" s="47"/>
      <c r="C259" s="265" t="s">
        <v>608</v>
      </c>
      <c r="D259" s="265" t="s">
        <v>302</v>
      </c>
      <c r="E259" s="266" t="s">
        <v>605</v>
      </c>
      <c r="F259" s="267" t="s">
        <v>606</v>
      </c>
      <c r="G259" s="268" t="s">
        <v>528</v>
      </c>
      <c r="H259" s="269">
        <v>7</v>
      </c>
      <c r="I259" s="270"/>
      <c r="J259" s="271">
        <f>ROUND(I259*H259,2)</f>
        <v>0</v>
      </c>
      <c r="K259" s="267" t="s">
        <v>273</v>
      </c>
      <c r="L259" s="272"/>
      <c r="M259" s="273" t="s">
        <v>34</v>
      </c>
      <c r="N259" s="274" t="s">
        <v>50</v>
      </c>
      <c r="O259" s="48"/>
      <c r="P259" s="244">
        <f>O259*H259</f>
        <v>0</v>
      </c>
      <c r="Q259" s="244">
        <v>0.56999999999999995</v>
      </c>
      <c r="R259" s="244">
        <f>Q259*H259</f>
        <v>3.9899999999999998</v>
      </c>
      <c r="S259" s="244">
        <v>0</v>
      </c>
      <c r="T259" s="245">
        <f>S259*H259</f>
        <v>0</v>
      </c>
      <c r="AR259" s="24" t="s">
        <v>212</v>
      </c>
      <c r="AT259" s="24" t="s">
        <v>302</v>
      </c>
      <c r="AU259" s="24" t="s">
        <v>90</v>
      </c>
      <c r="AY259" s="24" t="s">
        <v>183</v>
      </c>
      <c r="BE259" s="246">
        <f>IF(N259="základní",J259,0)</f>
        <v>0</v>
      </c>
      <c r="BF259" s="246">
        <f>IF(N259="snížená",J259,0)</f>
        <v>0</v>
      </c>
      <c r="BG259" s="246">
        <f>IF(N259="zákl. přenesená",J259,0)</f>
        <v>0</v>
      </c>
      <c r="BH259" s="246">
        <f>IF(N259="sníž. přenesená",J259,0)</f>
        <v>0</v>
      </c>
      <c r="BI259" s="246">
        <f>IF(N259="nulová",J259,0)</f>
        <v>0</v>
      </c>
      <c r="BJ259" s="24" t="s">
        <v>87</v>
      </c>
      <c r="BK259" s="246">
        <f>ROUND(I259*H259,2)</f>
        <v>0</v>
      </c>
      <c r="BL259" s="24" t="s">
        <v>197</v>
      </c>
      <c r="BM259" s="24" t="s">
        <v>859</v>
      </c>
    </row>
    <row r="260" s="12" customFormat="1">
      <c r="B260" s="253"/>
      <c r="C260" s="254"/>
      <c r="D260" s="255" t="s">
        <v>275</v>
      </c>
      <c r="E260" s="256" t="s">
        <v>34</v>
      </c>
      <c r="F260" s="257" t="s">
        <v>208</v>
      </c>
      <c r="G260" s="254"/>
      <c r="H260" s="258">
        <v>7</v>
      </c>
      <c r="I260" s="259"/>
      <c r="J260" s="254"/>
      <c r="K260" s="254"/>
      <c r="L260" s="260"/>
      <c r="M260" s="261"/>
      <c r="N260" s="262"/>
      <c r="O260" s="262"/>
      <c r="P260" s="262"/>
      <c r="Q260" s="262"/>
      <c r="R260" s="262"/>
      <c r="S260" s="262"/>
      <c r="T260" s="263"/>
      <c r="AT260" s="264" t="s">
        <v>275</v>
      </c>
      <c r="AU260" s="264" t="s">
        <v>90</v>
      </c>
      <c r="AV260" s="12" t="s">
        <v>90</v>
      </c>
      <c r="AW260" s="12" t="s">
        <v>42</v>
      </c>
      <c r="AX260" s="12" t="s">
        <v>87</v>
      </c>
      <c r="AY260" s="264" t="s">
        <v>183</v>
      </c>
    </row>
    <row r="261" s="1" customFormat="1" ht="16.5" customHeight="1">
      <c r="B261" s="47"/>
      <c r="C261" s="235" t="s">
        <v>612</v>
      </c>
      <c r="D261" s="235" t="s">
        <v>184</v>
      </c>
      <c r="E261" s="236" t="s">
        <v>609</v>
      </c>
      <c r="F261" s="237" t="s">
        <v>610</v>
      </c>
      <c r="G261" s="238" t="s">
        <v>528</v>
      </c>
      <c r="H261" s="239">
        <v>8</v>
      </c>
      <c r="I261" s="240"/>
      <c r="J261" s="241">
        <f>ROUND(I261*H261,2)</f>
        <v>0</v>
      </c>
      <c r="K261" s="237" t="s">
        <v>273</v>
      </c>
      <c r="L261" s="73"/>
      <c r="M261" s="242" t="s">
        <v>34</v>
      </c>
      <c r="N261" s="243" t="s">
        <v>50</v>
      </c>
      <c r="O261" s="48"/>
      <c r="P261" s="244">
        <f>O261*H261</f>
        <v>0</v>
      </c>
      <c r="Q261" s="244">
        <v>0.027529999999999999</v>
      </c>
      <c r="R261" s="244">
        <f>Q261*H261</f>
        <v>0.22023999999999999</v>
      </c>
      <c r="S261" s="244">
        <v>0</v>
      </c>
      <c r="T261" s="245">
        <f>S261*H261</f>
        <v>0</v>
      </c>
      <c r="AR261" s="24" t="s">
        <v>197</v>
      </c>
      <c r="AT261" s="24" t="s">
        <v>184</v>
      </c>
      <c r="AU261" s="24" t="s">
        <v>90</v>
      </c>
      <c r="AY261" s="24" t="s">
        <v>183</v>
      </c>
      <c r="BE261" s="246">
        <f>IF(N261="základní",J261,0)</f>
        <v>0</v>
      </c>
      <c r="BF261" s="246">
        <f>IF(N261="snížená",J261,0)</f>
        <v>0</v>
      </c>
      <c r="BG261" s="246">
        <f>IF(N261="zákl. přenesená",J261,0)</f>
        <v>0</v>
      </c>
      <c r="BH261" s="246">
        <f>IF(N261="sníž. přenesená",J261,0)</f>
        <v>0</v>
      </c>
      <c r="BI261" s="246">
        <f>IF(N261="nulová",J261,0)</f>
        <v>0</v>
      </c>
      <c r="BJ261" s="24" t="s">
        <v>87</v>
      </c>
      <c r="BK261" s="246">
        <f>ROUND(I261*H261,2)</f>
        <v>0</v>
      </c>
      <c r="BL261" s="24" t="s">
        <v>197</v>
      </c>
      <c r="BM261" s="24" t="s">
        <v>860</v>
      </c>
    </row>
    <row r="262" s="12" customFormat="1">
      <c r="B262" s="253"/>
      <c r="C262" s="254"/>
      <c r="D262" s="255" t="s">
        <v>275</v>
      </c>
      <c r="E262" s="256" t="s">
        <v>34</v>
      </c>
      <c r="F262" s="257" t="s">
        <v>212</v>
      </c>
      <c r="G262" s="254"/>
      <c r="H262" s="258">
        <v>8</v>
      </c>
      <c r="I262" s="259"/>
      <c r="J262" s="254"/>
      <c r="K262" s="254"/>
      <c r="L262" s="260"/>
      <c r="M262" s="261"/>
      <c r="N262" s="262"/>
      <c r="O262" s="262"/>
      <c r="P262" s="262"/>
      <c r="Q262" s="262"/>
      <c r="R262" s="262"/>
      <c r="S262" s="262"/>
      <c r="T262" s="263"/>
      <c r="AT262" s="264" t="s">
        <v>275</v>
      </c>
      <c r="AU262" s="264" t="s">
        <v>90</v>
      </c>
      <c r="AV262" s="12" t="s">
        <v>90</v>
      </c>
      <c r="AW262" s="12" t="s">
        <v>42</v>
      </c>
      <c r="AX262" s="12" t="s">
        <v>87</v>
      </c>
      <c r="AY262" s="264" t="s">
        <v>183</v>
      </c>
    </row>
    <row r="263" s="1" customFormat="1" ht="16.5" customHeight="1">
      <c r="B263" s="47"/>
      <c r="C263" s="265" t="s">
        <v>616</v>
      </c>
      <c r="D263" s="265" t="s">
        <v>302</v>
      </c>
      <c r="E263" s="266" t="s">
        <v>613</v>
      </c>
      <c r="F263" s="267" t="s">
        <v>614</v>
      </c>
      <c r="G263" s="268" t="s">
        <v>528</v>
      </c>
      <c r="H263" s="269">
        <v>8</v>
      </c>
      <c r="I263" s="270"/>
      <c r="J263" s="271">
        <f>ROUND(I263*H263,2)</f>
        <v>0</v>
      </c>
      <c r="K263" s="267" t="s">
        <v>273</v>
      </c>
      <c r="L263" s="272"/>
      <c r="M263" s="273" t="s">
        <v>34</v>
      </c>
      <c r="N263" s="274" t="s">
        <v>50</v>
      </c>
      <c r="O263" s="48"/>
      <c r="P263" s="244">
        <f>O263*H263</f>
        <v>0</v>
      </c>
      <c r="Q263" s="244">
        <v>1.817</v>
      </c>
      <c r="R263" s="244">
        <f>Q263*H263</f>
        <v>14.536</v>
      </c>
      <c r="S263" s="244">
        <v>0</v>
      </c>
      <c r="T263" s="245">
        <f>S263*H263</f>
        <v>0</v>
      </c>
      <c r="AR263" s="24" t="s">
        <v>212</v>
      </c>
      <c r="AT263" s="24" t="s">
        <v>302</v>
      </c>
      <c r="AU263" s="24" t="s">
        <v>90</v>
      </c>
      <c r="AY263" s="24" t="s">
        <v>183</v>
      </c>
      <c r="BE263" s="246">
        <f>IF(N263="základní",J263,0)</f>
        <v>0</v>
      </c>
      <c r="BF263" s="246">
        <f>IF(N263="snížená",J263,0)</f>
        <v>0</v>
      </c>
      <c r="BG263" s="246">
        <f>IF(N263="zákl. přenesená",J263,0)</f>
        <v>0</v>
      </c>
      <c r="BH263" s="246">
        <f>IF(N263="sníž. přenesená",J263,0)</f>
        <v>0</v>
      </c>
      <c r="BI263" s="246">
        <f>IF(N263="nulová",J263,0)</f>
        <v>0</v>
      </c>
      <c r="BJ263" s="24" t="s">
        <v>87</v>
      </c>
      <c r="BK263" s="246">
        <f>ROUND(I263*H263,2)</f>
        <v>0</v>
      </c>
      <c r="BL263" s="24" t="s">
        <v>197</v>
      </c>
      <c r="BM263" s="24" t="s">
        <v>861</v>
      </c>
    </row>
    <row r="264" s="12" customFormat="1">
      <c r="B264" s="253"/>
      <c r="C264" s="254"/>
      <c r="D264" s="255" t="s">
        <v>275</v>
      </c>
      <c r="E264" s="256" t="s">
        <v>34</v>
      </c>
      <c r="F264" s="257" t="s">
        <v>212</v>
      </c>
      <c r="G264" s="254"/>
      <c r="H264" s="258">
        <v>8</v>
      </c>
      <c r="I264" s="259"/>
      <c r="J264" s="254"/>
      <c r="K264" s="254"/>
      <c r="L264" s="260"/>
      <c r="M264" s="261"/>
      <c r="N264" s="262"/>
      <c r="O264" s="262"/>
      <c r="P264" s="262"/>
      <c r="Q264" s="262"/>
      <c r="R264" s="262"/>
      <c r="S264" s="262"/>
      <c r="T264" s="263"/>
      <c r="AT264" s="264" t="s">
        <v>275</v>
      </c>
      <c r="AU264" s="264" t="s">
        <v>90</v>
      </c>
      <c r="AV264" s="12" t="s">
        <v>90</v>
      </c>
      <c r="AW264" s="12" t="s">
        <v>42</v>
      </c>
      <c r="AX264" s="12" t="s">
        <v>87</v>
      </c>
      <c r="AY264" s="264" t="s">
        <v>183</v>
      </c>
    </row>
    <row r="265" s="1" customFormat="1" ht="16.5" customHeight="1">
      <c r="B265" s="47"/>
      <c r="C265" s="235" t="s">
        <v>620</v>
      </c>
      <c r="D265" s="235" t="s">
        <v>184</v>
      </c>
      <c r="E265" s="236" t="s">
        <v>617</v>
      </c>
      <c r="F265" s="237" t="s">
        <v>618</v>
      </c>
      <c r="G265" s="238" t="s">
        <v>528</v>
      </c>
      <c r="H265" s="239">
        <v>1</v>
      </c>
      <c r="I265" s="240"/>
      <c r="J265" s="241">
        <f>ROUND(I265*H265,2)</f>
        <v>0</v>
      </c>
      <c r="K265" s="237" t="s">
        <v>273</v>
      </c>
      <c r="L265" s="73"/>
      <c r="M265" s="242" t="s">
        <v>34</v>
      </c>
      <c r="N265" s="243" t="s">
        <v>50</v>
      </c>
      <c r="O265" s="48"/>
      <c r="P265" s="244">
        <f>O265*H265</f>
        <v>0</v>
      </c>
      <c r="Q265" s="244">
        <v>0.038260000000000002</v>
      </c>
      <c r="R265" s="244">
        <f>Q265*H265</f>
        <v>0.038260000000000002</v>
      </c>
      <c r="S265" s="244">
        <v>0</v>
      </c>
      <c r="T265" s="245">
        <f>S265*H265</f>
        <v>0</v>
      </c>
      <c r="AR265" s="24" t="s">
        <v>197</v>
      </c>
      <c r="AT265" s="24" t="s">
        <v>184</v>
      </c>
      <c r="AU265" s="24" t="s">
        <v>90</v>
      </c>
      <c r="AY265" s="24" t="s">
        <v>183</v>
      </c>
      <c r="BE265" s="246">
        <f>IF(N265="základní",J265,0)</f>
        <v>0</v>
      </c>
      <c r="BF265" s="246">
        <f>IF(N265="snížená",J265,0)</f>
        <v>0</v>
      </c>
      <c r="BG265" s="246">
        <f>IF(N265="zákl. přenesená",J265,0)</f>
        <v>0</v>
      </c>
      <c r="BH265" s="246">
        <f>IF(N265="sníž. přenesená",J265,0)</f>
        <v>0</v>
      </c>
      <c r="BI265" s="246">
        <f>IF(N265="nulová",J265,0)</f>
        <v>0</v>
      </c>
      <c r="BJ265" s="24" t="s">
        <v>87</v>
      </c>
      <c r="BK265" s="246">
        <f>ROUND(I265*H265,2)</f>
        <v>0</v>
      </c>
      <c r="BL265" s="24" t="s">
        <v>197</v>
      </c>
      <c r="BM265" s="24" t="s">
        <v>862</v>
      </c>
    </row>
    <row r="266" s="12" customFormat="1">
      <c r="B266" s="253"/>
      <c r="C266" s="254"/>
      <c r="D266" s="255" t="s">
        <v>275</v>
      </c>
      <c r="E266" s="256" t="s">
        <v>34</v>
      </c>
      <c r="F266" s="257" t="s">
        <v>87</v>
      </c>
      <c r="G266" s="254"/>
      <c r="H266" s="258">
        <v>1</v>
      </c>
      <c r="I266" s="259"/>
      <c r="J266" s="254"/>
      <c r="K266" s="254"/>
      <c r="L266" s="260"/>
      <c r="M266" s="261"/>
      <c r="N266" s="262"/>
      <c r="O266" s="262"/>
      <c r="P266" s="262"/>
      <c r="Q266" s="262"/>
      <c r="R266" s="262"/>
      <c r="S266" s="262"/>
      <c r="T266" s="263"/>
      <c r="AT266" s="264" t="s">
        <v>275</v>
      </c>
      <c r="AU266" s="264" t="s">
        <v>90</v>
      </c>
      <c r="AV266" s="12" t="s">
        <v>90</v>
      </c>
      <c r="AW266" s="12" t="s">
        <v>42</v>
      </c>
      <c r="AX266" s="12" t="s">
        <v>87</v>
      </c>
      <c r="AY266" s="264" t="s">
        <v>183</v>
      </c>
    </row>
    <row r="267" s="1" customFormat="1" ht="16.5" customHeight="1">
      <c r="B267" s="47"/>
      <c r="C267" s="265" t="s">
        <v>624</v>
      </c>
      <c r="D267" s="265" t="s">
        <v>302</v>
      </c>
      <c r="E267" s="266" t="s">
        <v>621</v>
      </c>
      <c r="F267" s="267" t="s">
        <v>622</v>
      </c>
      <c r="G267" s="268" t="s">
        <v>528</v>
      </c>
      <c r="H267" s="269">
        <v>1</v>
      </c>
      <c r="I267" s="270"/>
      <c r="J267" s="271">
        <f>ROUND(I267*H267,2)</f>
        <v>0</v>
      </c>
      <c r="K267" s="267" t="s">
        <v>273</v>
      </c>
      <c r="L267" s="272"/>
      <c r="M267" s="273" t="s">
        <v>34</v>
      </c>
      <c r="N267" s="274" t="s">
        <v>50</v>
      </c>
      <c r="O267" s="48"/>
      <c r="P267" s="244">
        <f>O267*H267</f>
        <v>0</v>
      </c>
      <c r="Q267" s="244">
        <v>0.44900000000000001</v>
      </c>
      <c r="R267" s="244">
        <f>Q267*H267</f>
        <v>0.44900000000000001</v>
      </c>
      <c r="S267" s="244">
        <v>0</v>
      </c>
      <c r="T267" s="245">
        <f>S267*H267</f>
        <v>0</v>
      </c>
      <c r="AR267" s="24" t="s">
        <v>212</v>
      </c>
      <c r="AT267" s="24" t="s">
        <v>302</v>
      </c>
      <c r="AU267" s="24" t="s">
        <v>90</v>
      </c>
      <c r="AY267" s="24" t="s">
        <v>183</v>
      </c>
      <c r="BE267" s="246">
        <f>IF(N267="základní",J267,0)</f>
        <v>0</v>
      </c>
      <c r="BF267" s="246">
        <f>IF(N267="snížená",J267,0)</f>
        <v>0</v>
      </c>
      <c r="BG267" s="246">
        <f>IF(N267="zákl. přenesená",J267,0)</f>
        <v>0</v>
      </c>
      <c r="BH267" s="246">
        <f>IF(N267="sníž. přenesená",J267,0)</f>
        <v>0</v>
      </c>
      <c r="BI267" s="246">
        <f>IF(N267="nulová",J267,0)</f>
        <v>0</v>
      </c>
      <c r="BJ267" s="24" t="s">
        <v>87</v>
      </c>
      <c r="BK267" s="246">
        <f>ROUND(I267*H267,2)</f>
        <v>0</v>
      </c>
      <c r="BL267" s="24" t="s">
        <v>197</v>
      </c>
      <c r="BM267" s="24" t="s">
        <v>863</v>
      </c>
    </row>
    <row r="268" s="12" customFormat="1">
      <c r="B268" s="253"/>
      <c r="C268" s="254"/>
      <c r="D268" s="255" t="s">
        <v>275</v>
      </c>
      <c r="E268" s="256" t="s">
        <v>34</v>
      </c>
      <c r="F268" s="257" t="s">
        <v>87</v>
      </c>
      <c r="G268" s="254"/>
      <c r="H268" s="258">
        <v>1</v>
      </c>
      <c r="I268" s="259"/>
      <c r="J268" s="254"/>
      <c r="K268" s="254"/>
      <c r="L268" s="260"/>
      <c r="M268" s="261"/>
      <c r="N268" s="262"/>
      <c r="O268" s="262"/>
      <c r="P268" s="262"/>
      <c r="Q268" s="262"/>
      <c r="R268" s="262"/>
      <c r="S268" s="262"/>
      <c r="T268" s="263"/>
      <c r="AT268" s="264" t="s">
        <v>275</v>
      </c>
      <c r="AU268" s="264" t="s">
        <v>90</v>
      </c>
      <c r="AV268" s="12" t="s">
        <v>90</v>
      </c>
      <c r="AW268" s="12" t="s">
        <v>42</v>
      </c>
      <c r="AX268" s="12" t="s">
        <v>87</v>
      </c>
      <c r="AY268" s="264" t="s">
        <v>183</v>
      </c>
    </row>
    <row r="269" s="1" customFormat="1" ht="25.5" customHeight="1">
      <c r="B269" s="47"/>
      <c r="C269" s="235" t="s">
        <v>628</v>
      </c>
      <c r="D269" s="235" t="s">
        <v>184</v>
      </c>
      <c r="E269" s="236" t="s">
        <v>864</v>
      </c>
      <c r="F269" s="237" t="s">
        <v>865</v>
      </c>
      <c r="G269" s="238" t="s">
        <v>528</v>
      </c>
      <c r="H269" s="239">
        <v>2</v>
      </c>
      <c r="I269" s="240"/>
      <c r="J269" s="241">
        <f>ROUND(I269*H269,2)</f>
        <v>0</v>
      </c>
      <c r="K269" s="237" t="s">
        <v>273</v>
      </c>
      <c r="L269" s="73"/>
      <c r="M269" s="242" t="s">
        <v>34</v>
      </c>
      <c r="N269" s="243" t="s">
        <v>50</v>
      </c>
      <c r="O269" s="48"/>
      <c r="P269" s="244">
        <f>O269*H269</f>
        <v>0</v>
      </c>
      <c r="Q269" s="244">
        <v>0.064509999999999998</v>
      </c>
      <c r="R269" s="244">
        <f>Q269*H269</f>
        <v>0.12902</v>
      </c>
      <c r="S269" s="244">
        <v>0</v>
      </c>
      <c r="T269" s="245">
        <f>S269*H269</f>
        <v>0</v>
      </c>
      <c r="AR269" s="24" t="s">
        <v>197</v>
      </c>
      <c r="AT269" s="24" t="s">
        <v>184</v>
      </c>
      <c r="AU269" s="24" t="s">
        <v>90</v>
      </c>
      <c r="AY269" s="24" t="s">
        <v>183</v>
      </c>
      <c r="BE269" s="246">
        <f>IF(N269="základní",J269,0)</f>
        <v>0</v>
      </c>
      <c r="BF269" s="246">
        <f>IF(N269="snížená",J269,0)</f>
        <v>0</v>
      </c>
      <c r="BG269" s="246">
        <f>IF(N269="zákl. přenesená",J269,0)</f>
        <v>0</v>
      </c>
      <c r="BH269" s="246">
        <f>IF(N269="sníž. přenesená",J269,0)</f>
        <v>0</v>
      </c>
      <c r="BI269" s="246">
        <f>IF(N269="nulová",J269,0)</f>
        <v>0</v>
      </c>
      <c r="BJ269" s="24" t="s">
        <v>87</v>
      </c>
      <c r="BK269" s="246">
        <f>ROUND(I269*H269,2)</f>
        <v>0</v>
      </c>
      <c r="BL269" s="24" t="s">
        <v>197</v>
      </c>
      <c r="BM269" s="24" t="s">
        <v>866</v>
      </c>
    </row>
    <row r="270" s="12" customFormat="1">
      <c r="B270" s="253"/>
      <c r="C270" s="254"/>
      <c r="D270" s="255" t="s">
        <v>275</v>
      </c>
      <c r="E270" s="256" t="s">
        <v>34</v>
      </c>
      <c r="F270" s="257" t="s">
        <v>90</v>
      </c>
      <c r="G270" s="254"/>
      <c r="H270" s="258">
        <v>2</v>
      </c>
      <c r="I270" s="259"/>
      <c r="J270" s="254"/>
      <c r="K270" s="254"/>
      <c r="L270" s="260"/>
      <c r="M270" s="261"/>
      <c r="N270" s="262"/>
      <c r="O270" s="262"/>
      <c r="P270" s="262"/>
      <c r="Q270" s="262"/>
      <c r="R270" s="262"/>
      <c r="S270" s="262"/>
      <c r="T270" s="263"/>
      <c r="AT270" s="264" t="s">
        <v>275</v>
      </c>
      <c r="AU270" s="264" t="s">
        <v>90</v>
      </c>
      <c r="AV270" s="12" t="s">
        <v>90</v>
      </c>
      <c r="AW270" s="12" t="s">
        <v>42</v>
      </c>
      <c r="AX270" s="12" t="s">
        <v>87</v>
      </c>
      <c r="AY270" s="264" t="s">
        <v>183</v>
      </c>
    </row>
    <row r="271" s="1" customFormat="1" ht="25.5" customHeight="1">
      <c r="B271" s="47"/>
      <c r="C271" s="235" t="s">
        <v>632</v>
      </c>
      <c r="D271" s="235" t="s">
        <v>184</v>
      </c>
      <c r="E271" s="236" t="s">
        <v>867</v>
      </c>
      <c r="F271" s="237" t="s">
        <v>868</v>
      </c>
      <c r="G271" s="238" t="s">
        <v>528</v>
      </c>
      <c r="H271" s="239">
        <v>2</v>
      </c>
      <c r="I271" s="240"/>
      <c r="J271" s="241">
        <f>ROUND(I271*H271,2)</f>
        <v>0</v>
      </c>
      <c r="K271" s="237" t="s">
        <v>273</v>
      </c>
      <c r="L271" s="73"/>
      <c r="M271" s="242" t="s">
        <v>34</v>
      </c>
      <c r="N271" s="243" t="s">
        <v>50</v>
      </c>
      <c r="O271" s="48"/>
      <c r="P271" s="244">
        <f>O271*H271</f>
        <v>0</v>
      </c>
      <c r="Q271" s="244">
        <v>0.01136</v>
      </c>
      <c r="R271" s="244">
        <f>Q271*H271</f>
        <v>0.022720000000000001</v>
      </c>
      <c r="S271" s="244">
        <v>0</v>
      </c>
      <c r="T271" s="245">
        <f>S271*H271</f>
        <v>0</v>
      </c>
      <c r="AR271" s="24" t="s">
        <v>197</v>
      </c>
      <c r="AT271" s="24" t="s">
        <v>184</v>
      </c>
      <c r="AU271" s="24" t="s">
        <v>90</v>
      </c>
      <c r="AY271" s="24" t="s">
        <v>183</v>
      </c>
      <c r="BE271" s="246">
        <f>IF(N271="základní",J271,0)</f>
        <v>0</v>
      </c>
      <c r="BF271" s="246">
        <f>IF(N271="snížená",J271,0)</f>
        <v>0</v>
      </c>
      <c r="BG271" s="246">
        <f>IF(N271="zákl. přenesená",J271,0)</f>
        <v>0</v>
      </c>
      <c r="BH271" s="246">
        <f>IF(N271="sníž. přenesená",J271,0)</f>
        <v>0</v>
      </c>
      <c r="BI271" s="246">
        <f>IF(N271="nulová",J271,0)</f>
        <v>0</v>
      </c>
      <c r="BJ271" s="24" t="s">
        <v>87</v>
      </c>
      <c r="BK271" s="246">
        <f>ROUND(I271*H271,2)</f>
        <v>0</v>
      </c>
      <c r="BL271" s="24" t="s">
        <v>197</v>
      </c>
      <c r="BM271" s="24" t="s">
        <v>869</v>
      </c>
    </row>
    <row r="272" s="1" customFormat="1" ht="38.25" customHeight="1">
      <c r="B272" s="47"/>
      <c r="C272" s="235" t="s">
        <v>636</v>
      </c>
      <c r="D272" s="235" t="s">
        <v>184</v>
      </c>
      <c r="E272" s="236" t="s">
        <v>870</v>
      </c>
      <c r="F272" s="237" t="s">
        <v>871</v>
      </c>
      <c r="G272" s="238" t="s">
        <v>528</v>
      </c>
      <c r="H272" s="239">
        <v>2</v>
      </c>
      <c r="I272" s="240"/>
      <c r="J272" s="241">
        <f>ROUND(I272*H272,2)</f>
        <v>0</v>
      </c>
      <c r="K272" s="237" t="s">
        <v>273</v>
      </c>
      <c r="L272" s="73"/>
      <c r="M272" s="242" t="s">
        <v>34</v>
      </c>
      <c r="N272" s="243" t="s">
        <v>50</v>
      </c>
      <c r="O272" s="48"/>
      <c r="P272" s="244">
        <f>O272*H272</f>
        <v>0</v>
      </c>
      <c r="Q272" s="244">
        <v>0</v>
      </c>
      <c r="R272" s="244">
        <f>Q272*H272</f>
        <v>0</v>
      </c>
      <c r="S272" s="244">
        <v>0</v>
      </c>
      <c r="T272" s="245">
        <f>S272*H272</f>
        <v>0</v>
      </c>
      <c r="AR272" s="24" t="s">
        <v>197</v>
      </c>
      <c r="AT272" s="24" t="s">
        <v>184</v>
      </c>
      <c r="AU272" s="24" t="s">
        <v>90</v>
      </c>
      <c r="AY272" s="24" t="s">
        <v>183</v>
      </c>
      <c r="BE272" s="246">
        <f>IF(N272="základní",J272,0)</f>
        <v>0</v>
      </c>
      <c r="BF272" s="246">
        <f>IF(N272="snížená",J272,0)</f>
        <v>0</v>
      </c>
      <c r="BG272" s="246">
        <f>IF(N272="zákl. přenesená",J272,0)</f>
        <v>0</v>
      </c>
      <c r="BH272" s="246">
        <f>IF(N272="sníž. přenesená",J272,0)</f>
        <v>0</v>
      </c>
      <c r="BI272" s="246">
        <f>IF(N272="nulová",J272,0)</f>
        <v>0</v>
      </c>
      <c r="BJ272" s="24" t="s">
        <v>87</v>
      </c>
      <c r="BK272" s="246">
        <f>ROUND(I272*H272,2)</f>
        <v>0</v>
      </c>
      <c r="BL272" s="24" t="s">
        <v>197</v>
      </c>
      <c r="BM272" s="24" t="s">
        <v>872</v>
      </c>
    </row>
    <row r="273" s="1" customFormat="1" ht="25.5" customHeight="1">
      <c r="B273" s="47"/>
      <c r="C273" s="235" t="s">
        <v>640</v>
      </c>
      <c r="D273" s="235" t="s">
        <v>184</v>
      </c>
      <c r="E273" s="236" t="s">
        <v>873</v>
      </c>
      <c r="F273" s="237" t="s">
        <v>874</v>
      </c>
      <c r="G273" s="238" t="s">
        <v>528</v>
      </c>
      <c r="H273" s="239">
        <v>2</v>
      </c>
      <c r="I273" s="240"/>
      <c r="J273" s="241">
        <f>ROUND(I273*H273,2)</f>
        <v>0</v>
      </c>
      <c r="K273" s="237" t="s">
        <v>273</v>
      </c>
      <c r="L273" s="73"/>
      <c r="M273" s="242" t="s">
        <v>34</v>
      </c>
      <c r="N273" s="243" t="s">
        <v>50</v>
      </c>
      <c r="O273" s="48"/>
      <c r="P273" s="244">
        <f>O273*H273</f>
        <v>0</v>
      </c>
      <c r="Q273" s="244">
        <v>0.035349999999999999</v>
      </c>
      <c r="R273" s="244">
        <f>Q273*H273</f>
        <v>0.070699999999999999</v>
      </c>
      <c r="S273" s="244">
        <v>0</v>
      </c>
      <c r="T273" s="245">
        <f>S273*H273</f>
        <v>0</v>
      </c>
      <c r="AR273" s="24" t="s">
        <v>197</v>
      </c>
      <c r="AT273" s="24" t="s">
        <v>184</v>
      </c>
      <c r="AU273" s="24" t="s">
        <v>90</v>
      </c>
      <c r="AY273" s="24" t="s">
        <v>183</v>
      </c>
      <c r="BE273" s="246">
        <f>IF(N273="základní",J273,0)</f>
        <v>0</v>
      </c>
      <c r="BF273" s="246">
        <f>IF(N273="snížená",J273,0)</f>
        <v>0</v>
      </c>
      <c r="BG273" s="246">
        <f>IF(N273="zákl. přenesená",J273,0)</f>
        <v>0</v>
      </c>
      <c r="BH273" s="246">
        <f>IF(N273="sníž. přenesená",J273,0)</f>
        <v>0</v>
      </c>
      <c r="BI273" s="246">
        <f>IF(N273="nulová",J273,0)</f>
        <v>0</v>
      </c>
      <c r="BJ273" s="24" t="s">
        <v>87</v>
      </c>
      <c r="BK273" s="246">
        <f>ROUND(I273*H273,2)</f>
        <v>0</v>
      </c>
      <c r="BL273" s="24" t="s">
        <v>197</v>
      </c>
      <c r="BM273" s="24" t="s">
        <v>875</v>
      </c>
    </row>
    <row r="274" s="1" customFormat="1" ht="38.25" customHeight="1">
      <c r="B274" s="47"/>
      <c r="C274" s="235" t="s">
        <v>646</v>
      </c>
      <c r="D274" s="235" t="s">
        <v>184</v>
      </c>
      <c r="E274" s="236" t="s">
        <v>876</v>
      </c>
      <c r="F274" s="237" t="s">
        <v>877</v>
      </c>
      <c r="G274" s="238" t="s">
        <v>528</v>
      </c>
      <c r="H274" s="239">
        <v>1</v>
      </c>
      <c r="I274" s="240"/>
      <c r="J274" s="241">
        <f>ROUND(I274*H274,2)</f>
        <v>0</v>
      </c>
      <c r="K274" s="237" t="s">
        <v>273</v>
      </c>
      <c r="L274" s="73"/>
      <c r="M274" s="242" t="s">
        <v>34</v>
      </c>
      <c r="N274" s="243" t="s">
        <v>50</v>
      </c>
      <c r="O274" s="48"/>
      <c r="P274" s="244">
        <f>O274*H274</f>
        <v>0</v>
      </c>
      <c r="Q274" s="244">
        <v>0.10833</v>
      </c>
      <c r="R274" s="244">
        <f>Q274*H274</f>
        <v>0.10833</v>
      </c>
      <c r="S274" s="244">
        <v>0</v>
      </c>
      <c r="T274" s="245">
        <f>S274*H274</f>
        <v>0</v>
      </c>
      <c r="AR274" s="24" t="s">
        <v>197</v>
      </c>
      <c r="AT274" s="24" t="s">
        <v>184</v>
      </c>
      <c r="AU274" s="24" t="s">
        <v>90</v>
      </c>
      <c r="AY274" s="24" t="s">
        <v>183</v>
      </c>
      <c r="BE274" s="246">
        <f>IF(N274="základní",J274,0)</f>
        <v>0</v>
      </c>
      <c r="BF274" s="246">
        <f>IF(N274="snížená",J274,0)</f>
        <v>0</v>
      </c>
      <c r="BG274" s="246">
        <f>IF(N274="zákl. přenesená",J274,0)</f>
        <v>0</v>
      </c>
      <c r="BH274" s="246">
        <f>IF(N274="sníž. přenesená",J274,0)</f>
        <v>0</v>
      </c>
      <c r="BI274" s="246">
        <f>IF(N274="nulová",J274,0)</f>
        <v>0</v>
      </c>
      <c r="BJ274" s="24" t="s">
        <v>87</v>
      </c>
      <c r="BK274" s="246">
        <f>ROUND(I274*H274,2)</f>
        <v>0</v>
      </c>
      <c r="BL274" s="24" t="s">
        <v>197</v>
      </c>
      <c r="BM274" s="24" t="s">
        <v>878</v>
      </c>
    </row>
    <row r="275" s="1" customFormat="1" ht="25.5" customHeight="1">
      <c r="B275" s="47"/>
      <c r="C275" s="235" t="s">
        <v>650</v>
      </c>
      <c r="D275" s="235" t="s">
        <v>184</v>
      </c>
      <c r="E275" s="236" t="s">
        <v>879</v>
      </c>
      <c r="F275" s="237" t="s">
        <v>880</v>
      </c>
      <c r="G275" s="238" t="s">
        <v>528</v>
      </c>
      <c r="H275" s="239">
        <v>1</v>
      </c>
      <c r="I275" s="240"/>
      <c r="J275" s="241">
        <f>ROUND(I275*H275,2)</f>
        <v>0</v>
      </c>
      <c r="K275" s="237" t="s">
        <v>273</v>
      </c>
      <c r="L275" s="73"/>
      <c r="M275" s="242" t="s">
        <v>34</v>
      </c>
      <c r="N275" s="243" t="s">
        <v>50</v>
      </c>
      <c r="O275" s="48"/>
      <c r="P275" s="244">
        <f>O275*H275</f>
        <v>0</v>
      </c>
      <c r="Q275" s="244">
        <v>0.024240000000000001</v>
      </c>
      <c r="R275" s="244">
        <f>Q275*H275</f>
        <v>0.024240000000000001</v>
      </c>
      <c r="S275" s="244">
        <v>0</v>
      </c>
      <c r="T275" s="245">
        <f>S275*H275</f>
        <v>0</v>
      </c>
      <c r="AR275" s="24" t="s">
        <v>197</v>
      </c>
      <c r="AT275" s="24" t="s">
        <v>184</v>
      </c>
      <c r="AU275" s="24" t="s">
        <v>90</v>
      </c>
      <c r="AY275" s="24" t="s">
        <v>183</v>
      </c>
      <c r="BE275" s="246">
        <f>IF(N275="základní",J275,0)</f>
        <v>0</v>
      </c>
      <c r="BF275" s="246">
        <f>IF(N275="snížená",J275,0)</f>
        <v>0</v>
      </c>
      <c r="BG275" s="246">
        <f>IF(N275="zákl. přenesená",J275,0)</f>
        <v>0</v>
      </c>
      <c r="BH275" s="246">
        <f>IF(N275="sníž. přenesená",J275,0)</f>
        <v>0</v>
      </c>
      <c r="BI275" s="246">
        <f>IF(N275="nulová",J275,0)</f>
        <v>0</v>
      </c>
      <c r="BJ275" s="24" t="s">
        <v>87</v>
      </c>
      <c r="BK275" s="246">
        <f>ROUND(I275*H275,2)</f>
        <v>0</v>
      </c>
      <c r="BL275" s="24" t="s">
        <v>197</v>
      </c>
      <c r="BM275" s="24" t="s">
        <v>881</v>
      </c>
    </row>
    <row r="276" s="12" customFormat="1">
      <c r="B276" s="253"/>
      <c r="C276" s="254"/>
      <c r="D276" s="255" t="s">
        <v>275</v>
      </c>
      <c r="E276" s="256" t="s">
        <v>34</v>
      </c>
      <c r="F276" s="257" t="s">
        <v>87</v>
      </c>
      <c r="G276" s="254"/>
      <c r="H276" s="258">
        <v>1</v>
      </c>
      <c r="I276" s="259"/>
      <c r="J276" s="254"/>
      <c r="K276" s="254"/>
      <c r="L276" s="260"/>
      <c r="M276" s="261"/>
      <c r="N276" s="262"/>
      <c r="O276" s="262"/>
      <c r="P276" s="262"/>
      <c r="Q276" s="262"/>
      <c r="R276" s="262"/>
      <c r="S276" s="262"/>
      <c r="T276" s="263"/>
      <c r="AT276" s="264" t="s">
        <v>275</v>
      </c>
      <c r="AU276" s="264" t="s">
        <v>90</v>
      </c>
      <c r="AV276" s="12" t="s">
        <v>90</v>
      </c>
      <c r="AW276" s="12" t="s">
        <v>42</v>
      </c>
      <c r="AX276" s="12" t="s">
        <v>87</v>
      </c>
      <c r="AY276" s="264" t="s">
        <v>183</v>
      </c>
    </row>
    <row r="277" s="1" customFormat="1" ht="25.5" customHeight="1">
      <c r="B277" s="47"/>
      <c r="C277" s="235" t="s">
        <v>655</v>
      </c>
      <c r="D277" s="235" t="s">
        <v>184</v>
      </c>
      <c r="E277" s="236" t="s">
        <v>882</v>
      </c>
      <c r="F277" s="237" t="s">
        <v>883</v>
      </c>
      <c r="G277" s="238" t="s">
        <v>528</v>
      </c>
      <c r="H277" s="239">
        <v>1</v>
      </c>
      <c r="I277" s="240"/>
      <c r="J277" s="241">
        <f>ROUND(I277*H277,2)</f>
        <v>0</v>
      </c>
      <c r="K277" s="237" t="s">
        <v>273</v>
      </c>
      <c r="L277" s="73"/>
      <c r="M277" s="242" t="s">
        <v>34</v>
      </c>
      <c r="N277" s="243" t="s">
        <v>50</v>
      </c>
      <c r="O277" s="48"/>
      <c r="P277" s="244">
        <f>O277*H277</f>
        <v>0</v>
      </c>
      <c r="Q277" s="244">
        <v>0</v>
      </c>
      <c r="R277" s="244">
        <f>Q277*H277</f>
        <v>0</v>
      </c>
      <c r="S277" s="244">
        <v>0</v>
      </c>
      <c r="T277" s="245">
        <f>S277*H277</f>
        <v>0</v>
      </c>
      <c r="AR277" s="24" t="s">
        <v>197</v>
      </c>
      <c r="AT277" s="24" t="s">
        <v>184</v>
      </c>
      <c r="AU277" s="24" t="s">
        <v>90</v>
      </c>
      <c r="AY277" s="24" t="s">
        <v>183</v>
      </c>
      <c r="BE277" s="246">
        <f>IF(N277="základní",J277,0)</f>
        <v>0</v>
      </c>
      <c r="BF277" s="246">
        <f>IF(N277="snížená",J277,0)</f>
        <v>0</v>
      </c>
      <c r="BG277" s="246">
        <f>IF(N277="zákl. přenesená",J277,0)</f>
        <v>0</v>
      </c>
      <c r="BH277" s="246">
        <f>IF(N277="sníž. přenesená",J277,0)</f>
        <v>0</v>
      </c>
      <c r="BI277" s="246">
        <f>IF(N277="nulová",J277,0)</f>
        <v>0</v>
      </c>
      <c r="BJ277" s="24" t="s">
        <v>87</v>
      </c>
      <c r="BK277" s="246">
        <f>ROUND(I277*H277,2)</f>
        <v>0</v>
      </c>
      <c r="BL277" s="24" t="s">
        <v>197</v>
      </c>
      <c r="BM277" s="24" t="s">
        <v>884</v>
      </c>
    </row>
    <row r="278" s="12" customFormat="1">
      <c r="B278" s="253"/>
      <c r="C278" s="254"/>
      <c r="D278" s="255" t="s">
        <v>275</v>
      </c>
      <c r="E278" s="256" t="s">
        <v>34</v>
      </c>
      <c r="F278" s="257" t="s">
        <v>87</v>
      </c>
      <c r="G278" s="254"/>
      <c r="H278" s="258">
        <v>1</v>
      </c>
      <c r="I278" s="259"/>
      <c r="J278" s="254"/>
      <c r="K278" s="254"/>
      <c r="L278" s="260"/>
      <c r="M278" s="261"/>
      <c r="N278" s="262"/>
      <c r="O278" s="262"/>
      <c r="P278" s="262"/>
      <c r="Q278" s="262"/>
      <c r="R278" s="262"/>
      <c r="S278" s="262"/>
      <c r="T278" s="263"/>
      <c r="AT278" s="264" t="s">
        <v>275</v>
      </c>
      <c r="AU278" s="264" t="s">
        <v>90</v>
      </c>
      <c r="AV278" s="12" t="s">
        <v>90</v>
      </c>
      <c r="AW278" s="12" t="s">
        <v>42</v>
      </c>
      <c r="AX278" s="12" t="s">
        <v>87</v>
      </c>
      <c r="AY278" s="264" t="s">
        <v>183</v>
      </c>
    </row>
    <row r="279" s="1" customFormat="1" ht="16.5" customHeight="1">
      <c r="B279" s="47"/>
      <c r="C279" s="265" t="s">
        <v>660</v>
      </c>
      <c r="D279" s="265" t="s">
        <v>302</v>
      </c>
      <c r="E279" s="266" t="s">
        <v>885</v>
      </c>
      <c r="F279" s="267" t="s">
        <v>886</v>
      </c>
      <c r="G279" s="268" t="s">
        <v>887</v>
      </c>
      <c r="H279" s="269">
        <v>1</v>
      </c>
      <c r="I279" s="270"/>
      <c r="J279" s="271">
        <f>ROUND(I279*H279,2)</f>
        <v>0</v>
      </c>
      <c r="K279" s="267" t="s">
        <v>34</v>
      </c>
      <c r="L279" s="272"/>
      <c r="M279" s="273" t="s">
        <v>34</v>
      </c>
      <c r="N279" s="274" t="s">
        <v>50</v>
      </c>
      <c r="O279" s="48"/>
      <c r="P279" s="244">
        <f>O279*H279</f>
        <v>0</v>
      </c>
      <c r="Q279" s="244">
        <v>0.0032000000000000002</v>
      </c>
      <c r="R279" s="244">
        <f>Q279*H279</f>
        <v>0.0032000000000000002</v>
      </c>
      <c r="S279" s="244">
        <v>0</v>
      </c>
      <c r="T279" s="245">
        <f>S279*H279</f>
        <v>0</v>
      </c>
      <c r="AR279" s="24" t="s">
        <v>212</v>
      </c>
      <c r="AT279" s="24" t="s">
        <v>302</v>
      </c>
      <c r="AU279" s="24" t="s">
        <v>90</v>
      </c>
      <c r="AY279" s="24" t="s">
        <v>183</v>
      </c>
      <c r="BE279" s="246">
        <f>IF(N279="základní",J279,0)</f>
        <v>0</v>
      </c>
      <c r="BF279" s="246">
        <f>IF(N279="snížená",J279,0)</f>
        <v>0</v>
      </c>
      <c r="BG279" s="246">
        <f>IF(N279="zákl. přenesená",J279,0)</f>
        <v>0</v>
      </c>
      <c r="BH279" s="246">
        <f>IF(N279="sníž. přenesená",J279,0)</f>
        <v>0</v>
      </c>
      <c r="BI279" s="246">
        <f>IF(N279="nulová",J279,0)</f>
        <v>0</v>
      </c>
      <c r="BJ279" s="24" t="s">
        <v>87</v>
      </c>
      <c r="BK279" s="246">
        <f>ROUND(I279*H279,2)</f>
        <v>0</v>
      </c>
      <c r="BL279" s="24" t="s">
        <v>197</v>
      </c>
      <c r="BM279" s="24" t="s">
        <v>888</v>
      </c>
    </row>
    <row r="280" s="1" customFormat="1">
      <c r="B280" s="47"/>
      <c r="C280" s="75"/>
      <c r="D280" s="255" t="s">
        <v>889</v>
      </c>
      <c r="E280" s="75"/>
      <c r="F280" s="278" t="s">
        <v>890</v>
      </c>
      <c r="G280" s="75"/>
      <c r="H280" s="75"/>
      <c r="I280" s="205"/>
      <c r="J280" s="75"/>
      <c r="K280" s="75"/>
      <c r="L280" s="73"/>
      <c r="M280" s="279"/>
      <c r="N280" s="48"/>
      <c r="O280" s="48"/>
      <c r="P280" s="48"/>
      <c r="Q280" s="48"/>
      <c r="R280" s="48"/>
      <c r="S280" s="48"/>
      <c r="T280" s="96"/>
      <c r="AT280" s="24" t="s">
        <v>889</v>
      </c>
      <c r="AU280" s="24" t="s">
        <v>90</v>
      </c>
    </row>
    <row r="281" s="12" customFormat="1">
      <c r="B281" s="253"/>
      <c r="C281" s="254"/>
      <c r="D281" s="255" t="s">
        <v>275</v>
      </c>
      <c r="E281" s="256" t="s">
        <v>34</v>
      </c>
      <c r="F281" s="257" t="s">
        <v>87</v>
      </c>
      <c r="G281" s="254"/>
      <c r="H281" s="258">
        <v>1</v>
      </c>
      <c r="I281" s="259"/>
      <c r="J281" s="254"/>
      <c r="K281" s="254"/>
      <c r="L281" s="260"/>
      <c r="M281" s="261"/>
      <c r="N281" s="262"/>
      <c r="O281" s="262"/>
      <c r="P281" s="262"/>
      <c r="Q281" s="262"/>
      <c r="R281" s="262"/>
      <c r="S281" s="262"/>
      <c r="T281" s="263"/>
      <c r="AT281" s="264" t="s">
        <v>275</v>
      </c>
      <c r="AU281" s="264" t="s">
        <v>90</v>
      </c>
      <c r="AV281" s="12" t="s">
        <v>90</v>
      </c>
      <c r="AW281" s="12" t="s">
        <v>42</v>
      </c>
      <c r="AX281" s="12" t="s">
        <v>87</v>
      </c>
      <c r="AY281" s="264" t="s">
        <v>183</v>
      </c>
    </row>
    <row r="282" s="1" customFormat="1" ht="38.25" customHeight="1">
      <c r="B282" s="47"/>
      <c r="C282" s="235" t="s">
        <v>666</v>
      </c>
      <c r="D282" s="235" t="s">
        <v>184</v>
      </c>
      <c r="E282" s="236" t="s">
        <v>891</v>
      </c>
      <c r="F282" s="237" t="s">
        <v>892</v>
      </c>
      <c r="G282" s="238" t="s">
        <v>528</v>
      </c>
      <c r="H282" s="239">
        <v>1</v>
      </c>
      <c r="I282" s="240"/>
      <c r="J282" s="241">
        <f>ROUND(I282*H282,2)</f>
        <v>0</v>
      </c>
      <c r="K282" s="237" t="s">
        <v>273</v>
      </c>
      <c r="L282" s="73"/>
      <c r="M282" s="242" t="s">
        <v>34</v>
      </c>
      <c r="N282" s="243" t="s">
        <v>50</v>
      </c>
      <c r="O282" s="48"/>
      <c r="P282" s="244">
        <f>O282*H282</f>
        <v>0</v>
      </c>
      <c r="Q282" s="244">
        <v>0.25652999999999998</v>
      </c>
      <c r="R282" s="244">
        <f>Q282*H282</f>
        <v>0.25652999999999998</v>
      </c>
      <c r="S282" s="244">
        <v>0</v>
      </c>
      <c r="T282" s="245">
        <f>S282*H282</f>
        <v>0</v>
      </c>
      <c r="AR282" s="24" t="s">
        <v>197</v>
      </c>
      <c r="AT282" s="24" t="s">
        <v>184</v>
      </c>
      <c r="AU282" s="24" t="s">
        <v>90</v>
      </c>
      <c r="AY282" s="24" t="s">
        <v>183</v>
      </c>
      <c r="BE282" s="246">
        <f>IF(N282="základní",J282,0)</f>
        <v>0</v>
      </c>
      <c r="BF282" s="246">
        <f>IF(N282="snížená",J282,0)</f>
        <v>0</v>
      </c>
      <c r="BG282" s="246">
        <f>IF(N282="zákl. přenesená",J282,0)</f>
        <v>0</v>
      </c>
      <c r="BH282" s="246">
        <f>IF(N282="sníž. přenesená",J282,0)</f>
        <v>0</v>
      </c>
      <c r="BI282" s="246">
        <f>IF(N282="nulová",J282,0)</f>
        <v>0</v>
      </c>
      <c r="BJ282" s="24" t="s">
        <v>87</v>
      </c>
      <c r="BK282" s="246">
        <f>ROUND(I282*H282,2)</f>
        <v>0</v>
      </c>
      <c r="BL282" s="24" t="s">
        <v>197</v>
      </c>
      <c r="BM282" s="24" t="s">
        <v>893</v>
      </c>
    </row>
    <row r="283" s="12" customFormat="1">
      <c r="B283" s="253"/>
      <c r="C283" s="254"/>
      <c r="D283" s="255" t="s">
        <v>275</v>
      </c>
      <c r="E283" s="256" t="s">
        <v>34</v>
      </c>
      <c r="F283" s="257" t="s">
        <v>87</v>
      </c>
      <c r="G283" s="254"/>
      <c r="H283" s="258">
        <v>1</v>
      </c>
      <c r="I283" s="259"/>
      <c r="J283" s="254"/>
      <c r="K283" s="254"/>
      <c r="L283" s="260"/>
      <c r="M283" s="261"/>
      <c r="N283" s="262"/>
      <c r="O283" s="262"/>
      <c r="P283" s="262"/>
      <c r="Q283" s="262"/>
      <c r="R283" s="262"/>
      <c r="S283" s="262"/>
      <c r="T283" s="263"/>
      <c r="AT283" s="264" t="s">
        <v>275</v>
      </c>
      <c r="AU283" s="264" t="s">
        <v>90</v>
      </c>
      <c r="AV283" s="12" t="s">
        <v>90</v>
      </c>
      <c r="AW283" s="12" t="s">
        <v>42</v>
      </c>
      <c r="AX283" s="12" t="s">
        <v>87</v>
      </c>
      <c r="AY283" s="264" t="s">
        <v>183</v>
      </c>
    </row>
    <row r="284" s="1" customFormat="1" ht="25.5" customHeight="1">
      <c r="B284" s="47"/>
      <c r="C284" s="235" t="s">
        <v>670</v>
      </c>
      <c r="D284" s="235" t="s">
        <v>184</v>
      </c>
      <c r="E284" s="236" t="s">
        <v>894</v>
      </c>
      <c r="F284" s="237" t="s">
        <v>895</v>
      </c>
      <c r="G284" s="238" t="s">
        <v>528</v>
      </c>
      <c r="H284" s="239">
        <v>3</v>
      </c>
      <c r="I284" s="240"/>
      <c r="J284" s="241">
        <f>ROUND(I284*H284,2)</f>
        <v>0</v>
      </c>
      <c r="K284" s="237" t="s">
        <v>273</v>
      </c>
      <c r="L284" s="73"/>
      <c r="M284" s="242" t="s">
        <v>34</v>
      </c>
      <c r="N284" s="243" t="s">
        <v>50</v>
      </c>
      <c r="O284" s="48"/>
      <c r="P284" s="244">
        <f>O284*H284</f>
        <v>0</v>
      </c>
      <c r="Q284" s="244">
        <v>0</v>
      </c>
      <c r="R284" s="244">
        <f>Q284*H284</f>
        <v>0</v>
      </c>
      <c r="S284" s="244">
        <v>0</v>
      </c>
      <c r="T284" s="245">
        <f>S284*H284</f>
        <v>0</v>
      </c>
      <c r="AR284" s="24" t="s">
        <v>197</v>
      </c>
      <c r="AT284" s="24" t="s">
        <v>184</v>
      </c>
      <c r="AU284" s="24" t="s">
        <v>90</v>
      </c>
      <c r="AY284" s="24" t="s">
        <v>183</v>
      </c>
      <c r="BE284" s="246">
        <f>IF(N284="základní",J284,0)</f>
        <v>0</v>
      </c>
      <c r="BF284" s="246">
        <f>IF(N284="snížená",J284,0)</f>
        <v>0</v>
      </c>
      <c r="BG284" s="246">
        <f>IF(N284="zákl. přenesená",J284,0)</f>
        <v>0</v>
      </c>
      <c r="BH284" s="246">
        <f>IF(N284="sníž. přenesená",J284,0)</f>
        <v>0</v>
      </c>
      <c r="BI284" s="246">
        <f>IF(N284="nulová",J284,0)</f>
        <v>0</v>
      </c>
      <c r="BJ284" s="24" t="s">
        <v>87</v>
      </c>
      <c r="BK284" s="246">
        <f>ROUND(I284*H284,2)</f>
        <v>0</v>
      </c>
      <c r="BL284" s="24" t="s">
        <v>197</v>
      </c>
      <c r="BM284" s="24" t="s">
        <v>896</v>
      </c>
    </row>
    <row r="285" s="1" customFormat="1" ht="25.5" customHeight="1">
      <c r="B285" s="47"/>
      <c r="C285" s="235" t="s">
        <v>676</v>
      </c>
      <c r="D285" s="235" t="s">
        <v>184</v>
      </c>
      <c r="E285" s="236" t="s">
        <v>625</v>
      </c>
      <c r="F285" s="237" t="s">
        <v>626</v>
      </c>
      <c r="G285" s="238" t="s">
        <v>528</v>
      </c>
      <c r="H285" s="239">
        <v>8</v>
      </c>
      <c r="I285" s="240"/>
      <c r="J285" s="241">
        <f>ROUND(I285*H285,2)</f>
        <v>0</v>
      </c>
      <c r="K285" s="237" t="s">
        <v>273</v>
      </c>
      <c r="L285" s="73"/>
      <c r="M285" s="242" t="s">
        <v>34</v>
      </c>
      <c r="N285" s="243" t="s">
        <v>50</v>
      </c>
      <c r="O285" s="48"/>
      <c r="P285" s="244">
        <f>O285*H285</f>
        <v>0</v>
      </c>
      <c r="Q285" s="244">
        <v>0.21734000000000001</v>
      </c>
      <c r="R285" s="244">
        <f>Q285*H285</f>
        <v>1.73872</v>
      </c>
      <c r="S285" s="244">
        <v>0</v>
      </c>
      <c r="T285" s="245">
        <f>S285*H285</f>
        <v>0</v>
      </c>
      <c r="AR285" s="24" t="s">
        <v>197</v>
      </c>
      <c r="AT285" s="24" t="s">
        <v>184</v>
      </c>
      <c r="AU285" s="24" t="s">
        <v>90</v>
      </c>
      <c r="AY285" s="24" t="s">
        <v>183</v>
      </c>
      <c r="BE285" s="246">
        <f>IF(N285="základní",J285,0)</f>
        <v>0</v>
      </c>
      <c r="BF285" s="246">
        <f>IF(N285="snížená",J285,0)</f>
        <v>0</v>
      </c>
      <c r="BG285" s="246">
        <f>IF(N285="zákl. přenesená",J285,0)</f>
        <v>0</v>
      </c>
      <c r="BH285" s="246">
        <f>IF(N285="sníž. přenesená",J285,0)</f>
        <v>0</v>
      </c>
      <c r="BI285" s="246">
        <f>IF(N285="nulová",J285,0)</f>
        <v>0</v>
      </c>
      <c r="BJ285" s="24" t="s">
        <v>87</v>
      </c>
      <c r="BK285" s="246">
        <f>ROUND(I285*H285,2)</f>
        <v>0</v>
      </c>
      <c r="BL285" s="24" t="s">
        <v>197</v>
      </c>
      <c r="BM285" s="24" t="s">
        <v>897</v>
      </c>
    </row>
    <row r="286" s="12" customFormat="1">
      <c r="B286" s="253"/>
      <c r="C286" s="254"/>
      <c r="D286" s="255" t="s">
        <v>275</v>
      </c>
      <c r="E286" s="256" t="s">
        <v>34</v>
      </c>
      <c r="F286" s="257" t="s">
        <v>212</v>
      </c>
      <c r="G286" s="254"/>
      <c r="H286" s="258">
        <v>8</v>
      </c>
      <c r="I286" s="259"/>
      <c r="J286" s="254"/>
      <c r="K286" s="254"/>
      <c r="L286" s="260"/>
      <c r="M286" s="261"/>
      <c r="N286" s="262"/>
      <c r="O286" s="262"/>
      <c r="P286" s="262"/>
      <c r="Q286" s="262"/>
      <c r="R286" s="262"/>
      <c r="S286" s="262"/>
      <c r="T286" s="263"/>
      <c r="AT286" s="264" t="s">
        <v>275</v>
      </c>
      <c r="AU286" s="264" t="s">
        <v>90</v>
      </c>
      <c r="AV286" s="12" t="s">
        <v>90</v>
      </c>
      <c r="AW286" s="12" t="s">
        <v>42</v>
      </c>
      <c r="AX286" s="12" t="s">
        <v>87</v>
      </c>
      <c r="AY286" s="264" t="s">
        <v>183</v>
      </c>
    </row>
    <row r="287" s="1" customFormat="1" ht="25.5" customHeight="1">
      <c r="B287" s="47"/>
      <c r="C287" s="265" t="s">
        <v>681</v>
      </c>
      <c r="D287" s="265" t="s">
        <v>302</v>
      </c>
      <c r="E287" s="266" t="s">
        <v>629</v>
      </c>
      <c r="F287" s="267" t="s">
        <v>630</v>
      </c>
      <c r="G287" s="268" t="s">
        <v>528</v>
      </c>
      <c r="H287" s="269">
        <v>7</v>
      </c>
      <c r="I287" s="270"/>
      <c r="J287" s="271">
        <f>ROUND(I287*H287,2)</f>
        <v>0</v>
      </c>
      <c r="K287" s="267" t="s">
        <v>273</v>
      </c>
      <c r="L287" s="272"/>
      <c r="M287" s="273" t="s">
        <v>34</v>
      </c>
      <c r="N287" s="274" t="s">
        <v>50</v>
      </c>
      <c r="O287" s="48"/>
      <c r="P287" s="244">
        <f>O287*H287</f>
        <v>0</v>
      </c>
      <c r="Q287" s="244">
        <v>0.054600000000000003</v>
      </c>
      <c r="R287" s="244">
        <f>Q287*H287</f>
        <v>0.38220000000000004</v>
      </c>
      <c r="S287" s="244">
        <v>0</v>
      </c>
      <c r="T287" s="245">
        <f>S287*H287</f>
        <v>0</v>
      </c>
      <c r="AR287" s="24" t="s">
        <v>212</v>
      </c>
      <c r="AT287" s="24" t="s">
        <v>302</v>
      </c>
      <c r="AU287" s="24" t="s">
        <v>90</v>
      </c>
      <c r="AY287" s="24" t="s">
        <v>183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24" t="s">
        <v>87</v>
      </c>
      <c r="BK287" s="246">
        <f>ROUND(I287*H287,2)</f>
        <v>0</v>
      </c>
      <c r="BL287" s="24" t="s">
        <v>197</v>
      </c>
      <c r="BM287" s="24" t="s">
        <v>898</v>
      </c>
    </row>
    <row r="288" s="12" customFormat="1">
      <c r="B288" s="253"/>
      <c r="C288" s="254"/>
      <c r="D288" s="255" t="s">
        <v>275</v>
      </c>
      <c r="E288" s="256" t="s">
        <v>34</v>
      </c>
      <c r="F288" s="257" t="s">
        <v>208</v>
      </c>
      <c r="G288" s="254"/>
      <c r="H288" s="258">
        <v>7</v>
      </c>
      <c r="I288" s="259"/>
      <c r="J288" s="254"/>
      <c r="K288" s="254"/>
      <c r="L288" s="260"/>
      <c r="M288" s="261"/>
      <c r="N288" s="262"/>
      <c r="O288" s="262"/>
      <c r="P288" s="262"/>
      <c r="Q288" s="262"/>
      <c r="R288" s="262"/>
      <c r="S288" s="262"/>
      <c r="T288" s="263"/>
      <c r="AT288" s="264" t="s">
        <v>275</v>
      </c>
      <c r="AU288" s="264" t="s">
        <v>90</v>
      </c>
      <c r="AV288" s="12" t="s">
        <v>90</v>
      </c>
      <c r="AW288" s="12" t="s">
        <v>42</v>
      </c>
      <c r="AX288" s="12" t="s">
        <v>87</v>
      </c>
      <c r="AY288" s="264" t="s">
        <v>183</v>
      </c>
    </row>
    <row r="289" s="1" customFormat="1" ht="16.5" customHeight="1">
      <c r="B289" s="47"/>
      <c r="C289" s="265" t="s">
        <v>685</v>
      </c>
      <c r="D289" s="265" t="s">
        <v>302</v>
      </c>
      <c r="E289" s="266" t="s">
        <v>633</v>
      </c>
      <c r="F289" s="267" t="s">
        <v>634</v>
      </c>
      <c r="G289" s="268" t="s">
        <v>528</v>
      </c>
      <c r="H289" s="269">
        <v>1</v>
      </c>
      <c r="I289" s="270"/>
      <c r="J289" s="271">
        <f>ROUND(I289*H289,2)</f>
        <v>0</v>
      </c>
      <c r="K289" s="267" t="s">
        <v>273</v>
      </c>
      <c r="L289" s="272"/>
      <c r="M289" s="273" t="s">
        <v>34</v>
      </c>
      <c r="N289" s="274" t="s">
        <v>50</v>
      </c>
      <c r="O289" s="48"/>
      <c r="P289" s="244">
        <f>O289*H289</f>
        <v>0</v>
      </c>
      <c r="Q289" s="244">
        <v>0.054600000000000003</v>
      </c>
      <c r="R289" s="244">
        <f>Q289*H289</f>
        <v>0.054600000000000003</v>
      </c>
      <c r="S289" s="244">
        <v>0</v>
      </c>
      <c r="T289" s="245">
        <f>S289*H289</f>
        <v>0</v>
      </c>
      <c r="AR289" s="24" t="s">
        <v>212</v>
      </c>
      <c r="AT289" s="24" t="s">
        <v>302</v>
      </c>
      <c r="AU289" s="24" t="s">
        <v>90</v>
      </c>
      <c r="AY289" s="24" t="s">
        <v>183</v>
      </c>
      <c r="BE289" s="246">
        <f>IF(N289="základní",J289,0)</f>
        <v>0</v>
      </c>
      <c r="BF289" s="246">
        <f>IF(N289="snížená",J289,0)</f>
        <v>0</v>
      </c>
      <c r="BG289" s="246">
        <f>IF(N289="zákl. přenesená",J289,0)</f>
        <v>0</v>
      </c>
      <c r="BH289" s="246">
        <f>IF(N289="sníž. přenesená",J289,0)</f>
        <v>0</v>
      </c>
      <c r="BI289" s="246">
        <f>IF(N289="nulová",J289,0)</f>
        <v>0</v>
      </c>
      <c r="BJ289" s="24" t="s">
        <v>87</v>
      </c>
      <c r="BK289" s="246">
        <f>ROUND(I289*H289,2)</f>
        <v>0</v>
      </c>
      <c r="BL289" s="24" t="s">
        <v>197</v>
      </c>
      <c r="BM289" s="24" t="s">
        <v>899</v>
      </c>
    </row>
    <row r="290" s="1" customFormat="1" ht="25.5" customHeight="1">
      <c r="B290" s="47"/>
      <c r="C290" s="235" t="s">
        <v>689</v>
      </c>
      <c r="D290" s="235" t="s">
        <v>184</v>
      </c>
      <c r="E290" s="236" t="s">
        <v>637</v>
      </c>
      <c r="F290" s="237" t="s">
        <v>638</v>
      </c>
      <c r="G290" s="238" t="s">
        <v>528</v>
      </c>
      <c r="H290" s="239">
        <v>11</v>
      </c>
      <c r="I290" s="240"/>
      <c r="J290" s="241">
        <f>ROUND(I290*H290,2)</f>
        <v>0</v>
      </c>
      <c r="K290" s="237" t="s">
        <v>273</v>
      </c>
      <c r="L290" s="73"/>
      <c r="M290" s="242" t="s">
        <v>34</v>
      </c>
      <c r="N290" s="243" t="s">
        <v>50</v>
      </c>
      <c r="O290" s="48"/>
      <c r="P290" s="244">
        <f>O290*H290</f>
        <v>0</v>
      </c>
      <c r="Q290" s="244">
        <v>0.31108000000000002</v>
      </c>
      <c r="R290" s="244">
        <f>Q290*H290</f>
        <v>3.4218800000000003</v>
      </c>
      <c r="S290" s="244">
        <v>0</v>
      </c>
      <c r="T290" s="245">
        <f>S290*H290</f>
        <v>0</v>
      </c>
      <c r="AR290" s="24" t="s">
        <v>197</v>
      </c>
      <c r="AT290" s="24" t="s">
        <v>184</v>
      </c>
      <c r="AU290" s="24" t="s">
        <v>90</v>
      </c>
      <c r="AY290" s="24" t="s">
        <v>183</v>
      </c>
      <c r="BE290" s="246">
        <f>IF(N290="základní",J290,0)</f>
        <v>0</v>
      </c>
      <c r="BF290" s="246">
        <f>IF(N290="snížená",J290,0)</f>
        <v>0</v>
      </c>
      <c r="BG290" s="246">
        <f>IF(N290="zákl. přenesená",J290,0)</f>
        <v>0</v>
      </c>
      <c r="BH290" s="246">
        <f>IF(N290="sníž. přenesená",J290,0)</f>
        <v>0</v>
      </c>
      <c r="BI290" s="246">
        <f>IF(N290="nulová",J290,0)</f>
        <v>0</v>
      </c>
      <c r="BJ290" s="24" t="s">
        <v>87</v>
      </c>
      <c r="BK290" s="246">
        <f>ROUND(I290*H290,2)</f>
        <v>0</v>
      </c>
      <c r="BL290" s="24" t="s">
        <v>197</v>
      </c>
      <c r="BM290" s="24" t="s">
        <v>900</v>
      </c>
    </row>
    <row r="291" s="12" customFormat="1">
      <c r="B291" s="253"/>
      <c r="C291" s="254"/>
      <c r="D291" s="255" t="s">
        <v>275</v>
      </c>
      <c r="E291" s="256" t="s">
        <v>34</v>
      </c>
      <c r="F291" s="257" t="s">
        <v>901</v>
      </c>
      <c r="G291" s="254"/>
      <c r="H291" s="258">
        <v>11</v>
      </c>
      <c r="I291" s="259"/>
      <c r="J291" s="254"/>
      <c r="K291" s="254"/>
      <c r="L291" s="260"/>
      <c r="M291" s="261"/>
      <c r="N291" s="262"/>
      <c r="O291" s="262"/>
      <c r="P291" s="262"/>
      <c r="Q291" s="262"/>
      <c r="R291" s="262"/>
      <c r="S291" s="262"/>
      <c r="T291" s="263"/>
      <c r="AT291" s="264" t="s">
        <v>275</v>
      </c>
      <c r="AU291" s="264" t="s">
        <v>90</v>
      </c>
      <c r="AV291" s="12" t="s">
        <v>90</v>
      </c>
      <c r="AW291" s="12" t="s">
        <v>42</v>
      </c>
      <c r="AX291" s="12" t="s">
        <v>87</v>
      </c>
      <c r="AY291" s="264" t="s">
        <v>183</v>
      </c>
    </row>
    <row r="292" s="1" customFormat="1" ht="25.5" customHeight="1">
      <c r="B292" s="47"/>
      <c r="C292" s="235" t="s">
        <v>693</v>
      </c>
      <c r="D292" s="235" t="s">
        <v>184</v>
      </c>
      <c r="E292" s="236" t="s">
        <v>641</v>
      </c>
      <c r="F292" s="237" t="s">
        <v>642</v>
      </c>
      <c r="G292" s="238" t="s">
        <v>318</v>
      </c>
      <c r="H292" s="239">
        <v>0.40000000000000002</v>
      </c>
      <c r="I292" s="240"/>
      <c r="J292" s="241">
        <f>ROUND(I292*H292,2)</f>
        <v>0</v>
      </c>
      <c r="K292" s="237" t="s">
        <v>273</v>
      </c>
      <c r="L292" s="73"/>
      <c r="M292" s="242" t="s">
        <v>34</v>
      </c>
      <c r="N292" s="243" t="s">
        <v>50</v>
      </c>
      <c r="O292" s="48"/>
      <c r="P292" s="244">
        <f>O292*H292</f>
        <v>0</v>
      </c>
      <c r="Q292" s="244">
        <v>0</v>
      </c>
      <c r="R292" s="244">
        <f>Q292*H292</f>
        <v>0</v>
      </c>
      <c r="S292" s="244">
        <v>0</v>
      </c>
      <c r="T292" s="245">
        <f>S292*H292</f>
        <v>0</v>
      </c>
      <c r="AR292" s="24" t="s">
        <v>197</v>
      </c>
      <c r="AT292" s="24" t="s">
        <v>184</v>
      </c>
      <c r="AU292" s="24" t="s">
        <v>90</v>
      </c>
      <c r="AY292" s="24" t="s">
        <v>183</v>
      </c>
      <c r="BE292" s="246">
        <f>IF(N292="základní",J292,0)</f>
        <v>0</v>
      </c>
      <c r="BF292" s="246">
        <f>IF(N292="snížená",J292,0)</f>
        <v>0</v>
      </c>
      <c r="BG292" s="246">
        <f>IF(N292="zákl. přenesená",J292,0)</f>
        <v>0</v>
      </c>
      <c r="BH292" s="246">
        <f>IF(N292="sníž. přenesená",J292,0)</f>
        <v>0</v>
      </c>
      <c r="BI292" s="246">
        <f>IF(N292="nulová",J292,0)</f>
        <v>0</v>
      </c>
      <c r="BJ292" s="24" t="s">
        <v>87</v>
      </c>
      <c r="BK292" s="246">
        <f>ROUND(I292*H292,2)</f>
        <v>0</v>
      </c>
      <c r="BL292" s="24" t="s">
        <v>197</v>
      </c>
      <c r="BM292" s="24" t="s">
        <v>902</v>
      </c>
    </row>
    <row r="293" s="12" customFormat="1">
      <c r="B293" s="253"/>
      <c r="C293" s="254"/>
      <c r="D293" s="255" t="s">
        <v>275</v>
      </c>
      <c r="E293" s="256" t="s">
        <v>34</v>
      </c>
      <c r="F293" s="257" t="s">
        <v>903</v>
      </c>
      <c r="G293" s="254"/>
      <c r="H293" s="258">
        <v>0.40000000000000002</v>
      </c>
      <c r="I293" s="259"/>
      <c r="J293" s="254"/>
      <c r="K293" s="254"/>
      <c r="L293" s="260"/>
      <c r="M293" s="261"/>
      <c r="N293" s="262"/>
      <c r="O293" s="262"/>
      <c r="P293" s="262"/>
      <c r="Q293" s="262"/>
      <c r="R293" s="262"/>
      <c r="S293" s="262"/>
      <c r="T293" s="263"/>
      <c r="AT293" s="264" t="s">
        <v>275</v>
      </c>
      <c r="AU293" s="264" t="s">
        <v>90</v>
      </c>
      <c r="AV293" s="12" t="s">
        <v>90</v>
      </c>
      <c r="AW293" s="12" t="s">
        <v>42</v>
      </c>
      <c r="AX293" s="12" t="s">
        <v>87</v>
      </c>
      <c r="AY293" s="264" t="s">
        <v>183</v>
      </c>
    </row>
    <row r="294" s="11" customFormat="1" ht="29.88" customHeight="1">
      <c r="B294" s="219"/>
      <c r="C294" s="220"/>
      <c r="D294" s="221" t="s">
        <v>78</v>
      </c>
      <c r="E294" s="233" t="s">
        <v>216</v>
      </c>
      <c r="F294" s="233" t="s">
        <v>645</v>
      </c>
      <c r="G294" s="220"/>
      <c r="H294" s="220"/>
      <c r="I294" s="223"/>
      <c r="J294" s="234">
        <f>BK294</f>
        <v>0</v>
      </c>
      <c r="K294" s="220"/>
      <c r="L294" s="225"/>
      <c r="M294" s="226"/>
      <c r="N294" s="227"/>
      <c r="O294" s="227"/>
      <c r="P294" s="228">
        <f>P295+SUM(P296:P303)</f>
        <v>0</v>
      </c>
      <c r="Q294" s="227"/>
      <c r="R294" s="228">
        <f>R295+SUM(R296:R303)</f>
        <v>0</v>
      </c>
      <c r="S294" s="227"/>
      <c r="T294" s="229">
        <f>T295+SUM(T296:T303)</f>
        <v>8.7000000000000011</v>
      </c>
      <c r="AR294" s="230" t="s">
        <v>87</v>
      </c>
      <c r="AT294" s="231" t="s">
        <v>78</v>
      </c>
      <c r="AU294" s="231" t="s">
        <v>87</v>
      </c>
      <c r="AY294" s="230" t="s">
        <v>183</v>
      </c>
      <c r="BK294" s="232">
        <f>BK295+SUM(BK296:BK303)</f>
        <v>0</v>
      </c>
    </row>
    <row r="295" s="1" customFormat="1" ht="16.5" customHeight="1">
      <c r="B295" s="47"/>
      <c r="C295" s="235" t="s">
        <v>697</v>
      </c>
      <c r="D295" s="235" t="s">
        <v>184</v>
      </c>
      <c r="E295" s="236" t="s">
        <v>647</v>
      </c>
      <c r="F295" s="237" t="s">
        <v>648</v>
      </c>
      <c r="G295" s="238" t="s">
        <v>289</v>
      </c>
      <c r="H295" s="239">
        <v>435</v>
      </c>
      <c r="I295" s="240"/>
      <c r="J295" s="241">
        <f>ROUND(I295*H295,2)</f>
        <v>0</v>
      </c>
      <c r="K295" s="237" t="s">
        <v>273</v>
      </c>
      <c r="L295" s="73"/>
      <c r="M295" s="242" t="s">
        <v>34</v>
      </c>
      <c r="N295" s="243" t="s">
        <v>50</v>
      </c>
      <c r="O295" s="48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AR295" s="24" t="s">
        <v>197</v>
      </c>
      <c r="AT295" s="24" t="s">
        <v>184</v>
      </c>
      <c r="AU295" s="24" t="s">
        <v>90</v>
      </c>
      <c r="AY295" s="24" t="s">
        <v>183</v>
      </c>
      <c r="BE295" s="246">
        <f>IF(N295="základní",J295,0)</f>
        <v>0</v>
      </c>
      <c r="BF295" s="246">
        <f>IF(N295="snížená",J295,0)</f>
        <v>0</v>
      </c>
      <c r="BG295" s="246">
        <f>IF(N295="zákl. přenesená",J295,0)</f>
        <v>0</v>
      </c>
      <c r="BH295" s="246">
        <f>IF(N295="sníž. přenesená",J295,0)</f>
        <v>0</v>
      </c>
      <c r="BI295" s="246">
        <f>IF(N295="nulová",J295,0)</f>
        <v>0</v>
      </c>
      <c r="BJ295" s="24" t="s">
        <v>87</v>
      </c>
      <c r="BK295" s="246">
        <f>ROUND(I295*H295,2)</f>
        <v>0</v>
      </c>
      <c r="BL295" s="24" t="s">
        <v>197</v>
      </c>
      <c r="BM295" s="24" t="s">
        <v>904</v>
      </c>
    </row>
    <row r="296" s="12" customFormat="1">
      <c r="B296" s="253"/>
      <c r="C296" s="254"/>
      <c r="D296" s="255" t="s">
        <v>275</v>
      </c>
      <c r="E296" s="256" t="s">
        <v>34</v>
      </c>
      <c r="F296" s="257" t="s">
        <v>826</v>
      </c>
      <c r="G296" s="254"/>
      <c r="H296" s="258">
        <v>435</v>
      </c>
      <c r="I296" s="259"/>
      <c r="J296" s="254"/>
      <c r="K296" s="254"/>
      <c r="L296" s="260"/>
      <c r="M296" s="261"/>
      <c r="N296" s="262"/>
      <c r="O296" s="262"/>
      <c r="P296" s="262"/>
      <c r="Q296" s="262"/>
      <c r="R296" s="262"/>
      <c r="S296" s="262"/>
      <c r="T296" s="263"/>
      <c r="AT296" s="264" t="s">
        <v>275</v>
      </c>
      <c r="AU296" s="264" t="s">
        <v>90</v>
      </c>
      <c r="AV296" s="12" t="s">
        <v>90</v>
      </c>
      <c r="AW296" s="12" t="s">
        <v>42</v>
      </c>
      <c r="AX296" s="12" t="s">
        <v>87</v>
      </c>
      <c r="AY296" s="264" t="s">
        <v>183</v>
      </c>
    </row>
    <row r="297" s="1" customFormat="1" ht="25.5" customHeight="1">
      <c r="B297" s="47"/>
      <c r="C297" s="235" t="s">
        <v>702</v>
      </c>
      <c r="D297" s="235" t="s">
        <v>184</v>
      </c>
      <c r="E297" s="236" t="s">
        <v>651</v>
      </c>
      <c r="F297" s="237" t="s">
        <v>652</v>
      </c>
      <c r="G297" s="238" t="s">
        <v>272</v>
      </c>
      <c r="H297" s="239">
        <v>435</v>
      </c>
      <c r="I297" s="240"/>
      <c r="J297" s="241">
        <f>ROUND(I297*H297,2)</f>
        <v>0</v>
      </c>
      <c r="K297" s="237" t="s">
        <v>273</v>
      </c>
      <c r="L297" s="73"/>
      <c r="M297" s="242" t="s">
        <v>34</v>
      </c>
      <c r="N297" s="243" t="s">
        <v>50</v>
      </c>
      <c r="O297" s="48"/>
      <c r="P297" s="244">
        <f>O297*H297</f>
        <v>0</v>
      </c>
      <c r="Q297" s="244">
        <v>0</v>
      </c>
      <c r="R297" s="244">
        <f>Q297*H297</f>
        <v>0</v>
      </c>
      <c r="S297" s="244">
        <v>0.02</v>
      </c>
      <c r="T297" s="245">
        <f>S297*H297</f>
        <v>8.7000000000000011</v>
      </c>
      <c r="AR297" s="24" t="s">
        <v>197</v>
      </c>
      <c r="AT297" s="24" t="s">
        <v>184</v>
      </c>
      <c r="AU297" s="24" t="s">
        <v>90</v>
      </c>
      <c r="AY297" s="24" t="s">
        <v>183</v>
      </c>
      <c r="BE297" s="246">
        <f>IF(N297="základní",J297,0)</f>
        <v>0</v>
      </c>
      <c r="BF297" s="246">
        <f>IF(N297="snížená",J297,0)</f>
        <v>0</v>
      </c>
      <c r="BG297" s="246">
        <f>IF(N297="zákl. přenesená",J297,0)</f>
        <v>0</v>
      </c>
      <c r="BH297" s="246">
        <f>IF(N297="sníž. přenesená",J297,0)</f>
        <v>0</v>
      </c>
      <c r="BI297" s="246">
        <f>IF(N297="nulová",J297,0)</f>
        <v>0</v>
      </c>
      <c r="BJ297" s="24" t="s">
        <v>87</v>
      </c>
      <c r="BK297" s="246">
        <f>ROUND(I297*H297,2)</f>
        <v>0</v>
      </c>
      <c r="BL297" s="24" t="s">
        <v>197</v>
      </c>
      <c r="BM297" s="24" t="s">
        <v>905</v>
      </c>
    </row>
    <row r="298" s="12" customFormat="1">
      <c r="B298" s="253"/>
      <c r="C298" s="254"/>
      <c r="D298" s="255" t="s">
        <v>275</v>
      </c>
      <c r="E298" s="256" t="s">
        <v>34</v>
      </c>
      <c r="F298" s="257" t="s">
        <v>826</v>
      </c>
      <c r="G298" s="254"/>
      <c r="H298" s="258">
        <v>435</v>
      </c>
      <c r="I298" s="259"/>
      <c r="J298" s="254"/>
      <c r="K298" s="254"/>
      <c r="L298" s="260"/>
      <c r="M298" s="261"/>
      <c r="N298" s="262"/>
      <c r="O298" s="262"/>
      <c r="P298" s="262"/>
      <c r="Q298" s="262"/>
      <c r="R298" s="262"/>
      <c r="S298" s="262"/>
      <c r="T298" s="263"/>
      <c r="AT298" s="264" t="s">
        <v>275</v>
      </c>
      <c r="AU298" s="264" t="s">
        <v>90</v>
      </c>
      <c r="AV298" s="12" t="s">
        <v>90</v>
      </c>
      <c r="AW298" s="12" t="s">
        <v>42</v>
      </c>
      <c r="AX298" s="12" t="s">
        <v>87</v>
      </c>
      <c r="AY298" s="264" t="s">
        <v>183</v>
      </c>
    </row>
    <row r="299" s="1" customFormat="1" ht="25.5" customHeight="1">
      <c r="B299" s="47"/>
      <c r="C299" s="235" t="s">
        <v>710</v>
      </c>
      <c r="D299" s="235" t="s">
        <v>184</v>
      </c>
      <c r="E299" s="236" t="s">
        <v>656</v>
      </c>
      <c r="F299" s="237" t="s">
        <v>657</v>
      </c>
      <c r="G299" s="238" t="s">
        <v>289</v>
      </c>
      <c r="H299" s="239">
        <v>605</v>
      </c>
      <c r="I299" s="240"/>
      <c r="J299" s="241">
        <f>ROUND(I299*H299,2)</f>
        <v>0</v>
      </c>
      <c r="K299" s="237" t="s">
        <v>273</v>
      </c>
      <c r="L299" s="73"/>
      <c r="M299" s="242" t="s">
        <v>34</v>
      </c>
      <c r="N299" s="243" t="s">
        <v>50</v>
      </c>
      <c r="O299" s="48"/>
      <c r="P299" s="244">
        <f>O299*H299</f>
        <v>0</v>
      </c>
      <c r="Q299" s="244">
        <v>0</v>
      </c>
      <c r="R299" s="244">
        <f>Q299*H299</f>
        <v>0</v>
      </c>
      <c r="S299" s="244">
        <v>0</v>
      </c>
      <c r="T299" s="245">
        <f>S299*H299</f>
        <v>0</v>
      </c>
      <c r="AR299" s="24" t="s">
        <v>197</v>
      </c>
      <c r="AT299" s="24" t="s">
        <v>184</v>
      </c>
      <c r="AU299" s="24" t="s">
        <v>90</v>
      </c>
      <c r="AY299" s="24" t="s">
        <v>183</v>
      </c>
      <c r="BE299" s="246">
        <f>IF(N299="základní",J299,0)</f>
        <v>0</v>
      </c>
      <c r="BF299" s="246">
        <f>IF(N299="snížená",J299,0)</f>
        <v>0</v>
      </c>
      <c r="BG299" s="246">
        <f>IF(N299="zákl. přenesená",J299,0)</f>
        <v>0</v>
      </c>
      <c r="BH299" s="246">
        <f>IF(N299="sníž. přenesená",J299,0)</f>
        <v>0</v>
      </c>
      <c r="BI299" s="246">
        <f>IF(N299="nulová",J299,0)</f>
        <v>0</v>
      </c>
      <c r="BJ299" s="24" t="s">
        <v>87</v>
      </c>
      <c r="BK299" s="246">
        <f>ROUND(I299*H299,2)</f>
        <v>0</v>
      </c>
      <c r="BL299" s="24" t="s">
        <v>197</v>
      </c>
      <c r="BM299" s="24" t="s">
        <v>906</v>
      </c>
    </row>
    <row r="300" s="12" customFormat="1">
      <c r="B300" s="253"/>
      <c r="C300" s="254"/>
      <c r="D300" s="255" t="s">
        <v>275</v>
      </c>
      <c r="E300" s="256" t="s">
        <v>34</v>
      </c>
      <c r="F300" s="257" t="s">
        <v>907</v>
      </c>
      <c r="G300" s="254"/>
      <c r="H300" s="258">
        <v>605</v>
      </c>
      <c r="I300" s="259"/>
      <c r="J300" s="254"/>
      <c r="K300" s="254"/>
      <c r="L300" s="260"/>
      <c r="M300" s="261"/>
      <c r="N300" s="262"/>
      <c r="O300" s="262"/>
      <c r="P300" s="262"/>
      <c r="Q300" s="262"/>
      <c r="R300" s="262"/>
      <c r="S300" s="262"/>
      <c r="T300" s="263"/>
      <c r="AT300" s="264" t="s">
        <v>275</v>
      </c>
      <c r="AU300" s="264" t="s">
        <v>90</v>
      </c>
      <c r="AV300" s="12" t="s">
        <v>90</v>
      </c>
      <c r="AW300" s="12" t="s">
        <v>42</v>
      </c>
      <c r="AX300" s="12" t="s">
        <v>87</v>
      </c>
      <c r="AY300" s="264" t="s">
        <v>183</v>
      </c>
    </row>
    <row r="301" s="1" customFormat="1" ht="25.5" customHeight="1">
      <c r="B301" s="47"/>
      <c r="C301" s="235" t="s">
        <v>717</v>
      </c>
      <c r="D301" s="235" t="s">
        <v>184</v>
      </c>
      <c r="E301" s="236" t="s">
        <v>661</v>
      </c>
      <c r="F301" s="237" t="s">
        <v>662</v>
      </c>
      <c r="G301" s="238" t="s">
        <v>289</v>
      </c>
      <c r="H301" s="239">
        <v>605</v>
      </c>
      <c r="I301" s="240"/>
      <c r="J301" s="241">
        <f>ROUND(I301*H301,2)</f>
        <v>0</v>
      </c>
      <c r="K301" s="237" t="s">
        <v>273</v>
      </c>
      <c r="L301" s="73"/>
      <c r="M301" s="242" t="s">
        <v>34</v>
      </c>
      <c r="N301" s="243" t="s">
        <v>50</v>
      </c>
      <c r="O301" s="48"/>
      <c r="P301" s="244">
        <f>O301*H301</f>
        <v>0</v>
      </c>
      <c r="Q301" s="244">
        <v>0</v>
      </c>
      <c r="R301" s="244">
        <f>Q301*H301</f>
        <v>0</v>
      </c>
      <c r="S301" s="244">
        <v>0</v>
      </c>
      <c r="T301" s="245">
        <f>S301*H301</f>
        <v>0</v>
      </c>
      <c r="AR301" s="24" t="s">
        <v>197</v>
      </c>
      <c r="AT301" s="24" t="s">
        <v>184</v>
      </c>
      <c r="AU301" s="24" t="s">
        <v>90</v>
      </c>
      <c r="AY301" s="24" t="s">
        <v>183</v>
      </c>
      <c r="BE301" s="246">
        <f>IF(N301="základní",J301,0)</f>
        <v>0</v>
      </c>
      <c r="BF301" s="246">
        <f>IF(N301="snížená",J301,0)</f>
        <v>0</v>
      </c>
      <c r="BG301" s="246">
        <f>IF(N301="zákl. přenesená",J301,0)</f>
        <v>0</v>
      </c>
      <c r="BH301" s="246">
        <f>IF(N301="sníž. přenesená",J301,0)</f>
        <v>0</v>
      </c>
      <c r="BI301" s="246">
        <f>IF(N301="nulová",J301,0)</f>
        <v>0</v>
      </c>
      <c r="BJ301" s="24" t="s">
        <v>87</v>
      </c>
      <c r="BK301" s="246">
        <f>ROUND(I301*H301,2)</f>
        <v>0</v>
      </c>
      <c r="BL301" s="24" t="s">
        <v>197</v>
      </c>
      <c r="BM301" s="24" t="s">
        <v>908</v>
      </c>
    </row>
    <row r="302" s="12" customFormat="1">
      <c r="B302" s="253"/>
      <c r="C302" s="254"/>
      <c r="D302" s="255" t="s">
        <v>275</v>
      </c>
      <c r="E302" s="256" t="s">
        <v>34</v>
      </c>
      <c r="F302" s="257" t="s">
        <v>907</v>
      </c>
      <c r="G302" s="254"/>
      <c r="H302" s="258">
        <v>605</v>
      </c>
      <c r="I302" s="259"/>
      <c r="J302" s="254"/>
      <c r="K302" s="254"/>
      <c r="L302" s="260"/>
      <c r="M302" s="261"/>
      <c r="N302" s="262"/>
      <c r="O302" s="262"/>
      <c r="P302" s="262"/>
      <c r="Q302" s="262"/>
      <c r="R302" s="262"/>
      <c r="S302" s="262"/>
      <c r="T302" s="263"/>
      <c r="AT302" s="264" t="s">
        <v>275</v>
      </c>
      <c r="AU302" s="264" t="s">
        <v>90</v>
      </c>
      <c r="AV302" s="12" t="s">
        <v>90</v>
      </c>
      <c r="AW302" s="12" t="s">
        <v>42</v>
      </c>
      <c r="AX302" s="12" t="s">
        <v>87</v>
      </c>
      <c r="AY302" s="264" t="s">
        <v>183</v>
      </c>
    </row>
    <row r="303" s="11" customFormat="1" ht="22.32" customHeight="1">
      <c r="B303" s="219"/>
      <c r="C303" s="220"/>
      <c r="D303" s="221" t="s">
        <v>78</v>
      </c>
      <c r="E303" s="233" t="s">
        <v>664</v>
      </c>
      <c r="F303" s="233" t="s">
        <v>665</v>
      </c>
      <c r="G303" s="220"/>
      <c r="H303" s="220"/>
      <c r="I303" s="223"/>
      <c r="J303" s="234">
        <f>BK303</f>
        <v>0</v>
      </c>
      <c r="K303" s="220"/>
      <c r="L303" s="225"/>
      <c r="M303" s="226"/>
      <c r="N303" s="227"/>
      <c r="O303" s="227"/>
      <c r="P303" s="228">
        <f>SUM(P304:P324)</f>
        <v>0</v>
      </c>
      <c r="Q303" s="227"/>
      <c r="R303" s="228">
        <f>SUM(R304:R324)</f>
        <v>0</v>
      </c>
      <c r="S303" s="227"/>
      <c r="T303" s="229">
        <f>SUM(T304:T324)</f>
        <v>0</v>
      </c>
      <c r="AR303" s="230" t="s">
        <v>87</v>
      </c>
      <c r="AT303" s="231" t="s">
        <v>78</v>
      </c>
      <c r="AU303" s="231" t="s">
        <v>90</v>
      </c>
      <c r="AY303" s="230" t="s">
        <v>183</v>
      </c>
      <c r="BK303" s="232">
        <f>SUM(BK304:BK324)</f>
        <v>0</v>
      </c>
    </row>
    <row r="304" s="1" customFormat="1" ht="25.5" customHeight="1">
      <c r="B304" s="47"/>
      <c r="C304" s="235" t="s">
        <v>723</v>
      </c>
      <c r="D304" s="235" t="s">
        <v>184</v>
      </c>
      <c r="E304" s="236" t="s">
        <v>667</v>
      </c>
      <c r="F304" s="237" t="s">
        <v>668</v>
      </c>
      <c r="G304" s="238" t="s">
        <v>289</v>
      </c>
      <c r="H304" s="239">
        <v>435</v>
      </c>
      <c r="I304" s="240"/>
      <c r="J304" s="241">
        <f>ROUND(I304*H304,2)</f>
        <v>0</v>
      </c>
      <c r="K304" s="237" t="s">
        <v>273</v>
      </c>
      <c r="L304" s="73"/>
      <c r="M304" s="242" t="s">
        <v>34</v>
      </c>
      <c r="N304" s="243" t="s">
        <v>50</v>
      </c>
      <c r="O304" s="48"/>
      <c r="P304" s="244">
        <f>O304*H304</f>
        <v>0</v>
      </c>
      <c r="Q304" s="244">
        <v>0</v>
      </c>
      <c r="R304" s="244">
        <f>Q304*H304</f>
        <v>0</v>
      </c>
      <c r="S304" s="244">
        <v>0</v>
      </c>
      <c r="T304" s="245">
        <f>S304*H304</f>
        <v>0</v>
      </c>
      <c r="AR304" s="24" t="s">
        <v>197</v>
      </c>
      <c r="AT304" s="24" t="s">
        <v>184</v>
      </c>
      <c r="AU304" s="24" t="s">
        <v>193</v>
      </c>
      <c r="AY304" s="24" t="s">
        <v>183</v>
      </c>
      <c r="BE304" s="246">
        <f>IF(N304="základní",J304,0)</f>
        <v>0</v>
      </c>
      <c r="BF304" s="246">
        <f>IF(N304="snížená",J304,0)</f>
        <v>0</v>
      </c>
      <c r="BG304" s="246">
        <f>IF(N304="zákl. přenesená",J304,0)</f>
        <v>0</v>
      </c>
      <c r="BH304" s="246">
        <f>IF(N304="sníž. přenesená",J304,0)</f>
        <v>0</v>
      </c>
      <c r="BI304" s="246">
        <f>IF(N304="nulová",J304,0)</f>
        <v>0</v>
      </c>
      <c r="BJ304" s="24" t="s">
        <v>87</v>
      </c>
      <c r="BK304" s="246">
        <f>ROUND(I304*H304,2)</f>
        <v>0</v>
      </c>
      <c r="BL304" s="24" t="s">
        <v>197</v>
      </c>
      <c r="BM304" s="24" t="s">
        <v>909</v>
      </c>
    </row>
    <row r="305" s="12" customFormat="1">
      <c r="B305" s="253"/>
      <c r="C305" s="254"/>
      <c r="D305" s="255" t="s">
        <v>275</v>
      </c>
      <c r="E305" s="256" t="s">
        <v>34</v>
      </c>
      <c r="F305" s="257" t="s">
        <v>826</v>
      </c>
      <c r="G305" s="254"/>
      <c r="H305" s="258">
        <v>435</v>
      </c>
      <c r="I305" s="259"/>
      <c r="J305" s="254"/>
      <c r="K305" s="254"/>
      <c r="L305" s="260"/>
      <c r="M305" s="261"/>
      <c r="N305" s="262"/>
      <c r="O305" s="262"/>
      <c r="P305" s="262"/>
      <c r="Q305" s="262"/>
      <c r="R305" s="262"/>
      <c r="S305" s="262"/>
      <c r="T305" s="263"/>
      <c r="AT305" s="264" t="s">
        <v>275</v>
      </c>
      <c r="AU305" s="264" t="s">
        <v>193</v>
      </c>
      <c r="AV305" s="12" t="s">
        <v>90</v>
      </c>
      <c r="AW305" s="12" t="s">
        <v>42</v>
      </c>
      <c r="AX305" s="12" t="s">
        <v>87</v>
      </c>
      <c r="AY305" s="264" t="s">
        <v>183</v>
      </c>
    </row>
    <row r="306" s="1" customFormat="1" ht="25.5" customHeight="1">
      <c r="B306" s="47"/>
      <c r="C306" s="235" t="s">
        <v>727</v>
      </c>
      <c r="D306" s="235" t="s">
        <v>184</v>
      </c>
      <c r="E306" s="236" t="s">
        <v>671</v>
      </c>
      <c r="F306" s="237" t="s">
        <v>672</v>
      </c>
      <c r="G306" s="238" t="s">
        <v>305</v>
      </c>
      <c r="H306" s="239">
        <v>246.75</v>
      </c>
      <c r="I306" s="240"/>
      <c r="J306" s="241">
        <f>ROUND(I306*H306,2)</f>
        <v>0</v>
      </c>
      <c r="K306" s="237" t="s">
        <v>273</v>
      </c>
      <c r="L306" s="73"/>
      <c r="M306" s="242" t="s">
        <v>34</v>
      </c>
      <c r="N306" s="243" t="s">
        <v>50</v>
      </c>
      <c r="O306" s="48"/>
      <c r="P306" s="244">
        <f>O306*H306</f>
        <v>0</v>
      </c>
      <c r="Q306" s="244">
        <v>0</v>
      </c>
      <c r="R306" s="244">
        <f>Q306*H306</f>
        <v>0</v>
      </c>
      <c r="S306" s="244">
        <v>0</v>
      </c>
      <c r="T306" s="245">
        <f>S306*H306</f>
        <v>0</v>
      </c>
      <c r="AR306" s="24" t="s">
        <v>197</v>
      </c>
      <c r="AT306" s="24" t="s">
        <v>184</v>
      </c>
      <c r="AU306" s="24" t="s">
        <v>193</v>
      </c>
      <c r="AY306" s="24" t="s">
        <v>183</v>
      </c>
      <c r="BE306" s="246">
        <f>IF(N306="základní",J306,0)</f>
        <v>0</v>
      </c>
      <c r="BF306" s="246">
        <f>IF(N306="snížená",J306,0)</f>
        <v>0</v>
      </c>
      <c r="BG306" s="246">
        <f>IF(N306="zákl. přenesená",J306,0)</f>
        <v>0</v>
      </c>
      <c r="BH306" s="246">
        <f>IF(N306="sníž. přenesená",J306,0)</f>
        <v>0</v>
      </c>
      <c r="BI306" s="246">
        <f>IF(N306="nulová",J306,0)</f>
        <v>0</v>
      </c>
      <c r="BJ306" s="24" t="s">
        <v>87</v>
      </c>
      <c r="BK306" s="246">
        <f>ROUND(I306*H306,2)</f>
        <v>0</v>
      </c>
      <c r="BL306" s="24" t="s">
        <v>197</v>
      </c>
      <c r="BM306" s="24" t="s">
        <v>910</v>
      </c>
    </row>
    <row r="307" s="12" customFormat="1">
      <c r="B307" s="253"/>
      <c r="C307" s="254"/>
      <c r="D307" s="255" t="s">
        <v>275</v>
      </c>
      <c r="E307" s="256" t="s">
        <v>34</v>
      </c>
      <c r="F307" s="257" t="s">
        <v>911</v>
      </c>
      <c r="G307" s="254"/>
      <c r="H307" s="258">
        <v>65.25</v>
      </c>
      <c r="I307" s="259"/>
      <c r="J307" s="254"/>
      <c r="K307" s="254"/>
      <c r="L307" s="260"/>
      <c r="M307" s="261"/>
      <c r="N307" s="262"/>
      <c r="O307" s="262"/>
      <c r="P307" s="262"/>
      <c r="Q307" s="262"/>
      <c r="R307" s="262"/>
      <c r="S307" s="262"/>
      <c r="T307" s="263"/>
      <c r="AT307" s="264" t="s">
        <v>275</v>
      </c>
      <c r="AU307" s="264" t="s">
        <v>193</v>
      </c>
      <c r="AV307" s="12" t="s">
        <v>90</v>
      </c>
      <c r="AW307" s="12" t="s">
        <v>42</v>
      </c>
      <c r="AX307" s="12" t="s">
        <v>79</v>
      </c>
      <c r="AY307" s="264" t="s">
        <v>183</v>
      </c>
    </row>
    <row r="308" s="12" customFormat="1">
      <c r="B308" s="253"/>
      <c r="C308" s="254"/>
      <c r="D308" s="255" t="s">
        <v>275</v>
      </c>
      <c r="E308" s="256" t="s">
        <v>34</v>
      </c>
      <c r="F308" s="257" t="s">
        <v>912</v>
      </c>
      <c r="G308" s="254"/>
      <c r="H308" s="258">
        <v>181.5</v>
      </c>
      <c r="I308" s="259"/>
      <c r="J308" s="254"/>
      <c r="K308" s="254"/>
      <c r="L308" s="260"/>
      <c r="M308" s="261"/>
      <c r="N308" s="262"/>
      <c r="O308" s="262"/>
      <c r="P308" s="262"/>
      <c r="Q308" s="262"/>
      <c r="R308" s="262"/>
      <c r="S308" s="262"/>
      <c r="T308" s="263"/>
      <c r="AT308" s="264" t="s">
        <v>275</v>
      </c>
      <c r="AU308" s="264" t="s">
        <v>193</v>
      </c>
      <c r="AV308" s="12" t="s">
        <v>90</v>
      </c>
      <c r="AW308" s="12" t="s">
        <v>42</v>
      </c>
      <c r="AX308" s="12" t="s">
        <v>79</v>
      </c>
      <c r="AY308" s="264" t="s">
        <v>183</v>
      </c>
    </row>
    <row r="309" s="1" customFormat="1" ht="25.5" customHeight="1">
      <c r="B309" s="47"/>
      <c r="C309" s="235" t="s">
        <v>913</v>
      </c>
      <c r="D309" s="235" t="s">
        <v>184</v>
      </c>
      <c r="E309" s="236" t="s">
        <v>677</v>
      </c>
      <c r="F309" s="237" t="s">
        <v>678</v>
      </c>
      <c r="G309" s="238" t="s">
        <v>305</v>
      </c>
      <c r="H309" s="239">
        <v>7155.75</v>
      </c>
      <c r="I309" s="240"/>
      <c r="J309" s="241">
        <f>ROUND(I309*H309,2)</f>
        <v>0</v>
      </c>
      <c r="K309" s="237" t="s">
        <v>273</v>
      </c>
      <c r="L309" s="73"/>
      <c r="M309" s="242" t="s">
        <v>34</v>
      </c>
      <c r="N309" s="243" t="s">
        <v>50</v>
      </c>
      <c r="O309" s="48"/>
      <c r="P309" s="244">
        <f>O309*H309</f>
        <v>0</v>
      </c>
      <c r="Q309" s="244">
        <v>0</v>
      </c>
      <c r="R309" s="244">
        <f>Q309*H309</f>
        <v>0</v>
      </c>
      <c r="S309" s="244">
        <v>0</v>
      </c>
      <c r="T309" s="245">
        <f>S309*H309</f>
        <v>0</v>
      </c>
      <c r="AR309" s="24" t="s">
        <v>197</v>
      </c>
      <c r="AT309" s="24" t="s">
        <v>184</v>
      </c>
      <c r="AU309" s="24" t="s">
        <v>193</v>
      </c>
      <c r="AY309" s="24" t="s">
        <v>183</v>
      </c>
      <c r="BE309" s="246">
        <f>IF(N309="základní",J309,0)</f>
        <v>0</v>
      </c>
      <c r="BF309" s="246">
        <f>IF(N309="snížená",J309,0)</f>
        <v>0</v>
      </c>
      <c r="BG309" s="246">
        <f>IF(N309="zákl. přenesená",J309,0)</f>
        <v>0</v>
      </c>
      <c r="BH309" s="246">
        <f>IF(N309="sníž. přenesená",J309,0)</f>
        <v>0</v>
      </c>
      <c r="BI309" s="246">
        <f>IF(N309="nulová",J309,0)</f>
        <v>0</v>
      </c>
      <c r="BJ309" s="24" t="s">
        <v>87</v>
      </c>
      <c r="BK309" s="246">
        <f>ROUND(I309*H309,2)</f>
        <v>0</v>
      </c>
      <c r="BL309" s="24" t="s">
        <v>197</v>
      </c>
      <c r="BM309" s="24" t="s">
        <v>914</v>
      </c>
    </row>
    <row r="310" s="12" customFormat="1">
      <c r="B310" s="253"/>
      <c r="C310" s="254"/>
      <c r="D310" s="255" t="s">
        <v>275</v>
      </c>
      <c r="E310" s="256" t="s">
        <v>34</v>
      </c>
      <c r="F310" s="257" t="s">
        <v>915</v>
      </c>
      <c r="G310" s="254"/>
      <c r="H310" s="258">
        <v>7155.75</v>
      </c>
      <c r="I310" s="259"/>
      <c r="J310" s="254"/>
      <c r="K310" s="254"/>
      <c r="L310" s="260"/>
      <c r="M310" s="261"/>
      <c r="N310" s="262"/>
      <c r="O310" s="262"/>
      <c r="P310" s="262"/>
      <c r="Q310" s="262"/>
      <c r="R310" s="262"/>
      <c r="S310" s="262"/>
      <c r="T310" s="263"/>
      <c r="AT310" s="264" t="s">
        <v>275</v>
      </c>
      <c r="AU310" s="264" t="s">
        <v>193</v>
      </c>
      <c r="AV310" s="12" t="s">
        <v>90</v>
      </c>
      <c r="AW310" s="12" t="s">
        <v>42</v>
      </c>
      <c r="AX310" s="12" t="s">
        <v>79</v>
      </c>
      <c r="AY310" s="264" t="s">
        <v>183</v>
      </c>
    </row>
    <row r="311" s="1" customFormat="1" ht="16.5" customHeight="1">
      <c r="B311" s="47"/>
      <c r="C311" s="235" t="s">
        <v>916</v>
      </c>
      <c r="D311" s="235" t="s">
        <v>184</v>
      </c>
      <c r="E311" s="236" t="s">
        <v>682</v>
      </c>
      <c r="F311" s="237" t="s">
        <v>683</v>
      </c>
      <c r="G311" s="238" t="s">
        <v>305</v>
      </c>
      <c r="H311" s="239">
        <v>246.75</v>
      </c>
      <c r="I311" s="240"/>
      <c r="J311" s="241">
        <f>ROUND(I311*H311,2)</f>
        <v>0</v>
      </c>
      <c r="K311" s="237" t="s">
        <v>273</v>
      </c>
      <c r="L311" s="73"/>
      <c r="M311" s="242" t="s">
        <v>34</v>
      </c>
      <c r="N311" s="243" t="s">
        <v>50</v>
      </c>
      <c r="O311" s="48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AR311" s="24" t="s">
        <v>197</v>
      </c>
      <c r="AT311" s="24" t="s">
        <v>184</v>
      </c>
      <c r="AU311" s="24" t="s">
        <v>193</v>
      </c>
      <c r="AY311" s="24" t="s">
        <v>183</v>
      </c>
      <c r="BE311" s="246">
        <f>IF(N311="základní",J311,0)</f>
        <v>0</v>
      </c>
      <c r="BF311" s="246">
        <f>IF(N311="snížená",J311,0)</f>
        <v>0</v>
      </c>
      <c r="BG311" s="246">
        <f>IF(N311="zákl. přenesená",J311,0)</f>
        <v>0</v>
      </c>
      <c r="BH311" s="246">
        <f>IF(N311="sníž. přenesená",J311,0)</f>
        <v>0</v>
      </c>
      <c r="BI311" s="246">
        <f>IF(N311="nulová",J311,0)</f>
        <v>0</v>
      </c>
      <c r="BJ311" s="24" t="s">
        <v>87</v>
      </c>
      <c r="BK311" s="246">
        <f>ROUND(I311*H311,2)</f>
        <v>0</v>
      </c>
      <c r="BL311" s="24" t="s">
        <v>197</v>
      </c>
      <c r="BM311" s="24" t="s">
        <v>917</v>
      </c>
    </row>
    <row r="312" s="12" customFormat="1">
      <c r="B312" s="253"/>
      <c r="C312" s="254"/>
      <c r="D312" s="255" t="s">
        <v>275</v>
      </c>
      <c r="E312" s="256" t="s">
        <v>34</v>
      </c>
      <c r="F312" s="257" t="s">
        <v>911</v>
      </c>
      <c r="G312" s="254"/>
      <c r="H312" s="258">
        <v>65.25</v>
      </c>
      <c r="I312" s="259"/>
      <c r="J312" s="254"/>
      <c r="K312" s="254"/>
      <c r="L312" s="260"/>
      <c r="M312" s="261"/>
      <c r="N312" s="262"/>
      <c r="O312" s="262"/>
      <c r="P312" s="262"/>
      <c r="Q312" s="262"/>
      <c r="R312" s="262"/>
      <c r="S312" s="262"/>
      <c r="T312" s="263"/>
      <c r="AT312" s="264" t="s">
        <v>275</v>
      </c>
      <c r="AU312" s="264" t="s">
        <v>193</v>
      </c>
      <c r="AV312" s="12" t="s">
        <v>90</v>
      </c>
      <c r="AW312" s="12" t="s">
        <v>42</v>
      </c>
      <c r="AX312" s="12" t="s">
        <v>79</v>
      </c>
      <c r="AY312" s="264" t="s">
        <v>183</v>
      </c>
    </row>
    <row r="313" s="12" customFormat="1">
      <c r="B313" s="253"/>
      <c r="C313" s="254"/>
      <c r="D313" s="255" t="s">
        <v>275</v>
      </c>
      <c r="E313" s="256" t="s">
        <v>34</v>
      </c>
      <c r="F313" s="257" t="s">
        <v>912</v>
      </c>
      <c r="G313" s="254"/>
      <c r="H313" s="258">
        <v>181.5</v>
      </c>
      <c r="I313" s="259"/>
      <c r="J313" s="254"/>
      <c r="K313" s="254"/>
      <c r="L313" s="260"/>
      <c r="M313" s="261"/>
      <c r="N313" s="262"/>
      <c r="O313" s="262"/>
      <c r="P313" s="262"/>
      <c r="Q313" s="262"/>
      <c r="R313" s="262"/>
      <c r="S313" s="262"/>
      <c r="T313" s="263"/>
      <c r="AT313" s="264" t="s">
        <v>275</v>
      </c>
      <c r="AU313" s="264" t="s">
        <v>193</v>
      </c>
      <c r="AV313" s="12" t="s">
        <v>90</v>
      </c>
      <c r="AW313" s="12" t="s">
        <v>42</v>
      </c>
      <c r="AX313" s="12" t="s">
        <v>79</v>
      </c>
      <c r="AY313" s="264" t="s">
        <v>183</v>
      </c>
    </row>
    <row r="314" s="1" customFormat="1" ht="16.5" customHeight="1">
      <c r="B314" s="47"/>
      <c r="C314" s="235" t="s">
        <v>664</v>
      </c>
      <c r="D314" s="235" t="s">
        <v>184</v>
      </c>
      <c r="E314" s="236" t="s">
        <v>686</v>
      </c>
      <c r="F314" s="237" t="s">
        <v>687</v>
      </c>
      <c r="G314" s="238" t="s">
        <v>305</v>
      </c>
      <c r="H314" s="239">
        <v>65.25</v>
      </c>
      <c r="I314" s="240"/>
      <c r="J314" s="241">
        <f>ROUND(I314*H314,2)</f>
        <v>0</v>
      </c>
      <c r="K314" s="237" t="s">
        <v>273</v>
      </c>
      <c r="L314" s="73"/>
      <c r="M314" s="242" t="s">
        <v>34</v>
      </c>
      <c r="N314" s="243" t="s">
        <v>50</v>
      </c>
      <c r="O314" s="48"/>
      <c r="P314" s="244">
        <f>O314*H314</f>
        <v>0</v>
      </c>
      <c r="Q314" s="244">
        <v>0</v>
      </c>
      <c r="R314" s="244">
        <f>Q314*H314</f>
        <v>0</v>
      </c>
      <c r="S314" s="244">
        <v>0</v>
      </c>
      <c r="T314" s="245">
        <f>S314*H314</f>
        <v>0</v>
      </c>
      <c r="AR314" s="24" t="s">
        <v>197</v>
      </c>
      <c r="AT314" s="24" t="s">
        <v>184</v>
      </c>
      <c r="AU314" s="24" t="s">
        <v>193</v>
      </c>
      <c r="AY314" s="24" t="s">
        <v>183</v>
      </c>
      <c r="BE314" s="246">
        <f>IF(N314="základní",J314,0)</f>
        <v>0</v>
      </c>
      <c r="BF314" s="246">
        <f>IF(N314="snížená",J314,0)</f>
        <v>0</v>
      </c>
      <c r="BG314" s="246">
        <f>IF(N314="zákl. přenesená",J314,0)</f>
        <v>0</v>
      </c>
      <c r="BH314" s="246">
        <f>IF(N314="sníž. přenesená",J314,0)</f>
        <v>0</v>
      </c>
      <c r="BI314" s="246">
        <f>IF(N314="nulová",J314,0)</f>
        <v>0</v>
      </c>
      <c r="BJ314" s="24" t="s">
        <v>87</v>
      </c>
      <c r="BK314" s="246">
        <f>ROUND(I314*H314,2)</f>
        <v>0</v>
      </c>
      <c r="BL314" s="24" t="s">
        <v>197</v>
      </c>
      <c r="BM314" s="24" t="s">
        <v>918</v>
      </c>
    </row>
    <row r="315" s="12" customFormat="1">
      <c r="B315" s="253"/>
      <c r="C315" s="254"/>
      <c r="D315" s="255" t="s">
        <v>275</v>
      </c>
      <c r="E315" s="256" t="s">
        <v>34</v>
      </c>
      <c r="F315" s="257" t="s">
        <v>911</v>
      </c>
      <c r="G315" s="254"/>
      <c r="H315" s="258">
        <v>65.25</v>
      </c>
      <c r="I315" s="259"/>
      <c r="J315" s="254"/>
      <c r="K315" s="254"/>
      <c r="L315" s="260"/>
      <c r="M315" s="261"/>
      <c r="N315" s="262"/>
      <c r="O315" s="262"/>
      <c r="P315" s="262"/>
      <c r="Q315" s="262"/>
      <c r="R315" s="262"/>
      <c r="S315" s="262"/>
      <c r="T315" s="263"/>
      <c r="AT315" s="264" t="s">
        <v>275</v>
      </c>
      <c r="AU315" s="264" t="s">
        <v>193</v>
      </c>
      <c r="AV315" s="12" t="s">
        <v>90</v>
      </c>
      <c r="AW315" s="12" t="s">
        <v>42</v>
      </c>
      <c r="AX315" s="12" t="s">
        <v>79</v>
      </c>
      <c r="AY315" s="264" t="s">
        <v>183</v>
      </c>
    </row>
    <row r="316" s="1" customFormat="1" ht="16.5" customHeight="1">
      <c r="B316" s="47"/>
      <c r="C316" s="235" t="s">
        <v>291</v>
      </c>
      <c r="D316" s="235" t="s">
        <v>184</v>
      </c>
      <c r="E316" s="236" t="s">
        <v>690</v>
      </c>
      <c r="F316" s="237" t="s">
        <v>691</v>
      </c>
      <c r="G316" s="238" t="s">
        <v>305</v>
      </c>
      <c r="H316" s="239">
        <v>181.5</v>
      </c>
      <c r="I316" s="240"/>
      <c r="J316" s="241">
        <f>ROUND(I316*H316,2)</f>
        <v>0</v>
      </c>
      <c r="K316" s="237" t="s">
        <v>273</v>
      </c>
      <c r="L316" s="73"/>
      <c r="M316" s="242" t="s">
        <v>34</v>
      </c>
      <c r="N316" s="243" t="s">
        <v>50</v>
      </c>
      <c r="O316" s="48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AR316" s="24" t="s">
        <v>197</v>
      </c>
      <c r="AT316" s="24" t="s">
        <v>184</v>
      </c>
      <c r="AU316" s="24" t="s">
        <v>193</v>
      </c>
      <c r="AY316" s="24" t="s">
        <v>183</v>
      </c>
      <c r="BE316" s="246">
        <f>IF(N316="základní",J316,0)</f>
        <v>0</v>
      </c>
      <c r="BF316" s="246">
        <f>IF(N316="snížená",J316,0)</f>
        <v>0</v>
      </c>
      <c r="BG316" s="246">
        <f>IF(N316="zákl. přenesená",J316,0)</f>
        <v>0</v>
      </c>
      <c r="BH316" s="246">
        <f>IF(N316="sníž. přenesená",J316,0)</f>
        <v>0</v>
      </c>
      <c r="BI316" s="246">
        <f>IF(N316="nulová",J316,0)</f>
        <v>0</v>
      </c>
      <c r="BJ316" s="24" t="s">
        <v>87</v>
      </c>
      <c r="BK316" s="246">
        <f>ROUND(I316*H316,2)</f>
        <v>0</v>
      </c>
      <c r="BL316" s="24" t="s">
        <v>197</v>
      </c>
      <c r="BM316" s="24" t="s">
        <v>919</v>
      </c>
    </row>
    <row r="317" s="12" customFormat="1">
      <c r="B317" s="253"/>
      <c r="C317" s="254"/>
      <c r="D317" s="255" t="s">
        <v>275</v>
      </c>
      <c r="E317" s="256" t="s">
        <v>34</v>
      </c>
      <c r="F317" s="257" t="s">
        <v>912</v>
      </c>
      <c r="G317" s="254"/>
      <c r="H317" s="258">
        <v>181.5</v>
      </c>
      <c r="I317" s="259"/>
      <c r="J317" s="254"/>
      <c r="K317" s="254"/>
      <c r="L317" s="260"/>
      <c r="M317" s="261"/>
      <c r="N317" s="262"/>
      <c r="O317" s="262"/>
      <c r="P317" s="262"/>
      <c r="Q317" s="262"/>
      <c r="R317" s="262"/>
      <c r="S317" s="262"/>
      <c r="T317" s="263"/>
      <c r="AT317" s="264" t="s">
        <v>275</v>
      </c>
      <c r="AU317" s="264" t="s">
        <v>193</v>
      </c>
      <c r="AV317" s="12" t="s">
        <v>90</v>
      </c>
      <c r="AW317" s="12" t="s">
        <v>42</v>
      </c>
      <c r="AX317" s="12" t="s">
        <v>87</v>
      </c>
      <c r="AY317" s="264" t="s">
        <v>183</v>
      </c>
    </row>
    <row r="318" s="1" customFormat="1" ht="25.5" customHeight="1">
      <c r="B318" s="47"/>
      <c r="C318" s="235" t="s">
        <v>920</v>
      </c>
      <c r="D318" s="235" t="s">
        <v>184</v>
      </c>
      <c r="E318" s="236" t="s">
        <v>694</v>
      </c>
      <c r="F318" s="237" t="s">
        <v>695</v>
      </c>
      <c r="G318" s="238" t="s">
        <v>305</v>
      </c>
      <c r="H318" s="239">
        <v>246.75</v>
      </c>
      <c r="I318" s="240"/>
      <c r="J318" s="241">
        <f>ROUND(I318*H318,2)</f>
        <v>0</v>
      </c>
      <c r="K318" s="237" t="s">
        <v>273</v>
      </c>
      <c r="L318" s="73"/>
      <c r="M318" s="242" t="s">
        <v>34</v>
      </c>
      <c r="N318" s="243" t="s">
        <v>50</v>
      </c>
      <c r="O318" s="48"/>
      <c r="P318" s="244">
        <f>O318*H318</f>
        <v>0</v>
      </c>
      <c r="Q318" s="244">
        <v>0</v>
      </c>
      <c r="R318" s="244">
        <f>Q318*H318</f>
        <v>0</v>
      </c>
      <c r="S318" s="244">
        <v>0</v>
      </c>
      <c r="T318" s="245">
        <f>S318*H318</f>
        <v>0</v>
      </c>
      <c r="AR318" s="24" t="s">
        <v>197</v>
      </c>
      <c r="AT318" s="24" t="s">
        <v>184</v>
      </c>
      <c r="AU318" s="24" t="s">
        <v>193</v>
      </c>
      <c r="AY318" s="24" t="s">
        <v>183</v>
      </c>
      <c r="BE318" s="246">
        <f>IF(N318="základní",J318,0)</f>
        <v>0</v>
      </c>
      <c r="BF318" s="246">
        <f>IF(N318="snížená",J318,0)</f>
        <v>0</v>
      </c>
      <c r="BG318" s="246">
        <f>IF(N318="zákl. přenesená",J318,0)</f>
        <v>0</v>
      </c>
      <c r="BH318" s="246">
        <f>IF(N318="sníž. přenesená",J318,0)</f>
        <v>0</v>
      </c>
      <c r="BI318" s="246">
        <f>IF(N318="nulová",J318,0)</f>
        <v>0</v>
      </c>
      <c r="BJ318" s="24" t="s">
        <v>87</v>
      </c>
      <c r="BK318" s="246">
        <f>ROUND(I318*H318,2)</f>
        <v>0</v>
      </c>
      <c r="BL318" s="24" t="s">
        <v>197</v>
      </c>
      <c r="BM318" s="24" t="s">
        <v>921</v>
      </c>
    </row>
    <row r="319" s="12" customFormat="1">
      <c r="B319" s="253"/>
      <c r="C319" s="254"/>
      <c r="D319" s="255" t="s">
        <v>275</v>
      </c>
      <c r="E319" s="256" t="s">
        <v>34</v>
      </c>
      <c r="F319" s="257" t="s">
        <v>911</v>
      </c>
      <c r="G319" s="254"/>
      <c r="H319" s="258">
        <v>65.25</v>
      </c>
      <c r="I319" s="259"/>
      <c r="J319" s="254"/>
      <c r="K319" s="254"/>
      <c r="L319" s="260"/>
      <c r="M319" s="261"/>
      <c r="N319" s="262"/>
      <c r="O319" s="262"/>
      <c r="P319" s="262"/>
      <c r="Q319" s="262"/>
      <c r="R319" s="262"/>
      <c r="S319" s="262"/>
      <c r="T319" s="263"/>
      <c r="AT319" s="264" t="s">
        <v>275</v>
      </c>
      <c r="AU319" s="264" t="s">
        <v>193</v>
      </c>
      <c r="AV319" s="12" t="s">
        <v>90</v>
      </c>
      <c r="AW319" s="12" t="s">
        <v>42</v>
      </c>
      <c r="AX319" s="12" t="s">
        <v>79</v>
      </c>
      <c r="AY319" s="264" t="s">
        <v>183</v>
      </c>
    </row>
    <row r="320" s="12" customFormat="1">
      <c r="B320" s="253"/>
      <c r="C320" s="254"/>
      <c r="D320" s="255" t="s">
        <v>275</v>
      </c>
      <c r="E320" s="256" t="s">
        <v>34</v>
      </c>
      <c r="F320" s="257" t="s">
        <v>912</v>
      </c>
      <c r="G320" s="254"/>
      <c r="H320" s="258">
        <v>181.5</v>
      </c>
      <c r="I320" s="259"/>
      <c r="J320" s="254"/>
      <c r="K320" s="254"/>
      <c r="L320" s="260"/>
      <c r="M320" s="261"/>
      <c r="N320" s="262"/>
      <c r="O320" s="262"/>
      <c r="P320" s="262"/>
      <c r="Q320" s="262"/>
      <c r="R320" s="262"/>
      <c r="S320" s="262"/>
      <c r="T320" s="263"/>
      <c r="AT320" s="264" t="s">
        <v>275</v>
      </c>
      <c r="AU320" s="264" t="s">
        <v>193</v>
      </c>
      <c r="AV320" s="12" t="s">
        <v>90</v>
      </c>
      <c r="AW320" s="12" t="s">
        <v>42</v>
      </c>
      <c r="AX320" s="12" t="s">
        <v>79</v>
      </c>
      <c r="AY320" s="264" t="s">
        <v>183</v>
      </c>
    </row>
    <row r="321" s="1" customFormat="1" ht="38.25" customHeight="1">
      <c r="B321" s="47"/>
      <c r="C321" s="235" t="s">
        <v>922</v>
      </c>
      <c r="D321" s="235" t="s">
        <v>184</v>
      </c>
      <c r="E321" s="236" t="s">
        <v>698</v>
      </c>
      <c r="F321" s="237" t="s">
        <v>699</v>
      </c>
      <c r="G321" s="238" t="s">
        <v>305</v>
      </c>
      <c r="H321" s="239">
        <v>24</v>
      </c>
      <c r="I321" s="240"/>
      <c r="J321" s="241">
        <f>ROUND(I321*H321,2)</f>
        <v>0</v>
      </c>
      <c r="K321" s="237" t="s">
        <v>273</v>
      </c>
      <c r="L321" s="73"/>
      <c r="M321" s="242" t="s">
        <v>34</v>
      </c>
      <c r="N321" s="243" t="s">
        <v>50</v>
      </c>
      <c r="O321" s="48"/>
      <c r="P321" s="244">
        <f>O321*H321</f>
        <v>0</v>
      </c>
      <c r="Q321" s="244">
        <v>0</v>
      </c>
      <c r="R321" s="244">
        <f>Q321*H321</f>
        <v>0</v>
      </c>
      <c r="S321" s="244">
        <v>0</v>
      </c>
      <c r="T321" s="245">
        <f>S321*H321</f>
        <v>0</v>
      </c>
      <c r="AR321" s="24" t="s">
        <v>197</v>
      </c>
      <c r="AT321" s="24" t="s">
        <v>184</v>
      </c>
      <c r="AU321" s="24" t="s">
        <v>193</v>
      </c>
      <c r="AY321" s="24" t="s">
        <v>183</v>
      </c>
      <c r="BE321" s="246">
        <f>IF(N321="základní",J321,0)</f>
        <v>0</v>
      </c>
      <c r="BF321" s="246">
        <f>IF(N321="snížená",J321,0)</f>
        <v>0</v>
      </c>
      <c r="BG321" s="246">
        <f>IF(N321="zákl. přenesená",J321,0)</f>
        <v>0</v>
      </c>
      <c r="BH321" s="246">
        <f>IF(N321="sníž. přenesená",J321,0)</f>
        <v>0</v>
      </c>
      <c r="BI321" s="246">
        <f>IF(N321="nulová",J321,0)</f>
        <v>0</v>
      </c>
      <c r="BJ321" s="24" t="s">
        <v>87</v>
      </c>
      <c r="BK321" s="246">
        <f>ROUND(I321*H321,2)</f>
        <v>0</v>
      </c>
      <c r="BL321" s="24" t="s">
        <v>197</v>
      </c>
      <c r="BM321" s="24" t="s">
        <v>923</v>
      </c>
    </row>
    <row r="322" s="12" customFormat="1">
      <c r="B322" s="253"/>
      <c r="C322" s="254"/>
      <c r="D322" s="255" t="s">
        <v>275</v>
      </c>
      <c r="E322" s="256" t="s">
        <v>34</v>
      </c>
      <c r="F322" s="257" t="s">
        <v>924</v>
      </c>
      <c r="G322" s="254"/>
      <c r="H322" s="258">
        <v>24</v>
      </c>
      <c r="I322" s="259"/>
      <c r="J322" s="254"/>
      <c r="K322" s="254"/>
      <c r="L322" s="260"/>
      <c r="M322" s="261"/>
      <c r="N322" s="262"/>
      <c r="O322" s="262"/>
      <c r="P322" s="262"/>
      <c r="Q322" s="262"/>
      <c r="R322" s="262"/>
      <c r="S322" s="262"/>
      <c r="T322" s="263"/>
      <c r="AT322" s="264" t="s">
        <v>275</v>
      </c>
      <c r="AU322" s="264" t="s">
        <v>193</v>
      </c>
      <c r="AV322" s="12" t="s">
        <v>90</v>
      </c>
      <c r="AW322" s="12" t="s">
        <v>42</v>
      </c>
      <c r="AX322" s="12" t="s">
        <v>87</v>
      </c>
      <c r="AY322" s="264" t="s">
        <v>183</v>
      </c>
    </row>
    <row r="323" s="1" customFormat="1" ht="38.25" customHeight="1">
      <c r="B323" s="47"/>
      <c r="C323" s="235" t="s">
        <v>925</v>
      </c>
      <c r="D323" s="235" t="s">
        <v>184</v>
      </c>
      <c r="E323" s="236" t="s">
        <v>703</v>
      </c>
      <c r="F323" s="237" t="s">
        <v>704</v>
      </c>
      <c r="G323" s="238" t="s">
        <v>305</v>
      </c>
      <c r="H323" s="239">
        <v>20</v>
      </c>
      <c r="I323" s="240"/>
      <c r="J323" s="241">
        <f>ROUND(I323*H323,2)</f>
        <v>0</v>
      </c>
      <c r="K323" s="237" t="s">
        <v>273</v>
      </c>
      <c r="L323" s="73"/>
      <c r="M323" s="242" t="s">
        <v>34</v>
      </c>
      <c r="N323" s="243" t="s">
        <v>50</v>
      </c>
      <c r="O323" s="48"/>
      <c r="P323" s="244">
        <f>O323*H323</f>
        <v>0</v>
      </c>
      <c r="Q323" s="244">
        <v>0</v>
      </c>
      <c r="R323" s="244">
        <f>Q323*H323</f>
        <v>0</v>
      </c>
      <c r="S323" s="244">
        <v>0</v>
      </c>
      <c r="T323" s="245">
        <f>S323*H323</f>
        <v>0</v>
      </c>
      <c r="AR323" s="24" t="s">
        <v>197</v>
      </c>
      <c r="AT323" s="24" t="s">
        <v>184</v>
      </c>
      <c r="AU323" s="24" t="s">
        <v>193</v>
      </c>
      <c r="AY323" s="24" t="s">
        <v>183</v>
      </c>
      <c r="BE323" s="246">
        <f>IF(N323="základní",J323,0)</f>
        <v>0</v>
      </c>
      <c r="BF323" s="246">
        <f>IF(N323="snížená",J323,0)</f>
        <v>0</v>
      </c>
      <c r="BG323" s="246">
        <f>IF(N323="zákl. přenesená",J323,0)</f>
        <v>0</v>
      </c>
      <c r="BH323" s="246">
        <f>IF(N323="sníž. přenesená",J323,0)</f>
        <v>0</v>
      </c>
      <c r="BI323" s="246">
        <f>IF(N323="nulová",J323,0)</f>
        <v>0</v>
      </c>
      <c r="BJ323" s="24" t="s">
        <v>87</v>
      </c>
      <c r="BK323" s="246">
        <f>ROUND(I323*H323,2)</f>
        <v>0</v>
      </c>
      <c r="BL323" s="24" t="s">
        <v>197</v>
      </c>
      <c r="BM323" s="24" t="s">
        <v>926</v>
      </c>
    </row>
    <row r="324" s="12" customFormat="1">
      <c r="B324" s="253"/>
      <c r="C324" s="254"/>
      <c r="D324" s="255" t="s">
        <v>275</v>
      </c>
      <c r="E324" s="256" t="s">
        <v>34</v>
      </c>
      <c r="F324" s="257" t="s">
        <v>360</v>
      </c>
      <c r="G324" s="254"/>
      <c r="H324" s="258">
        <v>20</v>
      </c>
      <c r="I324" s="259"/>
      <c r="J324" s="254"/>
      <c r="K324" s="254"/>
      <c r="L324" s="260"/>
      <c r="M324" s="261"/>
      <c r="N324" s="262"/>
      <c r="O324" s="262"/>
      <c r="P324" s="262"/>
      <c r="Q324" s="262"/>
      <c r="R324" s="262"/>
      <c r="S324" s="262"/>
      <c r="T324" s="263"/>
      <c r="AT324" s="264" t="s">
        <v>275</v>
      </c>
      <c r="AU324" s="264" t="s">
        <v>193</v>
      </c>
      <c r="AV324" s="12" t="s">
        <v>90</v>
      </c>
      <c r="AW324" s="12" t="s">
        <v>42</v>
      </c>
      <c r="AX324" s="12" t="s">
        <v>87</v>
      </c>
      <c r="AY324" s="264" t="s">
        <v>183</v>
      </c>
    </row>
    <row r="325" s="11" customFormat="1" ht="29.88" customHeight="1">
      <c r="B325" s="219"/>
      <c r="C325" s="220"/>
      <c r="D325" s="221" t="s">
        <v>78</v>
      </c>
      <c r="E325" s="233" t="s">
        <v>927</v>
      </c>
      <c r="F325" s="233" t="s">
        <v>928</v>
      </c>
      <c r="G325" s="220"/>
      <c r="H325" s="220"/>
      <c r="I325" s="223"/>
      <c r="J325" s="234">
        <f>BK325</f>
        <v>0</v>
      </c>
      <c r="K325" s="220"/>
      <c r="L325" s="225"/>
      <c r="M325" s="226"/>
      <c r="N325" s="227"/>
      <c r="O325" s="227"/>
      <c r="P325" s="228">
        <v>0</v>
      </c>
      <c r="Q325" s="227"/>
      <c r="R325" s="228">
        <v>0</v>
      </c>
      <c r="S325" s="227"/>
      <c r="T325" s="229">
        <v>0</v>
      </c>
      <c r="AR325" s="230" t="s">
        <v>87</v>
      </c>
      <c r="AT325" s="231" t="s">
        <v>78</v>
      </c>
      <c r="AU325" s="231" t="s">
        <v>87</v>
      </c>
      <c r="AY325" s="230" t="s">
        <v>183</v>
      </c>
      <c r="BK325" s="232">
        <v>0</v>
      </c>
    </row>
    <row r="326" s="11" customFormat="1" ht="24.96" customHeight="1">
      <c r="B326" s="219"/>
      <c r="C326" s="220"/>
      <c r="D326" s="221" t="s">
        <v>78</v>
      </c>
      <c r="E326" s="222" t="s">
        <v>706</v>
      </c>
      <c r="F326" s="222" t="s">
        <v>707</v>
      </c>
      <c r="G326" s="220"/>
      <c r="H326" s="220"/>
      <c r="I326" s="223"/>
      <c r="J326" s="224">
        <f>BK326</f>
        <v>0</v>
      </c>
      <c r="K326" s="220"/>
      <c r="L326" s="225"/>
      <c r="M326" s="226"/>
      <c r="N326" s="227"/>
      <c r="O326" s="227"/>
      <c r="P326" s="228">
        <f>P327</f>
        <v>0</v>
      </c>
      <c r="Q326" s="227"/>
      <c r="R326" s="228">
        <f>R327</f>
        <v>0</v>
      </c>
      <c r="S326" s="227"/>
      <c r="T326" s="229">
        <f>T327</f>
        <v>0</v>
      </c>
      <c r="AR326" s="230" t="s">
        <v>90</v>
      </c>
      <c r="AT326" s="231" t="s">
        <v>78</v>
      </c>
      <c r="AU326" s="231" t="s">
        <v>79</v>
      </c>
      <c r="AY326" s="230" t="s">
        <v>183</v>
      </c>
      <c r="BK326" s="232">
        <f>BK327</f>
        <v>0</v>
      </c>
    </row>
    <row r="327" s="11" customFormat="1" ht="19.92" customHeight="1">
      <c r="B327" s="219"/>
      <c r="C327" s="220"/>
      <c r="D327" s="221" t="s">
        <v>78</v>
      </c>
      <c r="E327" s="233" t="s">
        <v>708</v>
      </c>
      <c r="F327" s="233" t="s">
        <v>709</v>
      </c>
      <c r="G327" s="220"/>
      <c r="H327" s="220"/>
      <c r="I327" s="223"/>
      <c r="J327" s="234">
        <f>BK327</f>
        <v>0</v>
      </c>
      <c r="K327" s="220"/>
      <c r="L327" s="225"/>
      <c r="M327" s="226"/>
      <c r="N327" s="227"/>
      <c r="O327" s="227"/>
      <c r="P327" s="228">
        <f>SUM(P328:P329)</f>
        <v>0</v>
      </c>
      <c r="Q327" s="227"/>
      <c r="R327" s="228">
        <f>SUM(R328:R329)</f>
        <v>0</v>
      </c>
      <c r="S327" s="227"/>
      <c r="T327" s="229">
        <f>SUM(T328:T329)</f>
        <v>0</v>
      </c>
      <c r="AR327" s="230" t="s">
        <v>90</v>
      </c>
      <c r="AT327" s="231" t="s">
        <v>78</v>
      </c>
      <c r="AU327" s="231" t="s">
        <v>87</v>
      </c>
      <c r="AY327" s="230" t="s">
        <v>183</v>
      </c>
      <c r="BK327" s="232">
        <f>SUM(BK328:BK329)</f>
        <v>0</v>
      </c>
    </row>
    <row r="328" s="1" customFormat="1" ht="16.5" customHeight="1">
      <c r="B328" s="47"/>
      <c r="C328" s="235" t="s">
        <v>929</v>
      </c>
      <c r="D328" s="235" t="s">
        <v>184</v>
      </c>
      <c r="E328" s="236" t="s">
        <v>711</v>
      </c>
      <c r="F328" s="237" t="s">
        <v>712</v>
      </c>
      <c r="G328" s="238" t="s">
        <v>289</v>
      </c>
      <c r="H328" s="239">
        <v>302.5</v>
      </c>
      <c r="I328" s="240"/>
      <c r="J328" s="241">
        <f>ROUND(I328*H328,2)</f>
        <v>0</v>
      </c>
      <c r="K328" s="237" t="s">
        <v>273</v>
      </c>
      <c r="L328" s="73"/>
      <c r="M328" s="242" t="s">
        <v>34</v>
      </c>
      <c r="N328" s="243" t="s">
        <v>50</v>
      </c>
      <c r="O328" s="48"/>
      <c r="P328" s="244">
        <f>O328*H328</f>
        <v>0</v>
      </c>
      <c r="Q328" s="244">
        <v>0</v>
      </c>
      <c r="R328" s="244">
        <f>Q328*H328</f>
        <v>0</v>
      </c>
      <c r="S328" s="244">
        <v>0</v>
      </c>
      <c r="T328" s="245">
        <f>S328*H328</f>
        <v>0</v>
      </c>
      <c r="AR328" s="24" t="s">
        <v>243</v>
      </c>
      <c r="AT328" s="24" t="s">
        <v>184</v>
      </c>
      <c r="AU328" s="24" t="s">
        <v>90</v>
      </c>
      <c r="AY328" s="24" t="s">
        <v>183</v>
      </c>
      <c r="BE328" s="246">
        <f>IF(N328="základní",J328,0)</f>
        <v>0</v>
      </c>
      <c r="BF328" s="246">
        <f>IF(N328="snížená",J328,0)</f>
        <v>0</v>
      </c>
      <c r="BG328" s="246">
        <f>IF(N328="zákl. přenesená",J328,0)</f>
        <v>0</v>
      </c>
      <c r="BH328" s="246">
        <f>IF(N328="sníž. přenesená",J328,0)</f>
        <v>0</v>
      </c>
      <c r="BI328" s="246">
        <f>IF(N328="nulová",J328,0)</f>
        <v>0</v>
      </c>
      <c r="BJ328" s="24" t="s">
        <v>87</v>
      </c>
      <c r="BK328" s="246">
        <f>ROUND(I328*H328,2)</f>
        <v>0</v>
      </c>
      <c r="BL328" s="24" t="s">
        <v>243</v>
      </c>
      <c r="BM328" s="24" t="s">
        <v>930</v>
      </c>
    </row>
    <row r="329" s="12" customFormat="1">
      <c r="B329" s="253"/>
      <c r="C329" s="254"/>
      <c r="D329" s="255" t="s">
        <v>275</v>
      </c>
      <c r="E329" s="256" t="s">
        <v>34</v>
      </c>
      <c r="F329" s="257" t="s">
        <v>805</v>
      </c>
      <c r="G329" s="254"/>
      <c r="H329" s="258">
        <v>302.5</v>
      </c>
      <c r="I329" s="259"/>
      <c r="J329" s="254"/>
      <c r="K329" s="254"/>
      <c r="L329" s="260"/>
      <c r="M329" s="261"/>
      <c r="N329" s="262"/>
      <c r="O329" s="262"/>
      <c r="P329" s="262"/>
      <c r="Q329" s="262"/>
      <c r="R329" s="262"/>
      <c r="S329" s="262"/>
      <c r="T329" s="263"/>
      <c r="AT329" s="264" t="s">
        <v>275</v>
      </c>
      <c r="AU329" s="264" t="s">
        <v>90</v>
      </c>
      <c r="AV329" s="12" t="s">
        <v>90</v>
      </c>
      <c r="AW329" s="12" t="s">
        <v>42</v>
      </c>
      <c r="AX329" s="12" t="s">
        <v>87</v>
      </c>
      <c r="AY329" s="264" t="s">
        <v>183</v>
      </c>
    </row>
    <row r="330" s="11" customFormat="1" ht="37.44" customHeight="1">
      <c r="B330" s="219"/>
      <c r="C330" s="220"/>
      <c r="D330" s="221" t="s">
        <v>78</v>
      </c>
      <c r="E330" s="222" t="s">
        <v>302</v>
      </c>
      <c r="F330" s="222" t="s">
        <v>714</v>
      </c>
      <c r="G330" s="220"/>
      <c r="H330" s="220"/>
      <c r="I330" s="223"/>
      <c r="J330" s="224">
        <f>BK330</f>
        <v>0</v>
      </c>
      <c r="K330" s="220"/>
      <c r="L330" s="225"/>
      <c r="M330" s="226"/>
      <c r="N330" s="227"/>
      <c r="O330" s="227"/>
      <c r="P330" s="228">
        <f>P331+P334</f>
        <v>0</v>
      </c>
      <c r="Q330" s="227"/>
      <c r="R330" s="228">
        <f>R331+R334</f>
        <v>0</v>
      </c>
      <c r="S330" s="227"/>
      <c r="T330" s="229">
        <f>T331+T334</f>
        <v>0</v>
      </c>
      <c r="AR330" s="230" t="s">
        <v>193</v>
      </c>
      <c r="AT330" s="231" t="s">
        <v>78</v>
      </c>
      <c r="AU330" s="231" t="s">
        <v>79</v>
      </c>
      <c r="AY330" s="230" t="s">
        <v>183</v>
      </c>
      <c r="BK330" s="232">
        <f>BK331+BK334</f>
        <v>0</v>
      </c>
    </row>
    <row r="331" s="11" customFormat="1" ht="19.92" customHeight="1">
      <c r="B331" s="219"/>
      <c r="C331" s="220"/>
      <c r="D331" s="221" t="s">
        <v>78</v>
      </c>
      <c r="E331" s="233" t="s">
        <v>715</v>
      </c>
      <c r="F331" s="233" t="s">
        <v>716</v>
      </c>
      <c r="G331" s="220"/>
      <c r="H331" s="220"/>
      <c r="I331" s="223"/>
      <c r="J331" s="234">
        <f>BK331</f>
        <v>0</v>
      </c>
      <c r="K331" s="220"/>
      <c r="L331" s="225"/>
      <c r="M331" s="226"/>
      <c r="N331" s="227"/>
      <c r="O331" s="227"/>
      <c r="P331" s="228">
        <f>SUM(P332:P333)</f>
        <v>0</v>
      </c>
      <c r="Q331" s="227"/>
      <c r="R331" s="228">
        <f>SUM(R332:R333)</f>
        <v>0</v>
      </c>
      <c r="S331" s="227"/>
      <c r="T331" s="229">
        <f>SUM(T332:T333)</f>
        <v>0</v>
      </c>
      <c r="AR331" s="230" t="s">
        <v>193</v>
      </c>
      <c r="AT331" s="231" t="s">
        <v>78</v>
      </c>
      <c r="AU331" s="231" t="s">
        <v>87</v>
      </c>
      <c r="AY331" s="230" t="s">
        <v>183</v>
      </c>
      <c r="BK331" s="232">
        <f>SUM(BK332:BK333)</f>
        <v>0</v>
      </c>
    </row>
    <row r="332" s="1" customFormat="1" ht="16.5" customHeight="1">
      <c r="B332" s="47"/>
      <c r="C332" s="235" t="s">
        <v>931</v>
      </c>
      <c r="D332" s="235" t="s">
        <v>184</v>
      </c>
      <c r="E332" s="236" t="s">
        <v>718</v>
      </c>
      <c r="F332" s="237" t="s">
        <v>719</v>
      </c>
      <c r="G332" s="238" t="s">
        <v>289</v>
      </c>
      <c r="H332" s="239">
        <v>302.5</v>
      </c>
      <c r="I332" s="240"/>
      <c r="J332" s="241">
        <f>ROUND(I332*H332,2)</f>
        <v>0</v>
      </c>
      <c r="K332" s="237" t="s">
        <v>273</v>
      </c>
      <c r="L332" s="73"/>
      <c r="M332" s="242" t="s">
        <v>34</v>
      </c>
      <c r="N332" s="243" t="s">
        <v>50</v>
      </c>
      <c r="O332" s="48"/>
      <c r="P332" s="244">
        <f>O332*H332</f>
        <v>0</v>
      </c>
      <c r="Q332" s="244">
        <v>0</v>
      </c>
      <c r="R332" s="244">
        <f>Q332*H332</f>
        <v>0</v>
      </c>
      <c r="S332" s="244">
        <v>0</v>
      </c>
      <c r="T332" s="245">
        <f>S332*H332</f>
        <v>0</v>
      </c>
      <c r="AR332" s="24" t="s">
        <v>579</v>
      </c>
      <c r="AT332" s="24" t="s">
        <v>184</v>
      </c>
      <c r="AU332" s="24" t="s">
        <v>90</v>
      </c>
      <c r="AY332" s="24" t="s">
        <v>183</v>
      </c>
      <c r="BE332" s="246">
        <f>IF(N332="základní",J332,0)</f>
        <v>0</v>
      </c>
      <c r="BF332" s="246">
        <f>IF(N332="snížená",J332,0)</f>
        <v>0</v>
      </c>
      <c r="BG332" s="246">
        <f>IF(N332="zákl. přenesená",J332,0)</f>
        <v>0</v>
      </c>
      <c r="BH332" s="246">
        <f>IF(N332="sníž. přenesená",J332,0)</f>
        <v>0</v>
      </c>
      <c r="BI332" s="246">
        <f>IF(N332="nulová",J332,0)</f>
        <v>0</v>
      </c>
      <c r="BJ332" s="24" t="s">
        <v>87</v>
      </c>
      <c r="BK332" s="246">
        <f>ROUND(I332*H332,2)</f>
        <v>0</v>
      </c>
      <c r="BL332" s="24" t="s">
        <v>579</v>
      </c>
      <c r="BM332" s="24" t="s">
        <v>932</v>
      </c>
    </row>
    <row r="333" s="12" customFormat="1">
      <c r="B333" s="253"/>
      <c r="C333" s="254"/>
      <c r="D333" s="255" t="s">
        <v>275</v>
      </c>
      <c r="E333" s="256" t="s">
        <v>34</v>
      </c>
      <c r="F333" s="257" t="s">
        <v>805</v>
      </c>
      <c r="G333" s="254"/>
      <c r="H333" s="258">
        <v>302.5</v>
      </c>
      <c r="I333" s="259"/>
      <c r="J333" s="254"/>
      <c r="K333" s="254"/>
      <c r="L333" s="260"/>
      <c r="M333" s="261"/>
      <c r="N333" s="262"/>
      <c r="O333" s="262"/>
      <c r="P333" s="262"/>
      <c r="Q333" s="262"/>
      <c r="R333" s="262"/>
      <c r="S333" s="262"/>
      <c r="T333" s="263"/>
      <c r="AT333" s="264" t="s">
        <v>275</v>
      </c>
      <c r="AU333" s="264" t="s">
        <v>90</v>
      </c>
      <c r="AV333" s="12" t="s">
        <v>90</v>
      </c>
      <c r="AW333" s="12" t="s">
        <v>42</v>
      </c>
      <c r="AX333" s="12" t="s">
        <v>87</v>
      </c>
      <c r="AY333" s="264" t="s">
        <v>183</v>
      </c>
    </row>
    <row r="334" s="11" customFormat="1" ht="29.88" customHeight="1">
      <c r="B334" s="219"/>
      <c r="C334" s="220"/>
      <c r="D334" s="221" t="s">
        <v>78</v>
      </c>
      <c r="E334" s="233" t="s">
        <v>721</v>
      </c>
      <c r="F334" s="233" t="s">
        <v>722</v>
      </c>
      <c r="G334" s="220"/>
      <c r="H334" s="220"/>
      <c r="I334" s="223"/>
      <c r="J334" s="234">
        <f>BK334</f>
        <v>0</v>
      </c>
      <c r="K334" s="220"/>
      <c r="L334" s="225"/>
      <c r="M334" s="226"/>
      <c r="N334" s="227"/>
      <c r="O334" s="227"/>
      <c r="P334" s="228">
        <f>SUM(P335:P340)</f>
        <v>0</v>
      </c>
      <c r="Q334" s="227"/>
      <c r="R334" s="228">
        <f>SUM(R335:R340)</f>
        <v>0</v>
      </c>
      <c r="S334" s="227"/>
      <c r="T334" s="229">
        <f>SUM(T335:T340)</f>
        <v>0</v>
      </c>
      <c r="AR334" s="230" t="s">
        <v>193</v>
      </c>
      <c r="AT334" s="231" t="s">
        <v>78</v>
      </c>
      <c r="AU334" s="231" t="s">
        <v>87</v>
      </c>
      <c r="AY334" s="230" t="s">
        <v>183</v>
      </c>
      <c r="BK334" s="232">
        <f>SUM(BK335:BK340)</f>
        <v>0</v>
      </c>
    </row>
    <row r="335" s="1" customFormat="1" ht="25.5" customHeight="1">
      <c r="B335" s="47"/>
      <c r="C335" s="235" t="s">
        <v>933</v>
      </c>
      <c r="D335" s="235" t="s">
        <v>184</v>
      </c>
      <c r="E335" s="236" t="s">
        <v>724</v>
      </c>
      <c r="F335" s="237" t="s">
        <v>725</v>
      </c>
      <c r="G335" s="238" t="s">
        <v>318</v>
      </c>
      <c r="H335" s="239">
        <v>846.20000000000005</v>
      </c>
      <c r="I335" s="240"/>
      <c r="J335" s="241">
        <f>ROUND(I335*H335,2)</f>
        <v>0</v>
      </c>
      <c r="K335" s="237" t="s">
        <v>273</v>
      </c>
      <c r="L335" s="73"/>
      <c r="M335" s="242" t="s">
        <v>34</v>
      </c>
      <c r="N335" s="243" t="s">
        <v>50</v>
      </c>
      <c r="O335" s="48"/>
      <c r="P335" s="244">
        <f>O335*H335</f>
        <v>0</v>
      </c>
      <c r="Q335" s="244">
        <v>0</v>
      </c>
      <c r="R335" s="244">
        <f>Q335*H335</f>
        <v>0</v>
      </c>
      <c r="S335" s="244">
        <v>0</v>
      </c>
      <c r="T335" s="245">
        <f>S335*H335</f>
        <v>0</v>
      </c>
      <c r="AR335" s="24" t="s">
        <v>579</v>
      </c>
      <c r="AT335" s="24" t="s">
        <v>184</v>
      </c>
      <c r="AU335" s="24" t="s">
        <v>90</v>
      </c>
      <c r="AY335" s="24" t="s">
        <v>183</v>
      </c>
      <c r="BE335" s="246">
        <f>IF(N335="základní",J335,0)</f>
        <v>0</v>
      </c>
      <c r="BF335" s="246">
        <f>IF(N335="snížená",J335,0)</f>
        <v>0</v>
      </c>
      <c r="BG335" s="246">
        <f>IF(N335="zákl. přenesená",J335,0)</f>
        <v>0</v>
      </c>
      <c r="BH335" s="246">
        <f>IF(N335="sníž. přenesená",J335,0)</f>
        <v>0</v>
      </c>
      <c r="BI335" s="246">
        <f>IF(N335="nulová",J335,0)</f>
        <v>0</v>
      </c>
      <c r="BJ335" s="24" t="s">
        <v>87</v>
      </c>
      <c r="BK335" s="246">
        <f>ROUND(I335*H335,2)</f>
        <v>0</v>
      </c>
      <c r="BL335" s="24" t="s">
        <v>579</v>
      </c>
      <c r="BM335" s="24" t="s">
        <v>934</v>
      </c>
    </row>
    <row r="336" s="12" customFormat="1">
      <c r="B336" s="253"/>
      <c r="C336" s="254"/>
      <c r="D336" s="255" t="s">
        <v>275</v>
      </c>
      <c r="E336" s="256" t="s">
        <v>34</v>
      </c>
      <c r="F336" s="257" t="s">
        <v>775</v>
      </c>
      <c r="G336" s="254"/>
      <c r="H336" s="258">
        <v>968</v>
      </c>
      <c r="I336" s="259"/>
      <c r="J336" s="254"/>
      <c r="K336" s="254"/>
      <c r="L336" s="260"/>
      <c r="M336" s="261"/>
      <c r="N336" s="262"/>
      <c r="O336" s="262"/>
      <c r="P336" s="262"/>
      <c r="Q336" s="262"/>
      <c r="R336" s="262"/>
      <c r="S336" s="262"/>
      <c r="T336" s="263"/>
      <c r="AT336" s="264" t="s">
        <v>275</v>
      </c>
      <c r="AU336" s="264" t="s">
        <v>90</v>
      </c>
      <c r="AV336" s="12" t="s">
        <v>90</v>
      </c>
      <c r="AW336" s="12" t="s">
        <v>42</v>
      </c>
      <c r="AX336" s="12" t="s">
        <v>79</v>
      </c>
      <c r="AY336" s="264" t="s">
        <v>183</v>
      </c>
    </row>
    <row r="337" s="12" customFormat="1">
      <c r="B337" s="253"/>
      <c r="C337" s="254"/>
      <c r="D337" s="255" t="s">
        <v>275</v>
      </c>
      <c r="E337" s="256" t="s">
        <v>34</v>
      </c>
      <c r="F337" s="257" t="s">
        <v>776</v>
      </c>
      <c r="G337" s="254"/>
      <c r="H337" s="258">
        <v>-121.8</v>
      </c>
      <c r="I337" s="259"/>
      <c r="J337" s="254"/>
      <c r="K337" s="254"/>
      <c r="L337" s="260"/>
      <c r="M337" s="261"/>
      <c r="N337" s="262"/>
      <c r="O337" s="262"/>
      <c r="P337" s="262"/>
      <c r="Q337" s="262"/>
      <c r="R337" s="262"/>
      <c r="S337" s="262"/>
      <c r="T337" s="263"/>
      <c r="AT337" s="264" t="s">
        <v>275</v>
      </c>
      <c r="AU337" s="264" t="s">
        <v>90</v>
      </c>
      <c r="AV337" s="12" t="s">
        <v>90</v>
      </c>
      <c r="AW337" s="12" t="s">
        <v>42</v>
      </c>
      <c r="AX337" s="12" t="s">
        <v>79</v>
      </c>
      <c r="AY337" s="264" t="s">
        <v>183</v>
      </c>
    </row>
    <row r="338" s="1" customFormat="1" ht="25.5" customHeight="1">
      <c r="B338" s="47"/>
      <c r="C338" s="235" t="s">
        <v>935</v>
      </c>
      <c r="D338" s="235" t="s">
        <v>184</v>
      </c>
      <c r="E338" s="236" t="s">
        <v>728</v>
      </c>
      <c r="F338" s="237" t="s">
        <v>729</v>
      </c>
      <c r="G338" s="238" t="s">
        <v>318</v>
      </c>
      <c r="H338" s="239">
        <v>85.331000000000003</v>
      </c>
      <c r="I338" s="240"/>
      <c r="J338" s="241">
        <f>ROUND(I338*H338,2)</f>
        <v>0</v>
      </c>
      <c r="K338" s="237" t="s">
        <v>273</v>
      </c>
      <c r="L338" s="73"/>
      <c r="M338" s="242" t="s">
        <v>34</v>
      </c>
      <c r="N338" s="243" t="s">
        <v>50</v>
      </c>
      <c r="O338" s="48"/>
      <c r="P338" s="244">
        <f>O338*H338</f>
        <v>0</v>
      </c>
      <c r="Q338" s="244">
        <v>0</v>
      </c>
      <c r="R338" s="244">
        <f>Q338*H338</f>
        <v>0</v>
      </c>
      <c r="S338" s="244">
        <v>0</v>
      </c>
      <c r="T338" s="245">
        <f>S338*H338</f>
        <v>0</v>
      </c>
      <c r="AR338" s="24" t="s">
        <v>579</v>
      </c>
      <c r="AT338" s="24" t="s">
        <v>184</v>
      </c>
      <c r="AU338" s="24" t="s">
        <v>90</v>
      </c>
      <c r="AY338" s="24" t="s">
        <v>183</v>
      </c>
      <c r="BE338" s="246">
        <f>IF(N338="základní",J338,0)</f>
        <v>0</v>
      </c>
      <c r="BF338" s="246">
        <f>IF(N338="snížená",J338,0)</f>
        <v>0</v>
      </c>
      <c r="BG338" s="246">
        <f>IF(N338="zákl. přenesená",J338,0)</f>
        <v>0</v>
      </c>
      <c r="BH338" s="246">
        <f>IF(N338="sníž. přenesená",J338,0)</f>
        <v>0</v>
      </c>
      <c r="BI338" s="246">
        <f>IF(N338="nulová",J338,0)</f>
        <v>0</v>
      </c>
      <c r="BJ338" s="24" t="s">
        <v>87</v>
      </c>
      <c r="BK338" s="246">
        <f>ROUND(I338*H338,2)</f>
        <v>0</v>
      </c>
      <c r="BL338" s="24" t="s">
        <v>579</v>
      </c>
      <c r="BM338" s="24" t="s">
        <v>936</v>
      </c>
    </row>
    <row r="339" s="12" customFormat="1">
      <c r="B339" s="253"/>
      <c r="C339" s="254"/>
      <c r="D339" s="255" t="s">
        <v>275</v>
      </c>
      <c r="E339" s="256" t="s">
        <v>34</v>
      </c>
      <c r="F339" s="257" t="s">
        <v>762</v>
      </c>
      <c r="G339" s="254"/>
      <c r="H339" s="258">
        <v>96.75</v>
      </c>
      <c r="I339" s="259"/>
      <c r="J339" s="254"/>
      <c r="K339" s="254"/>
      <c r="L339" s="260"/>
      <c r="M339" s="261"/>
      <c r="N339" s="262"/>
      <c r="O339" s="262"/>
      <c r="P339" s="262"/>
      <c r="Q339" s="262"/>
      <c r="R339" s="262"/>
      <c r="S339" s="262"/>
      <c r="T339" s="263"/>
      <c r="AT339" s="264" t="s">
        <v>275</v>
      </c>
      <c r="AU339" s="264" t="s">
        <v>90</v>
      </c>
      <c r="AV339" s="12" t="s">
        <v>90</v>
      </c>
      <c r="AW339" s="12" t="s">
        <v>42</v>
      </c>
      <c r="AX339" s="12" t="s">
        <v>79</v>
      </c>
      <c r="AY339" s="264" t="s">
        <v>183</v>
      </c>
    </row>
    <row r="340" s="12" customFormat="1">
      <c r="B340" s="253"/>
      <c r="C340" s="254"/>
      <c r="D340" s="255" t="s">
        <v>275</v>
      </c>
      <c r="E340" s="256" t="s">
        <v>34</v>
      </c>
      <c r="F340" s="257" t="s">
        <v>763</v>
      </c>
      <c r="G340" s="254"/>
      <c r="H340" s="258">
        <v>-11.419000000000001</v>
      </c>
      <c r="I340" s="259"/>
      <c r="J340" s="254"/>
      <c r="K340" s="254"/>
      <c r="L340" s="260"/>
      <c r="M340" s="275"/>
      <c r="N340" s="276"/>
      <c r="O340" s="276"/>
      <c r="P340" s="276"/>
      <c r="Q340" s="276"/>
      <c r="R340" s="276"/>
      <c r="S340" s="276"/>
      <c r="T340" s="277"/>
      <c r="AT340" s="264" t="s">
        <v>275</v>
      </c>
      <c r="AU340" s="264" t="s">
        <v>90</v>
      </c>
      <c r="AV340" s="12" t="s">
        <v>90</v>
      </c>
      <c r="AW340" s="12" t="s">
        <v>42</v>
      </c>
      <c r="AX340" s="12" t="s">
        <v>79</v>
      </c>
      <c r="AY340" s="264" t="s">
        <v>183</v>
      </c>
    </row>
    <row r="341" s="1" customFormat="1" ht="6.96" customHeight="1">
      <c r="B341" s="68"/>
      <c r="C341" s="69"/>
      <c r="D341" s="69"/>
      <c r="E341" s="69"/>
      <c r="F341" s="69"/>
      <c r="G341" s="69"/>
      <c r="H341" s="69"/>
      <c r="I341" s="180"/>
      <c r="J341" s="69"/>
      <c r="K341" s="69"/>
      <c r="L341" s="73"/>
    </row>
  </sheetData>
  <sheetProtection sheet="1" autoFilter="0" formatColumns="0" formatRows="0" objects="1" scenarios="1" spinCount="100000" saltValue="Qb+h0esVcWYU/7InLIRMbF2tLupMoFI69JSPmBEaX9EeC+rrMxVbBE5gHo1Y2r1QKQTYEH1Itn6foH9l3rAkbg==" hashValue="pr/DtbHw5GEzzaOiucQCiGdhNT+fydBPoNUayuVI+SeXvZ2yFZCs1993dVqOafPn0VtfOVHl0OXfVgYWNvDmJw==" algorithmName="SHA-512" password="CC35"/>
  <autoFilter ref="C97:K340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86:H86"/>
    <mergeCell ref="E88:H88"/>
    <mergeCell ref="E90:H90"/>
    <mergeCell ref="G1:H1"/>
    <mergeCell ref="L2:V2"/>
  </mergeCells>
  <hyperlinks>
    <hyperlink ref="F1:G1" location="C2" display="1) Krycí list soupisu"/>
    <hyperlink ref="G1:H1" location="C58" display="2) Rekapitulace"/>
    <hyperlink ref="J1" location="C9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104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247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937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21</v>
      </c>
      <c r="G13" s="48"/>
      <c r="H13" s="48"/>
      <c r="I13" s="159" t="s">
        <v>22</v>
      </c>
      <c r="J13" s="35" t="s">
        <v>23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21.84" customHeight="1">
      <c r="B15" s="47"/>
      <c r="C15" s="48"/>
      <c r="D15" s="34" t="s">
        <v>28</v>
      </c>
      <c r="E15" s="48"/>
      <c r="F15" s="42" t="s">
        <v>250</v>
      </c>
      <c r="G15" s="48"/>
      <c r="H15" s="48"/>
      <c r="I15" s="161" t="s">
        <v>30</v>
      </c>
      <c r="J15" s="42" t="s">
        <v>251</v>
      </c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ROUND(J97,2)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ROUND(SUM(BE97:BE303), 2)</f>
        <v>0</v>
      </c>
      <c r="G32" s="48"/>
      <c r="H32" s="48"/>
      <c r="I32" s="172">
        <v>0.20999999999999999</v>
      </c>
      <c r="J32" s="171">
        <f>ROUND(ROUND((SUM(BE97:BE303)),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ROUND(SUM(BF97:BF303), 2)</f>
        <v>0</v>
      </c>
      <c r="G33" s="48"/>
      <c r="H33" s="48"/>
      <c r="I33" s="172">
        <v>0.14999999999999999</v>
      </c>
      <c r="J33" s="171">
        <f>ROUND(ROUND((SUM(BF97:BF303)),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ROUND(SUM(BG97:BG303),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ROUND(SUM(BH97:BH303),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ROUND(SUM(BI97:BI303),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247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2018_12_01_3 - Stoka C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J97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252</v>
      </c>
      <c r="E61" s="194"/>
      <c r="F61" s="194"/>
      <c r="G61" s="194"/>
      <c r="H61" s="194"/>
      <c r="I61" s="195"/>
      <c r="J61" s="196">
        <f>J98</f>
        <v>0</v>
      </c>
      <c r="K61" s="197"/>
    </row>
    <row r="62" s="9" customFormat="1" ht="19.92" customHeight="1">
      <c r="B62" s="198"/>
      <c r="C62" s="199"/>
      <c r="D62" s="200" t="s">
        <v>253</v>
      </c>
      <c r="E62" s="201"/>
      <c r="F62" s="201"/>
      <c r="G62" s="201"/>
      <c r="H62" s="201"/>
      <c r="I62" s="202"/>
      <c r="J62" s="203">
        <f>J99</f>
        <v>0</v>
      </c>
      <c r="K62" s="204"/>
    </row>
    <row r="63" s="9" customFormat="1" ht="19.92" customHeight="1">
      <c r="B63" s="198"/>
      <c r="C63" s="199"/>
      <c r="D63" s="200" t="s">
        <v>254</v>
      </c>
      <c r="E63" s="201"/>
      <c r="F63" s="201"/>
      <c r="G63" s="201"/>
      <c r="H63" s="201"/>
      <c r="I63" s="202"/>
      <c r="J63" s="203">
        <f>J181</f>
        <v>0</v>
      </c>
      <c r="K63" s="204"/>
    </row>
    <row r="64" s="9" customFormat="1" ht="19.92" customHeight="1">
      <c r="B64" s="198"/>
      <c r="C64" s="199"/>
      <c r="D64" s="200" t="s">
        <v>255</v>
      </c>
      <c r="E64" s="201"/>
      <c r="F64" s="201"/>
      <c r="G64" s="201"/>
      <c r="H64" s="201"/>
      <c r="I64" s="202"/>
      <c r="J64" s="203">
        <f>J184</f>
        <v>0</v>
      </c>
      <c r="K64" s="204"/>
    </row>
    <row r="65" s="9" customFormat="1" ht="19.92" customHeight="1">
      <c r="B65" s="198"/>
      <c r="C65" s="199"/>
      <c r="D65" s="200" t="s">
        <v>256</v>
      </c>
      <c r="E65" s="201"/>
      <c r="F65" s="201"/>
      <c r="G65" s="201"/>
      <c r="H65" s="201"/>
      <c r="I65" s="202"/>
      <c r="J65" s="203">
        <f>J187</f>
        <v>0</v>
      </c>
      <c r="K65" s="204"/>
    </row>
    <row r="66" s="9" customFormat="1" ht="19.92" customHeight="1">
      <c r="B66" s="198"/>
      <c r="C66" s="199"/>
      <c r="D66" s="200" t="s">
        <v>257</v>
      </c>
      <c r="E66" s="201"/>
      <c r="F66" s="201"/>
      <c r="G66" s="201"/>
      <c r="H66" s="201"/>
      <c r="I66" s="202"/>
      <c r="J66" s="203">
        <f>J192</f>
        <v>0</v>
      </c>
      <c r="K66" s="204"/>
    </row>
    <row r="67" s="9" customFormat="1" ht="19.92" customHeight="1">
      <c r="B67" s="198"/>
      <c r="C67" s="199"/>
      <c r="D67" s="200" t="s">
        <v>258</v>
      </c>
      <c r="E67" s="201"/>
      <c r="F67" s="201"/>
      <c r="G67" s="201"/>
      <c r="H67" s="201"/>
      <c r="I67" s="202"/>
      <c r="J67" s="203">
        <f>J212</f>
        <v>0</v>
      </c>
      <c r="K67" s="204"/>
    </row>
    <row r="68" s="9" customFormat="1" ht="19.92" customHeight="1">
      <c r="B68" s="198"/>
      <c r="C68" s="199"/>
      <c r="D68" s="200" t="s">
        <v>259</v>
      </c>
      <c r="E68" s="201"/>
      <c r="F68" s="201"/>
      <c r="G68" s="201"/>
      <c r="H68" s="201"/>
      <c r="I68" s="202"/>
      <c r="J68" s="203">
        <f>J215</f>
        <v>0</v>
      </c>
      <c r="K68" s="204"/>
    </row>
    <row r="69" s="9" customFormat="1" ht="19.92" customHeight="1">
      <c r="B69" s="198"/>
      <c r="C69" s="199"/>
      <c r="D69" s="200" t="s">
        <v>260</v>
      </c>
      <c r="E69" s="201"/>
      <c r="F69" s="201"/>
      <c r="G69" s="201"/>
      <c r="H69" s="201"/>
      <c r="I69" s="202"/>
      <c r="J69" s="203">
        <f>J256</f>
        <v>0</v>
      </c>
      <c r="K69" s="204"/>
    </row>
    <row r="70" s="9" customFormat="1" ht="14.88" customHeight="1">
      <c r="B70" s="198"/>
      <c r="C70" s="199"/>
      <c r="D70" s="200" t="s">
        <v>261</v>
      </c>
      <c r="E70" s="201"/>
      <c r="F70" s="201"/>
      <c r="G70" s="201"/>
      <c r="H70" s="201"/>
      <c r="I70" s="202"/>
      <c r="J70" s="203">
        <f>J265</f>
        <v>0</v>
      </c>
      <c r="K70" s="204"/>
    </row>
    <row r="71" s="8" customFormat="1" ht="24.96" customHeight="1">
      <c r="B71" s="191"/>
      <c r="C71" s="192"/>
      <c r="D71" s="193" t="s">
        <v>262</v>
      </c>
      <c r="E71" s="194"/>
      <c r="F71" s="194"/>
      <c r="G71" s="194"/>
      <c r="H71" s="194"/>
      <c r="I71" s="195"/>
      <c r="J71" s="196">
        <f>J287</f>
        <v>0</v>
      </c>
      <c r="K71" s="197"/>
    </row>
    <row r="72" s="9" customFormat="1" ht="19.92" customHeight="1">
      <c r="B72" s="198"/>
      <c r="C72" s="199"/>
      <c r="D72" s="200" t="s">
        <v>263</v>
      </c>
      <c r="E72" s="201"/>
      <c r="F72" s="201"/>
      <c r="G72" s="201"/>
      <c r="H72" s="201"/>
      <c r="I72" s="202"/>
      <c r="J72" s="203">
        <f>J288</f>
        <v>0</v>
      </c>
      <c r="K72" s="204"/>
    </row>
    <row r="73" s="8" customFormat="1" ht="24.96" customHeight="1">
      <c r="B73" s="191"/>
      <c r="C73" s="192"/>
      <c r="D73" s="193" t="s">
        <v>264</v>
      </c>
      <c r="E73" s="194"/>
      <c r="F73" s="194"/>
      <c r="G73" s="194"/>
      <c r="H73" s="194"/>
      <c r="I73" s="195"/>
      <c r="J73" s="196">
        <f>J291</f>
        <v>0</v>
      </c>
      <c r="K73" s="197"/>
    </row>
    <row r="74" s="9" customFormat="1" ht="19.92" customHeight="1">
      <c r="B74" s="198"/>
      <c r="C74" s="199"/>
      <c r="D74" s="200" t="s">
        <v>265</v>
      </c>
      <c r="E74" s="201"/>
      <c r="F74" s="201"/>
      <c r="G74" s="201"/>
      <c r="H74" s="201"/>
      <c r="I74" s="202"/>
      <c r="J74" s="203">
        <f>J292</f>
        <v>0</v>
      </c>
      <c r="K74" s="204"/>
    </row>
    <row r="75" s="9" customFormat="1" ht="19.92" customHeight="1">
      <c r="B75" s="198"/>
      <c r="C75" s="199"/>
      <c r="D75" s="200" t="s">
        <v>266</v>
      </c>
      <c r="E75" s="201"/>
      <c r="F75" s="201"/>
      <c r="G75" s="201"/>
      <c r="H75" s="201"/>
      <c r="I75" s="202"/>
      <c r="J75" s="203">
        <f>J295</f>
        <v>0</v>
      </c>
      <c r="K75" s="204"/>
    </row>
    <row r="76" s="1" customFormat="1" ht="21.84" customHeight="1">
      <c r="B76" s="47"/>
      <c r="C76" s="48"/>
      <c r="D76" s="48"/>
      <c r="E76" s="48"/>
      <c r="F76" s="48"/>
      <c r="G76" s="48"/>
      <c r="H76" s="48"/>
      <c r="I76" s="157"/>
      <c r="J76" s="48"/>
      <c r="K76" s="52"/>
    </row>
    <row r="77" s="1" customFormat="1" ht="6.96" customHeight="1">
      <c r="B77" s="68"/>
      <c r="C77" s="69"/>
      <c r="D77" s="69"/>
      <c r="E77" s="69"/>
      <c r="F77" s="69"/>
      <c r="G77" s="69"/>
      <c r="H77" s="69"/>
      <c r="I77" s="180"/>
      <c r="J77" s="69"/>
      <c r="K77" s="70"/>
    </row>
    <row r="81" s="1" customFormat="1" ht="6.96" customHeight="1">
      <c r="B81" s="71"/>
      <c r="C81" s="72"/>
      <c r="D81" s="72"/>
      <c r="E81" s="72"/>
      <c r="F81" s="72"/>
      <c r="G81" s="72"/>
      <c r="H81" s="72"/>
      <c r="I81" s="183"/>
      <c r="J81" s="72"/>
      <c r="K81" s="72"/>
      <c r="L81" s="73"/>
    </row>
    <row r="82" s="1" customFormat="1" ht="36.96" customHeight="1">
      <c r="B82" s="47"/>
      <c r="C82" s="74" t="s">
        <v>166</v>
      </c>
      <c r="D82" s="75"/>
      <c r="E82" s="75"/>
      <c r="F82" s="75"/>
      <c r="G82" s="75"/>
      <c r="H82" s="75"/>
      <c r="I82" s="205"/>
      <c r="J82" s="75"/>
      <c r="K82" s="75"/>
      <c r="L82" s="73"/>
    </row>
    <row r="83" s="1" customFormat="1" ht="6.96" customHeight="1">
      <c r="B83" s="47"/>
      <c r="C83" s="75"/>
      <c r="D83" s="75"/>
      <c r="E83" s="75"/>
      <c r="F83" s="75"/>
      <c r="G83" s="75"/>
      <c r="H83" s="75"/>
      <c r="I83" s="205"/>
      <c r="J83" s="75"/>
      <c r="K83" s="75"/>
      <c r="L83" s="73"/>
    </row>
    <row r="84" s="1" customFormat="1" ht="14.4" customHeight="1">
      <c r="B84" s="47"/>
      <c r="C84" s="77" t="s">
        <v>18</v>
      </c>
      <c r="D84" s="75"/>
      <c r="E84" s="75"/>
      <c r="F84" s="75"/>
      <c r="G84" s="75"/>
      <c r="H84" s="75"/>
      <c r="I84" s="205"/>
      <c r="J84" s="75"/>
      <c r="K84" s="75"/>
      <c r="L84" s="73"/>
    </row>
    <row r="85" s="1" customFormat="1" ht="16.5" customHeight="1">
      <c r="B85" s="47"/>
      <c r="C85" s="75"/>
      <c r="D85" s="75"/>
      <c r="E85" s="206" t="str">
        <f>E7</f>
        <v>Výstavba ČOV a kanalizace v obci Kožlí</v>
      </c>
      <c r="F85" s="77"/>
      <c r="G85" s="77"/>
      <c r="H85" s="77"/>
      <c r="I85" s="205"/>
      <c r="J85" s="75"/>
      <c r="K85" s="75"/>
      <c r="L85" s="73"/>
    </row>
    <row r="86">
      <c r="B86" s="28"/>
      <c r="C86" s="77" t="s">
        <v>153</v>
      </c>
      <c r="D86" s="251"/>
      <c r="E86" s="251"/>
      <c r="F86" s="251"/>
      <c r="G86" s="251"/>
      <c r="H86" s="251"/>
      <c r="I86" s="149"/>
      <c r="J86" s="251"/>
      <c r="K86" s="251"/>
      <c r="L86" s="252"/>
    </row>
    <row r="87" s="1" customFormat="1" ht="16.5" customHeight="1">
      <c r="B87" s="47"/>
      <c r="C87" s="75"/>
      <c r="D87" s="75"/>
      <c r="E87" s="206" t="s">
        <v>247</v>
      </c>
      <c r="F87" s="75"/>
      <c r="G87" s="75"/>
      <c r="H87" s="75"/>
      <c r="I87" s="205"/>
      <c r="J87" s="75"/>
      <c r="K87" s="75"/>
      <c r="L87" s="73"/>
    </row>
    <row r="88" s="1" customFormat="1" ht="14.4" customHeight="1">
      <c r="B88" s="47"/>
      <c r="C88" s="77" t="s">
        <v>248</v>
      </c>
      <c r="D88" s="75"/>
      <c r="E88" s="75"/>
      <c r="F88" s="75"/>
      <c r="G88" s="75"/>
      <c r="H88" s="75"/>
      <c r="I88" s="205"/>
      <c r="J88" s="75"/>
      <c r="K88" s="75"/>
      <c r="L88" s="73"/>
    </row>
    <row r="89" s="1" customFormat="1" ht="17.25" customHeight="1">
      <c r="B89" s="47"/>
      <c r="C89" s="75"/>
      <c r="D89" s="75"/>
      <c r="E89" s="83" t="str">
        <f>E11</f>
        <v>2018_12_01_3 - Stoka C</v>
      </c>
      <c r="F89" s="75"/>
      <c r="G89" s="75"/>
      <c r="H89" s="75"/>
      <c r="I89" s="205"/>
      <c r="J89" s="75"/>
      <c r="K89" s="75"/>
      <c r="L89" s="73"/>
    </row>
    <row r="90" s="1" customFormat="1" ht="6.96" customHeight="1">
      <c r="B90" s="47"/>
      <c r="C90" s="75"/>
      <c r="D90" s="75"/>
      <c r="E90" s="75"/>
      <c r="F90" s="75"/>
      <c r="G90" s="75"/>
      <c r="H90" s="75"/>
      <c r="I90" s="205"/>
      <c r="J90" s="75"/>
      <c r="K90" s="75"/>
      <c r="L90" s="73"/>
    </row>
    <row r="91" s="1" customFormat="1" ht="18" customHeight="1">
      <c r="B91" s="47"/>
      <c r="C91" s="77" t="s">
        <v>24</v>
      </c>
      <c r="D91" s="75"/>
      <c r="E91" s="75"/>
      <c r="F91" s="207" t="str">
        <f>F14</f>
        <v>Kožlí u Orlíka</v>
      </c>
      <c r="G91" s="75"/>
      <c r="H91" s="75"/>
      <c r="I91" s="208" t="s">
        <v>26</v>
      </c>
      <c r="J91" s="86" t="str">
        <f>IF(J14="","",J14)</f>
        <v>30. 10. 2018</v>
      </c>
      <c r="K91" s="75"/>
      <c r="L91" s="73"/>
    </row>
    <row r="92" s="1" customFormat="1" ht="6.96" customHeight="1">
      <c r="B92" s="47"/>
      <c r="C92" s="75"/>
      <c r="D92" s="75"/>
      <c r="E92" s="75"/>
      <c r="F92" s="75"/>
      <c r="G92" s="75"/>
      <c r="H92" s="75"/>
      <c r="I92" s="205"/>
      <c r="J92" s="75"/>
      <c r="K92" s="75"/>
      <c r="L92" s="73"/>
    </row>
    <row r="93" s="1" customFormat="1">
      <c r="B93" s="47"/>
      <c r="C93" s="77" t="s">
        <v>32</v>
      </c>
      <c r="D93" s="75"/>
      <c r="E93" s="75"/>
      <c r="F93" s="207" t="str">
        <f>E17</f>
        <v>Obec Kožlí</v>
      </c>
      <c r="G93" s="75"/>
      <c r="H93" s="75"/>
      <c r="I93" s="208" t="s">
        <v>39</v>
      </c>
      <c r="J93" s="207" t="str">
        <f>E23</f>
        <v>Vodohospodážský rozvoj a výstavbna a.s.</v>
      </c>
      <c r="K93" s="75"/>
      <c r="L93" s="73"/>
    </row>
    <row r="94" s="1" customFormat="1" ht="14.4" customHeight="1">
      <c r="B94" s="47"/>
      <c r="C94" s="77" t="s">
        <v>37</v>
      </c>
      <c r="D94" s="75"/>
      <c r="E94" s="75"/>
      <c r="F94" s="207" t="str">
        <f>IF(E20="","",E20)</f>
        <v/>
      </c>
      <c r="G94" s="75"/>
      <c r="H94" s="75"/>
      <c r="I94" s="205"/>
      <c r="J94" s="75"/>
      <c r="K94" s="75"/>
      <c r="L94" s="73"/>
    </row>
    <row r="95" s="1" customFormat="1" ht="10.32" customHeight="1">
      <c r="B95" s="47"/>
      <c r="C95" s="75"/>
      <c r="D95" s="75"/>
      <c r="E95" s="75"/>
      <c r="F95" s="75"/>
      <c r="G95" s="75"/>
      <c r="H95" s="75"/>
      <c r="I95" s="205"/>
      <c r="J95" s="75"/>
      <c r="K95" s="75"/>
      <c r="L95" s="73"/>
    </row>
    <row r="96" s="10" customFormat="1" ht="29.28" customHeight="1">
      <c r="B96" s="209"/>
      <c r="C96" s="210" t="s">
        <v>167</v>
      </c>
      <c r="D96" s="211" t="s">
        <v>64</v>
      </c>
      <c r="E96" s="211" t="s">
        <v>60</v>
      </c>
      <c r="F96" s="211" t="s">
        <v>168</v>
      </c>
      <c r="G96" s="211" t="s">
        <v>169</v>
      </c>
      <c r="H96" s="211" t="s">
        <v>170</v>
      </c>
      <c r="I96" s="212" t="s">
        <v>171</v>
      </c>
      <c r="J96" s="211" t="s">
        <v>161</v>
      </c>
      <c r="K96" s="213" t="s">
        <v>172</v>
      </c>
      <c r="L96" s="214"/>
      <c r="M96" s="103" t="s">
        <v>173</v>
      </c>
      <c r="N96" s="104" t="s">
        <v>49</v>
      </c>
      <c r="O96" s="104" t="s">
        <v>174</v>
      </c>
      <c r="P96" s="104" t="s">
        <v>175</v>
      </c>
      <c r="Q96" s="104" t="s">
        <v>176</v>
      </c>
      <c r="R96" s="104" t="s">
        <v>177</v>
      </c>
      <c r="S96" s="104" t="s">
        <v>178</v>
      </c>
      <c r="T96" s="105" t="s">
        <v>179</v>
      </c>
    </row>
    <row r="97" s="1" customFormat="1" ht="29.28" customHeight="1">
      <c r="B97" s="47"/>
      <c r="C97" s="109" t="s">
        <v>162</v>
      </c>
      <c r="D97" s="75"/>
      <c r="E97" s="75"/>
      <c r="F97" s="75"/>
      <c r="G97" s="75"/>
      <c r="H97" s="75"/>
      <c r="I97" s="205"/>
      <c r="J97" s="215">
        <f>BK97</f>
        <v>0</v>
      </c>
      <c r="K97" s="75"/>
      <c r="L97" s="73"/>
      <c r="M97" s="106"/>
      <c r="N97" s="107"/>
      <c r="O97" s="107"/>
      <c r="P97" s="216">
        <f>P98+P287+P291</f>
        <v>0</v>
      </c>
      <c r="Q97" s="107"/>
      <c r="R97" s="216">
        <f>R98+R287+R291</f>
        <v>37.968464589999996</v>
      </c>
      <c r="S97" s="107"/>
      <c r="T97" s="217">
        <f>T98+T287+T291</f>
        <v>22.047000000000001</v>
      </c>
      <c r="AT97" s="24" t="s">
        <v>78</v>
      </c>
      <c r="AU97" s="24" t="s">
        <v>163</v>
      </c>
      <c r="BK97" s="218">
        <f>BK98+BK287+BK291</f>
        <v>0</v>
      </c>
    </row>
    <row r="98" s="11" customFormat="1" ht="37.44" customHeight="1">
      <c r="B98" s="219"/>
      <c r="C98" s="220"/>
      <c r="D98" s="221" t="s">
        <v>78</v>
      </c>
      <c r="E98" s="222" t="s">
        <v>267</v>
      </c>
      <c r="F98" s="222" t="s">
        <v>268</v>
      </c>
      <c r="G98" s="220"/>
      <c r="H98" s="220"/>
      <c r="I98" s="223"/>
      <c r="J98" s="224">
        <f>BK98</f>
        <v>0</v>
      </c>
      <c r="K98" s="220"/>
      <c r="L98" s="225"/>
      <c r="M98" s="226"/>
      <c r="N98" s="227"/>
      <c r="O98" s="227"/>
      <c r="P98" s="228">
        <f>P99+P181+P184+P187+P192+P212+P215+P256</f>
        <v>0</v>
      </c>
      <c r="Q98" s="227"/>
      <c r="R98" s="228">
        <f>R99+R181+R184+R187+R192+R212+R215+R256</f>
        <v>37.968464589999996</v>
      </c>
      <c r="S98" s="227"/>
      <c r="T98" s="229">
        <f>T99+T181+T184+T187+T192+T212+T215+T256</f>
        <v>22.047000000000001</v>
      </c>
      <c r="AR98" s="230" t="s">
        <v>87</v>
      </c>
      <c r="AT98" s="231" t="s">
        <v>78</v>
      </c>
      <c r="AU98" s="231" t="s">
        <v>79</v>
      </c>
      <c r="AY98" s="230" t="s">
        <v>183</v>
      </c>
      <c r="BK98" s="232">
        <f>BK99+BK181+BK184+BK187+BK192+BK212+BK215+BK256</f>
        <v>0</v>
      </c>
    </row>
    <row r="99" s="11" customFormat="1" ht="19.92" customHeight="1">
      <c r="B99" s="219"/>
      <c r="C99" s="220"/>
      <c r="D99" s="221" t="s">
        <v>78</v>
      </c>
      <c r="E99" s="233" t="s">
        <v>87</v>
      </c>
      <c r="F99" s="233" t="s">
        <v>269</v>
      </c>
      <c r="G99" s="220"/>
      <c r="H99" s="220"/>
      <c r="I99" s="223"/>
      <c r="J99" s="234">
        <f>BK99</f>
        <v>0</v>
      </c>
      <c r="K99" s="220"/>
      <c r="L99" s="225"/>
      <c r="M99" s="226"/>
      <c r="N99" s="227"/>
      <c r="O99" s="227"/>
      <c r="P99" s="228">
        <f>SUM(P100:P180)</f>
        <v>0</v>
      </c>
      <c r="Q99" s="227"/>
      <c r="R99" s="228">
        <f>SUM(R100:R180)</f>
        <v>21.504521689999997</v>
      </c>
      <c r="S99" s="227"/>
      <c r="T99" s="229">
        <f>SUM(T100:T180)</f>
        <v>21.847000000000001</v>
      </c>
      <c r="AR99" s="230" t="s">
        <v>87</v>
      </c>
      <c r="AT99" s="231" t="s">
        <v>78</v>
      </c>
      <c r="AU99" s="231" t="s">
        <v>87</v>
      </c>
      <c r="AY99" s="230" t="s">
        <v>183</v>
      </c>
      <c r="BK99" s="232">
        <f>SUM(BK100:BK180)</f>
        <v>0</v>
      </c>
    </row>
    <row r="100" s="1" customFormat="1" ht="51" customHeight="1">
      <c r="B100" s="47"/>
      <c r="C100" s="235" t="s">
        <v>87</v>
      </c>
      <c r="D100" s="235" t="s">
        <v>184</v>
      </c>
      <c r="E100" s="236" t="s">
        <v>735</v>
      </c>
      <c r="F100" s="237" t="s">
        <v>736</v>
      </c>
      <c r="G100" s="238" t="s">
        <v>272</v>
      </c>
      <c r="H100" s="239">
        <v>36.049999999999997</v>
      </c>
      <c r="I100" s="240"/>
      <c r="J100" s="241">
        <f>ROUND(I100*H100,2)</f>
        <v>0</v>
      </c>
      <c r="K100" s="237" t="s">
        <v>273</v>
      </c>
      <c r="L100" s="73"/>
      <c r="M100" s="242" t="s">
        <v>34</v>
      </c>
      <c r="N100" s="243" t="s">
        <v>50</v>
      </c>
      <c r="O100" s="48"/>
      <c r="P100" s="244">
        <f>O100*H100</f>
        <v>0</v>
      </c>
      <c r="Q100" s="244">
        <v>0</v>
      </c>
      <c r="R100" s="244">
        <f>Q100*H100</f>
        <v>0</v>
      </c>
      <c r="S100" s="244">
        <v>0.44</v>
      </c>
      <c r="T100" s="245">
        <f>S100*H100</f>
        <v>15.861999999999998</v>
      </c>
      <c r="AR100" s="24" t="s">
        <v>197</v>
      </c>
      <c r="AT100" s="24" t="s">
        <v>184</v>
      </c>
      <c r="AU100" s="24" t="s">
        <v>90</v>
      </c>
      <c r="AY100" s="24" t="s">
        <v>183</v>
      </c>
      <c r="BE100" s="246">
        <f>IF(N100="základní",J100,0)</f>
        <v>0</v>
      </c>
      <c r="BF100" s="246">
        <f>IF(N100="snížená",J100,0)</f>
        <v>0</v>
      </c>
      <c r="BG100" s="246">
        <f>IF(N100="zákl. přenesená",J100,0)</f>
        <v>0</v>
      </c>
      <c r="BH100" s="246">
        <f>IF(N100="sníž. přenesená",J100,0)</f>
        <v>0</v>
      </c>
      <c r="BI100" s="246">
        <f>IF(N100="nulová",J100,0)</f>
        <v>0</v>
      </c>
      <c r="BJ100" s="24" t="s">
        <v>87</v>
      </c>
      <c r="BK100" s="246">
        <f>ROUND(I100*H100,2)</f>
        <v>0</v>
      </c>
      <c r="BL100" s="24" t="s">
        <v>197</v>
      </c>
      <c r="BM100" s="24" t="s">
        <v>938</v>
      </c>
    </row>
    <row r="101" s="12" customFormat="1">
      <c r="B101" s="253"/>
      <c r="C101" s="254"/>
      <c r="D101" s="255" t="s">
        <v>275</v>
      </c>
      <c r="E101" s="256" t="s">
        <v>34</v>
      </c>
      <c r="F101" s="257" t="s">
        <v>939</v>
      </c>
      <c r="G101" s="254"/>
      <c r="H101" s="258">
        <v>36.049999999999997</v>
      </c>
      <c r="I101" s="259"/>
      <c r="J101" s="254"/>
      <c r="K101" s="254"/>
      <c r="L101" s="260"/>
      <c r="M101" s="261"/>
      <c r="N101" s="262"/>
      <c r="O101" s="262"/>
      <c r="P101" s="262"/>
      <c r="Q101" s="262"/>
      <c r="R101" s="262"/>
      <c r="S101" s="262"/>
      <c r="T101" s="263"/>
      <c r="AT101" s="264" t="s">
        <v>275</v>
      </c>
      <c r="AU101" s="264" t="s">
        <v>90</v>
      </c>
      <c r="AV101" s="12" t="s">
        <v>90</v>
      </c>
      <c r="AW101" s="12" t="s">
        <v>42</v>
      </c>
      <c r="AX101" s="12" t="s">
        <v>87</v>
      </c>
      <c r="AY101" s="264" t="s">
        <v>183</v>
      </c>
    </row>
    <row r="102" s="1" customFormat="1" ht="38.25" customHeight="1">
      <c r="B102" s="47"/>
      <c r="C102" s="235" t="s">
        <v>90</v>
      </c>
      <c r="D102" s="235" t="s">
        <v>184</v>
      </c>
      <c r="E102" s="236" t="s">
        <v>277</v>
      </c>
      <c r="F102" s="237" t="s">
        <v>278</v>
      </c>
      <c r="G102" s="238" t="s">
        <v>272</v>
      </c>
      <c r="H102" s="239">
        <v>7.5</v>
      </c>
      <c r="I102" s="240"/>
      <c r="J102" s="241">
        <f>ROUND(I102*H102,2)</f>
        <v>0</v>
      </c>
      <c r="K102" s="237" t="s">
        <v>273</v>
      </c>
      <c r="L102" s="73"/>
      <c r="M102" s="242" t="s">
        <v>34</v>
      </c>
      <c r="N102" s="243" t="s">
        <v>50</v>
      </c>
      <c r="O102" s="48"/>
      <c r="P102" s="244">
        <f>O102*H102</f>
        <v>0</v>
      </c>
      <c r="Q102" s="244">
        <v>0</v>
      </c>
      <c r="R102" s="244">
        <f>Q102*H102</f>
        <v>0</v>
      </c>
      <c r="S102" s="244">
        <v>0.098000000000000004</v>
      </c>
      <c r="T102" s="245">
        <f>S102*H102</f>
        <v>0.73499999999999999</v>
      </c>
      <c r="AR102" s="24" t="s">
        <v>197</v>
      </c>
      <c r="AT102" s="24" t="s">
        <v>184</v>
      </c>
      <c r="AU102" s="24" t="s">
        <v>90</v>
      </c>
      <c r="AY102" s="24" t="s">
        <v>183</v>
      </c>
      <c r="BE102" s="246">
        <f>IF(N102="základní",J102,0)</f>
        <v>0</v>
      </c>
      <c r="BF102" s="246">
        <f>IF(N102="snížená",J102,0)</f>
        <v>0</v>
      </c>
      <c r="BG102" s="246">
        <f>IF(N102="zákl. přenesená",J102,0)</f>
        <v>0</v>
      </c>
      <c r="BH102" s="246">
        <f>IF(N102="sníž. přenesená",J102,0)</f>
        <v>0</v>
      </c>
      <c r="BI102" s="246">
        <f>IF(N102="nulová",J102,0)</f>
        <v>0</v>
      </c>
      <c r="BJ102" s="24" t="s">
        <v>87</v>
      </c>
      <c r="BK102" s="246">
        <f>ROUND(I102*H102,2)</f>
        <v>0</v>
      </c>
      <c r="BL102" s="24" t="s">
        <v>197</v>
      </c>
      <c r="BM102" s="24" t="s">
        <v>940</v>
      </c>
    </row>
    <row r="103" s="12" customFormat="1">
      <c r="B103" s="253"/>
      <c r="C103" s="254"/>
      <c r="D103" s="255" t="s">
        <v>275</v>
      </c>
      <c r="E103" s="256" t="s">
        <v>34</v>
      </c>
      <c r="F103" s="257" t="s">
        <v>941</v>
      </c>
      <c r="G103" s="254"/>
      <c r="H103" s="258">
        <v>7.5</v>
      </c>
      <c r="I103" s="259"/>
      <c r="J103" s="254"/>
      <c r="K103" s="254"/>
      <c r="L103" s="260"/>
      <c r="M103" s="261"/>
      <c r="N103" s="262"/>
      <c r="O103" s="262"/>
      <c r="P103" s="262"/>
      <c r="Q103" s="262"/>
      <c r="R103" s="262"/>
      <c r="S103" s="262"/>
      <c r="T103" s="263"/>
      <c r="AT103" s="264" t="s">
        <v>275</v>
      </c>
      <c r="AU103" s="264" t="s">
        <v>90</v>
      </c>
      <c r="AV103" s="12" t="s">
        <v>90</v>
      </c>
      <c r="AW103" s="12" t="s">
        <v>42</v>
      </c>
      <c r="AX103" s="12" t="s">
        <v>87</v>
      </c>
      <c r="AY103" s="264" t="s">
        <v>183</v>
      </c>
    </row>
    <row r="104" s="1" customFormat="1" ht="38.25" customHeight="1">
      <c r="B104" s="47"/>
      <c r="C104" s="235" t="s">
        <v>193</v>
      </c>
      <c r="D104" s="235" t="s">
        <v>184</v>
      </c>
      <c r="E104" s="236" t="s">
        <v>281</v>
      </c>
      <c r="F104" s="237" t="s">
        <v>282</v>
      </c>
      <c r="G104" s="238" t="s">
        <v>272</v>
      </c>
      <c r="H104" s="239">
        <v>7.5</v>
      </c>
      <c r="I104" s="240"/>
      <c r="J104" s="241">
        <f>ROUND(I104*H104,2)</f>
        <v>0</v>
      </c>
      <c r="K104" s="237" t="s">
        <v>273</v>
      </c>
      <c r="L104" s="73"/>
      <c r="M104" s="242" t="s">
        <v>34</v>
      </c>
      <c r="N104" s="243" t="s">
        <v>50</v>
      </c>
      <c r="O104" s="48"/>
      <c r="P104" s="244">
        <f>O104*H104</f>
        <v>0</v>
      </c>
      <c r="Q104" s="244">
        <v>0</v>
      </c>
      <c r="R104" s="244">
        <f>Q104*H104</f>
        <v>0</v>
      </c>
      <c r="S104" s="244">
        <v>0.316</v>
      </c>
      <c r="T104" s="245">
        <f>S104*H104</f>
        <v>2.3700000000000001</v>
      </c>
      <c r="AR104" s="24" t="s">
        <v>197</v>
      </c>
      <c r="AT104" s="24" t="s">
        <v>184</v>
      </c>
      <c r="AU104" s="24" t="s">
        <v>90</v>
      </c>
      <c r="AY104" s="24" t="s">
        <v>183</v>
      </c>
      <c r="BE104" s="246">
        <f>IF(N104="základní",J104,0)</f>
        <v>0</v>
      </c>
      <c r="BF104" s="246">
        <f>IF(N104="snížená",J104,0)</f>
        <v>0</v>
      </c>
      <c r="BG104" s="246">
        <f>IF(N104="zákl. přenesená",J104,0)</f>
        <v>0</v>
      </c>
      <c r="BH104" s="246">
        <f>IF(N104="sníž. přenesená",J104,0)</f>
        <v>0</v>
      </c>
      <c r="BI104" s="246">
        <f>IF(N104="nulová",J104,0)</f>
        <v>0</v>
      </c>
      <c r="BJ104" s="24" t="s">
        <v>87</v>
      </c>
      <c r="BK104" s="246">
        <f>ROUND(I104*H104,2)</f>
        <v>0</v>
      </c>
      <c r="BL104" s="24" t="s">
        <v>197</v>
      </c>
      <c r="BM104" s="24" t="s">
        <v>942</v>
      </c>
    </row>
    <row r="105" s="12" customFormat="1">
      <c r="B105" s="253"/>
      <c r="C105" s="254"/>
      <c r="D105" s="255" t="s">
        <v>275</v>
      </c>
      <c r="E105" s="256" t="s">
        <v>34</v>
      </c>
      <c r="F105" s="257" t="s">
        <v>941</v>
      </c>
      <c r="G105" s="254"/>
      <c r="H105" s="258">
        <v>7.5</v>
      </c>
      <c r="I105" s="259"/>
      <c r="J105" s="254"/>
      <c r="K105" s="254"/>
      <c r="L105" s="260"/>
      <c r="M105" s="261"/>
      <c r="N105" s="262"/>
      <c r="O105" s="262"/>
      <c r="P105" s="262"/>
      <c r="Q105" s="262"/>
      <c r="R105" s="262"/>
      <c r="S105" s="262"/>
      <c r="T105" s="263"/>
      <c r="AT105" s="264" t="s">
        <v>275</v>
      </c>
      <c r="AU105" s="264" t="s">
        <v>90</v>
      </c>
      <c r="AV105" s="12" t="s">
        <v>90</v>
      </c>
      <c r="AW105" s="12" t="s">
        <v>42</v>
      </c>
      <c r="AX105" s="12" t="s">
        <v>79</v>
      </c>
      <c r="AY105" s="264" t="s">
        <v>183</v>
      </c>
    </row>
    <row r="106" s="1" customFormat="1" ht="38.25" customHeight="1">
      <c r="B106" s="47"/>
      <c r="C106" s="235" t="s">
        <v>197</v>
      </c>
      <c r="D106" s="235" t="s">
        <v>184</v>
      </c>
      <c r="E106" s="236" t="s">
        <v>284</v>
      </c>
      <c r="F106" s="237" t="s">
        <v>285</v>
      </c>
      <c r="G106" s="238" t="s">
        <v>272</v>
      </c>
      <c r="H106" s="239">
        <v>7.5</v>
      </c>
      <c r="I106" s="240"/>
      <c r="J106" s="241">
        <f>ROUND(I106*H106,2)</f>
        <v>0</v>
      </c>
      <c r="K106" s="237" t="s">
        <v>273</v>
      </c>
      <c r="L106" s="73"/>
      <c r="M106" s="242" t="s">
        <v>34</v>
      </c>
      <c r="N106" s="243" t="s">
        <v>50</v>
      </c>
      <c r="O106" s="48"/>
      <c r="P106" s="244">
        <f>O106*H106</f>
        <v>0</v>
      </c>
      <c r="Q106" s="244">
        <v>9.0000000000000006E-05</v>
      </c>
      <c r="R106" s="244">
        <f>Q106*H106</f>
        <v>0.00067500000000000004</v>
      </c>
      <c r="S106" s="244">
        <v>0.128</v>
      </c>
      <c r="T106" s="245">
        <f>S106*H106</f>
        <v>0.95999999999999996</v>
      </c>
      <c r="AR106" s="24" t="s">
        <v>197</v>
      </c>
      <c r="AT106" s="24" t="s">
        <v>184</v>
      </c>
      <c r="AU106" s="24" t="s">
        <v>90</v>
      </c>
      <c r="AY106" s="24" t="s">
        <v>183</v>
      </c>
      <c r="BE106" s="246">
        <f>IF(N106="základní",J106,0)</f>
        <v>0</v>
      </c>
      <c r="BF106" s="246">
        <f>IF(N106="snížená",J106,0)</f>
        <v>0</v>
      </c>
      <c r="BG106" s="246">
        <f>IF(N106="zákl. přenesená",J106,0)</f>
        <v>0</v>
      </c>
      <c r="BH106" s="246">
        <f>IF(N106="sníž. přenesená",J106,0)</f>
        <v>0</v>
      </c>
      <c r="BI106" s="246">
        <f>IF(N106="nulová",J106,0)</f>
        <v>0</v>
      </c>
      <c r="BJ106" s="24" t="s">
        <v>87</v>
      </c>
      <c r="BK106" s="246">
        <f>ROUND(I106*H106,2)</f>
        <v>0</v>
      </c>
      <c r="BL106" s="24" t="s">
        <v>197</v>
      </c>
      <c r="BM106" s="24" t="s">
        <v>943</v>
      </c>
    </row>
    <row r="107" s="12" customFormat="1">
      <c r="B107" s="253"/>
      <c r="C107" s="254"/>
      <c r="D107" s="255" t="s">
        <v>275</v>
      </c>
      <c r="E107" s="256" t="s">
        <v>34</v>
      </c>
      <c r="F107" s="257" t="s">
        <v>941</v>
      </c>
      <c r="G107" s="254"/>
      <c r="H107" s="258">
        <v>7.5</v>
      </c>
      <c r="I107" s="259"/>
      <c r="J107" s="254"/>
      <c r="K107" s="254"/>
      <c r="L107" s="260"/>
      <c r="M107" s="261"/>
      <c r="N107" s="262"/>
      <c r="O107" s="262"/>
      <c r="P107" s="262"/>
      <c r="Q107" s="262"/>
      <c r="R107" s="262"/>
      <c r="S107" s="262"/>
      <c r="T107" s="263"/>
      <c r="AT107" s="264" t="s">
        <v>275</v>
      </c>
      <c r="AU107" s="264" t="s">
        <v>90</v>
      </c>
      <c r="AV107" s="12" t="s">
        <v>90</v>
      </c>
      <c r="AW107" s="12" t="s">
        <v>42</v>
      </c>
      <c r="AX107" s="12" t="s">
        <v>87</v>
      </c>
      <c r="AY107" s="264" t="s">
        <v>183</v>
      </c>
    </row>
    <row r="108" s="1" customFormat="1" ht="38.25" customHeight="1">
      <c r="B108" s="47"/>
      <c r="C108" s="235" t="s">
        <v>182</v>
      </c>
      <c r="D108" s="235" t="s">
        <v>184</v>
      </c>
      <c r="E108" s="236" t="s">
        <v>944</v>
      </c>
      <c r="F108" s="237" t="s">
        <v>945</v>
      </c>
      <c r="G108" s="238" t="s">
        <v>272</v>
      </c>
      <c r="H108" s="239">
        <v>7.5</v>
      </c>
      <c r="I108" s="240"/>
      <c r="J108" s="241">
        <f>ROUND(I108*H108,2)</f>
        <v>0</v>
      </c>
      <c r="K108" s="237" t="s">
        <v>273</v>
      </c>
      <c r="L108" s="73"/>
      <c r="M108" s="242" t="s">
        <v>34</v>
      </c>
      <c r="N108" s="243" t="s">
        <v>50</v>
      </c>
      <c r="O108" s="48"/>
      <c r="P108" s="244">
        <f>O108*H108</f>
        <v>0</v>
      </c>
      <c r="Q108" s="244">
        <v>0.00016000000000000001</v>
      </c>
      <c r="R108" s="244">
        <f>Q108*H108</f>
        <v>0.0012000000000000001</v>
      </c>
      <c r="S108" s="244">
        <v>0.25600000000000001</v>
      </c>
      <c r="T108" s="245">
        <f>S108*H108</f>
        <v>1.9199999999999999</v>
      </c>
      <c r="AR108" s="24" t="s">
        <v>197</v>
      </c>
      <c r="AT108" s="24" t="s">
        <v>184</v>
      </c>
      <c r="AU108" s="24" t="s">
        <v>90</v>
      </c>
      <c r="AY108" s="24" t="s">
        <v>183</v>
      </c>
      <c r="BE108" s="246">
        <f>IF(N108="základní",J108,0)</f>
        <v>0</v>
      </c>
      <c r="BF108" s="246">
        <f>IF(N108="snížená",J108,0)</f>
        <v>0</v>
      </c>
      <c r="BG108" s="246">
        <f>IF(N108="zákl. přenesená",J108,0)</f>
        <v>0</v>
      </c>
      <c r="BH108" s="246">
        <f>IF(N108="sníž. přenesená",J108,0)</f>
        <v>0</v>
      </c>
      <c r="BI108" s="246">
        <f>IF(N108="nulová",J108,0)</f>
        <v>0</v>
      </c>
      <c r="BJ108" s="24" t="s">
        <v>87</v>
      </c>
      <c r="BK108" s="246">
        <f>ROUND(I108*H108,2)</f>
        <v>0</v>
      </c>
      <c r="BL108" s="24" t="s">
        <v>197</v>
      </c>
      <c r="BM108" s="24" t="s">
        <v>946</v>
      </c>
    </row>
    <row r="109" s="12" customFormat="1">
      <c r="B109" s="253"/>
      <c r="C109" s="254"/>
      <c r="D109" s="255" t="s">
        <v>275</v>
      </c>
      <c r="E109" s="256" t="s">
        <v>34</v>
      </c>
      <c r="F109" s="257" t="s">
        <v>941</v>
      </c>
      <c r="G109" s="254"/>
      <c r="H109" s="258">
        <v>7.5</v>
      </c>
      <c r="I109" s="259"/>
      <c r="J109" s="254"/>
      <c r="K109" s="254"/>
      <c r="L109" s="260"/>
      <c r="M109" s="261"/>
      <c r="N109" s="262"/>
      <c r="O109" s="262"/>
      <c r="P109" s="262"/>
      <c r="Q109" s="262"/>
      <c r="R109" s="262"/>
      <c r="S109" s="262"/>
      <c r="T109" s="263"/>
      <c r="AT109" s="264" t="s">
        <v>275</v>
      </c>
      <c r="AU109" s="264" t="s">
        <v>90</v>
      </c>
      <c r="AV109" s="12" t="s">
        <v>90</v>
      </c>
      <c r="AW109" s="12" t="s">
        <v>42</v>
      </c>
      <c r="AX109" s="12" t="s">
        <v>87</v>
      </c>
      <c r="AY109" s="264" t="s">
        <v>183</v>
      </c>
    </row>
    <row r="110" s="1" customFormat="1" ht="16.5" customHeight="1">
      <c r="B110" s="47"/>
      <c r="C110" s="235" t="s">
        <v>204</v>
      </c>
      <c r="D110" s="235" t="s">
        <v>184</v>
      </c>
      <c r="E110" s="236" t="s">
        <v>287</v>
      </c>
      <c r="F110" s="237" t="s">
        <v>288</v>
      </c>
      <c r="G110" s="238" t="s">
        <v>289</v>
      </c>
      <c r="H110" s="239">
        <v>10</v>
      </c>
      <c r="I110" s="240"/>
      <c r="J110" s="241">
        <f>ROUND(I110*H110,2)</f>
        <v>0</v>
      </c>
      <c r="K110" s="237" t="s">
        <v>273</v>
      </c>
      <c r="L110" s="73"/>
      <c r="M110" s="242" t="s">
        <v>34</v>
      </c>
      <c r="N110" s="243" t="s">
        <v>50</v>
      </c>
      <c r="O110" s="48"/>
      <c r="P110" s="244">
        <f>O110*H110</f>
        <v>0</v>
      </c>
      <c r="Q110" s="244">
        <v>0.0072700000000000004</v>
      </c>
      <c r="R110" s="244">
        <f>Q110*H110</f>
        <v>0.072700000000000001</v>
      </c>
      <c r="S110" s="244">
        <v>0</v>
      </c>
      <c r="T110" s="245">
        <f>S110*H110</f>
        <v>0</v>
      </c>
      <c r="AR110" s="24" t="s">
        <v>197</v>
      </c>
      <c r="AT110" s="24" t="s">
        <v>184</v>
      </c>
      <c r="AU110" s="24" t="s">
        <v>90</v>
      </c>
      <c r="AY110" s="24" t="s">
        <v>183</v>
      </c>
      <c r="BE110" s="246">
        <f>IF(N110="základní",J110,0)</f>
        <v>0</v>
      </c>
      <c r="BF110" s="246">
        <f>IF(N110="snížená",J110,0)</f>
        <v>0</v>
      </c>
      <c r="BG110" s="246">
        <f>IF(N110="zákl. přenesená",J110,0)</f>
        <v>0</v>
      </c>
      <c r="BH110" s="246">
        <f>IF(N110="sníž. přenesená",J110,0)</f>
        <v>0</v>
      </c>
      <c r="BI110" s="246">
        <f>IF(N110="nulová",J110,0)</f>
        <v>0</v>
      </c>
      <c r="BJ110" s="24" t="s">
        <v>87</v>
      </c>
      <c r="BK110" s="246">
        <f>ROUND(I110*H110,2)</f>
        <v>0</v>
      </c>
      <c r="BL110" s="24" t="s">
        <v>197</v>
      </c>
      <c r="BM110" s="24" t="s">
        <v>947</v>
      </c>
    </row>
    <row r="111" s="12" customFormat="1">
      <c r="B111" s="253"/>
      <c r="C111" s="254"/>
      <c r="D111" s="255" t="s">
        <v>275</v>
      </c>
      <c r="E111" s="256" t="s">
        <v>34</v>
      </c>
      <c r="F111" s="257" t="s">
        <v>220</v>
      </c>
      <c r="G111" s="254"/>
      <c r="H111" s="258">
        <v>10</v>
      </c>
      <c r="I111" s="259"/>
      <c r="J111" s="254"/>
      <c r="K111" s="254"/>
      <c r="L111" s="260"/>
      <c r="M111" s="261"/>
      <c r="N111" s="262"/>
      <c r="O111" s="262"/>
      <c r="P111" s="262"/>
      <c r="Q111" s="262"/>
      <c r="R111" s="262"/>
      <c r="S111" s="262"/>
      <c r="T111" s="263"/>
      <c r="AT111" s="264" t="s">
        <v>275</v>
      </c>
      <c r="AU111" s="264" t="s">
        <v>90</v>
      </c>
      <c r="AV111" s="12" t="s">
        <v>90</v>
      </c>
      <c r="AW111" s="12" t="s">
        <v>42</v>
      </c>
      <c r="AX111" s="12" t="s">
        <v>87</v>
      </c>
      <c r="AY111" s="264" t="s">
        <v>183</v>
      </c>
    </row>
    <row r="112" s="1" customFormat="1" ht="25.5" customHeight="1">
      <c r="B112" s="47"/>
      <c r="C112" s="235" t="s">
        <v>208</v>
      </c>
      <c r="D112" s="235" t="s">
        <v>184</v>
      </c>
      <c r="E112" s="236" t="s">
        <v>292</v>
      </c>
      <c r="F112" s="237" t="s">
        <v>293</v>
      </c>
      <c r="G112" s="238" t="s">
        <v>294</v>
      </c>
      <c r="H112" s="239">
        <v>10</v>
      </c>
      <c r="I112" s="240"/>
      <c r="J112" s="241">
        <f>ROUND(I112*H112,2)</f>
        <v>0</v>
      </c>
      <c r="K112" s="237" t="s">
        <v>273</v>
      </c>
      <c r="L112" s="73"/>
      <c r="M112" s="242" t="s">
        <v>34</v>
      </c>
      <c r="N112" s="243" t="s">
        <v>50</v>
      </c>
      <c r="O112" s="48"/>
      <c r="P112" s="244">
        <f>O112*H112</f>
        <v>0</v>
      </c>
      <c r="Q112" s="244">
        <v>0</v>
      </c>
      <c r="R112" s="244">
        <f>Q112*H112</f>
        <v>0</v>
      </c>
      <c r="S112" s="244">
        <v>0</v>
      </c>
      <c r="T112" s="245">
        <f>S112*H112</f>
        <v>0</v>
      </c>
      <c r="AR112" s="24" t="s">
        <v>197</v>
      </c>
      <c r="AT112" s="24" t="s">
        <v>184</v>
      </c>
      <c r="AU112" s="24" t="s">
        <v>90</v>
      </c>
      <c r="AY112" s="24" t="s">
        <v>183</v>
      </c>
      <c r="BE112" s="246">
        <f>IF(N112="základní",J112,0)</f>
        <v>0</v>
      </c>
      <c r="BF112" s="246">
        <f>IF(N112="snížená",J112,0)</f>
        <v>0</v>
      </c>
      <c r="BG112" s="246">
        <f>IF(N112="zákl. přenesená",J112,0)</f>
        <v>0</v>
      </c>
      <c r="BH112" s="246">
        <f>IF(N112="sníž. přenesená",J112,0)</f>
        <v>0</v>
      </c>
      <c r="BI112" s="246">
        <f>IF(N112="nulová",J112,0)</f>
        <v>0</v>
      </c>
      <c r="BJ112" s="24" t="s">
        <v>87</v>
      </c>
      <c r="BK112" s="246">
        <f>ROUND(I112*H112,2)</f>
        <v>0</v>
      </c>
      <c r="BL112" s="24" t="s">
        <v>197</v>
      </c>
      <c r="BM112" s="24" t="s">
        <v>948</v>
      </c>
    </row>
    <row r="113" s="12" customFormat="1">
      <c r="B113" s="253"/>
      <c r="C113" s="254"/>
      <c r="D113" s="255" t="s">
        <v>275</v>
      </c>
      <c r="E113" s="256" t="s">
        <v>34</v>
      </c>
      <c r="F113" s="257" t="s">
        <v>220</v>
      </c>
      <c r="G113" s="254"/>
      <c r="H113" s="258">
        <v>10</v>
      </c>
      <c r="I113" s="259"/>
      <c r="J113" s="254"/>
      <c r="K113" s="254"/>
      <c r="L113" s="260"/>
      <c r="M113" s="261"/>
      <c r="N113" s="262"/>
      <c r="O113" s="262"/>
      <c r="P113" s="262"/>
      <c r="Q113" s="262"/>
      <c r="R113" s="262"/>
      <c r="S113" s="262"/>
      <c r="T113" s="263"/>
      <c r="AT113" s="264" t="s">
        <v>275</v>
      </c>
      <c r="AU113" s="264" t="s">
        <v>90</v>
      </c>
      <c r="AV113" s="12" t="s">
        <v>90</v>
      </c>
      <c r="AW113" s="12" t="s">
        <v>42</v>
      </c>
      <c r="AX113" s="12" t="s">
        <v>87</v>
      </c>
      <c r="AY113" s="264" t="s">
        <v>183</v>
      </c>
    </row>
    <row r="114" s="1" customFormat="1" ht="25.5" customHeight="1">
      <c r="B114" s="47"/>
      <c r="C114" s="235" t="s">
        <v>212</v>
      </c>
      <c r="D114" s="235" t="s">
        <v>184</v>
      </c>
      <c r="E114" s="236" t="s">
        <v>297</v>
      </c>
      <c r="F114" s="237" t="s">
        <v>298</v>
      </c>
      <c r="G114" s="238" t="s">
        <v>299</v>
      </c>
      <c r="H114" s="239">
        <v>3</v>
      </c>
      <c r="I114" s="240"/>
      <c r="J114" s="241">
        <f>ROUND(I114*H114,2)</f>
        <v>0</v>
      </c>
      <c r="K114" s="237" t="s">
        <v>273</v>
      </c>
      <c r="L114" s="73"/>
      <c r="M114" s="242" t="s">
        <v>34</v>
      </c>
      <c r="N114" s="243" t="s">
        <v>50</v>
      </c>
      <c r="O114" s="48"/>
      <c r="P114" s="244">
        <f>O114*H114</f>
        <v>0</v>
      </c>
      <c r="Q114" s="244">
        <v>0</v>
      </c>
      <c r="R114" s="244">
        <f>Q114*H114</f>
        <v>0</v>
      </c>
      <c r="S114" s="244">
        <v>0</v>
      </c>
      <c r="T114" s="245">
        <f>S114*H114</f>
        <v>0</v>
      </c>
      <c r="AR114" s="24" t="s">
        <v>197</v>
      </c>
      <c r="AT114" s="24" t="s">
        <v>184</v>
      </c>
      <c r="AU114" s="24" t="s">
        <v>90</v>
      </c>
      <c r="AY114" s="24" t="s">
        <v>183</v>
      </c>
      <c r="BE114" s="246">
        <f>IF(N114="základní",J114,0)</f>
        <v>0</v>
      </c>
      <c r="BF114" s="246">
        <f>IF(N114="snížená",J114,0)</f>
        <v>0</v>
      </c>
      <c r="BG114" s="246">
        <f>IF(N114="zákl. přenesená",J114,0)</f>
        <v>0</v>
      </c>
      <c r="BH114" s="246">
        <f>IF(N114="sníž. přenesená",J114,0)</f>
        <v>0</v>
      </c>
      <c r="BI114" s="246">
        <f>IF(N114="nulová",J114,0)</f>
        <v>0</v>
      </c>
      <c r="BJ114" s="24" t="s">
        <v>87</v>
      </c>
      <c r="BK114" s="246">
        <f>ROUND(I114*H114,2)</f>
        <v>0</v>
      </c>
      <c r="BL114" s="24" t="s">
        <v>197</v>
      </c>
      <c r="BM114" s="24" t="s">
        <v>949</v>
      </c>
    </row>
    <row r="115" s="12" customFormat="1">
      <c r="B115" s="253"/>
      <c r="C115" s="254"/>
      <c r="D115" s="255" t="s">
        <v>275</v>
      </c>
      <c r="E115" s="256" t="s">
        <v>34</v>
      </c>
      <c r="F115" s="257" t="s">
        <v>193</v>
      </c>
      <c r="G115" s="254"/>
      <c r="H115" s="258">
        <v>3</v>
      </c>
      <c r="I115" s="259"/>
      <c r="J115" s="254"/>
      <c r="K115" s="254"/>
      <c r="L115" s="260"/>
      <c r="M115" s="261"/>
      <c r="N115" s="262"/>
      <c r="O115" s="262"/>
      <c r="P115" s="262"/>
      <c r="Q115" s="262"/>
      <c r="R115" s="262"/>
      <c r="S115" s="262"/>
      <c r="T115" s="263"/>
      <c r="AT115" s="264" t="s">
        <v>275</v>
      </c>
      <c r="AU115" s="264" t="s">
        <v>90</v>
      </c>
      <c r="AV115" s="12" t="s">
        <v>90</v>
      </c>
      <c r="AW115" s="12" t="s">
        <v>42</v>
      </c>
      <c r="AX115" s="12" t="s">
        <v>87</v>
      </c>
      <c r="AY115" s="264" t="s">
        <v>183</v>
      </c>
    </row>
    <row r="116" s="1" customFormat="1" ht="16.5" customHeight="1">
      <c r="B116" s="47"/>
      <c r="C116" s="265" t="s">
        <v>216</v>
      </c>
      <c r="D116" s="265" t="s">
        <v>302</v>
      </c>
      <c r="E116" s="266" t="s">
        <v>303</v>
      </c>
      <c r="F116" s="267" t="s">
        <v>304</v>
      </c>
      <c r="G116" s="268" t="s">
        <v>305</v>
      </c>
      <c r="H116" s="269">
        <v>21.106999999999999</v>
      </c>
      <c r="I116" s="270"/>
      <c r="J116" s="271">
        <f>ROUND(I116*H116,2)</f>
        <v>0</v>
      </c>
      <c r="K116" s="267" t="s">
        <v>273</v>
      </c>
      <c r="L116" s="272"/>
      <c r="M116" s="273" t="s">
        <v>34</v>
      </c>
      <c r="N116" s="274" t="s">
        <v>50</v>
      </c>
      <c r="O116" s="48"/>
      <c r="P116" s="244">
        <f>O116*H116</f>
        <v>0</v>
      </c>
      <c r="Q116" s="244">
        <v>1</v>
      </c>
      <c r="R116" s="244">
        <f>Q116*H116</f>
        <v>21.106999999999999</v>
      </c>
      <c r="S116" s="244">
        <v>0</v>
      </c>
      <c r="T116" s="245">
        <f>S116*H116</f>
        <v>0</v>
      </c>
      <c r="AR116" s="24" t="s">
        <v>212</v>
      </c>
      <c r="AT116" s="24" t="s">
        <v>302</v>
      </c>
      <c r="AU116" s="24" t="s">
        <v>90</v>
      </c>
      <c r="AY116" s="24" t="s">
        <v>183</v>
      </c>
      <c r="BE116" s="246">
        <f>IF(N116="základní",J116,0)</f>
        <v>0</v>
      </c>
      <c r="BF116" s="246">
        <f>IF(N116="snížená",J116,0)</f>
        <v>0</v>
      </c>
      <c r="BG116" s="246">
        <f>IF(N116="zákl. přenesená",J116,0)</f>
        <v>0</v>
      </c>
      <c r="BH116" s="246">
        <f>IF(N116="sníž. přenesená",J116,0)</f>
        <v>0</v>
      </c>
      <c r="BI116" s="246">
        <f>IF(N116="nulová",J116,0)</f>
        <v>0</v>
      </c>
      <c r="BJ116" s="24" t="s">
        <v>87</v>
      </c>
      <c r="BK116" s="246">
        <f>ROUND(I116*H116,2)</f>
        <v>0</v>
      </c>
      <c r="BL116" s="24" t="s">
        <v>197</v>
      </c>
      <c r="BM116" s="24" t="s">
        <v>950</v>
      </c>
    </row>
    <row r="117" s="12" customFormat="1">
      <c r="B117" s="253"/>
      <c r="C117" s="254"/>
      <c r="D117" s="255" t="s">
        <v>275</v>
      </c>
      <c r="E117" s="256" t="s">
        <v>34</v>
      </c>
      <c r="F117" s="257" t="s">
        <v>951</v>
      </c>
      <c r="G117" s="254"/>
      <c r="H117" s="258">
        <v>-7.1630000000000003</v>
      </c>
      <c r="I117" s="259"/>
      <c r="J117" s="254"/>
      <c r="K117" s="254"/>
      <c r="L117" s="260"/>
      <c r="M117" s="261"/>
      <c r="N117" s="262"/>
      <c r="O117" s="262"/>
      <c r="P117" s="262"/>
      <c r="Q117" s="262"/>
      <c r="R117" s="262"/>
      <c r="S117" s="262"/>
      <c r="T117" s="263"/>
      <c r="AT117" s="264" t="s">
        <v>275</v>
      </c>
      <c r="AU117" s="264" t="s">
        <v>90</v>
      </c>
      <c r="AV117" s="12" t="s">
        <v>90</v>
      </c>
      <c r="AW117" s="12" t="s">
        <v>42</v>
      </c>
      <c r="AX117" s="12" t="s">
        <v>79</v>
      </c>
      <c r="AY117" s="264" t="s">
        <v>183</v>
      </c>
    </row>
    <row r="118" s="12" customFormat="1">
      <c r="B118" s="253"/>
      <c r="C118" s="254"/>
      <c r="D118" s="255" t="s">
        <v>275</v>
      </c>
      <c r="E118" s="256" t="s">
        <v>34</v>
      </c>
      <c r="F118" s="257" t="s">
        <v>952</v>
      </c>
      <c r="G118" s="254"/>
      <c r="H118" s="258">
        <v>28.27</v>
      </c>
      <c r="I118" s="259"/>
      <c r="J118" s="254"/>
      <c r="K118" s="254"/>
      <c r="L118" s="260"/>
      <c r="M118" s="261"/>
      <c r="N118" s="262"/>
      <c r="O118" s="262"/>
      <c r="P118" s="262"/>
      <c r="Q118" s="262"/>
      <c r="R118" s="262"/>
      <c r="S118" s="262"/>
      <c r="T118" s="263"/>
      <c r="AT118" s="264" t="s">
        <v>275</v>
      </c>
      <c r="AU118" s="264" t="s">
        <v>90</v>
      </c>
      <c r="AV118" s="12" t="s">
        <v>90</v>
      </c>
      <c r="AW118" s="12" t="s">
        <v>42</v>
      </c>
      <c r="AX118" s="12" t="s">
        <v>79</v>
      </c>
      <c r="AY118" s="264" t="s">
        <v>183</v>
      </c>
    </row>
    <row r="119" s="1" customFormat="1" ht="63.75" customHeight="1">
      <c r="B119" s="47"/>
      <c r="C119" s="235" t="s">
        <v>220</v>
      </c>
      <c r="D119" s="235" t="s">
        <v>184</v>
      </c>
      <c r="E119" s="236" t="s">
        <v>312</v>
      </c>
      <c r="F119" s="237" t="s">
        <v>313</v>
      </c>
      <c r="G119" s="238" t="s">
        <v>289</v>
      </c>
      <c r="H119" s="239">
        <v>3</v>
      </c>
      <c r="I119" s="240"/>
      <c r="J119" s="241">
        <f>ROUND(I119*H119,2)</f>
        <v>0</v>
      </c>
      <c r="K119" s="237" t="s">
        <v>273</v>
      </c>
      <c r="L119" s="73"/>
      <c r="M119" s="242" t="s">
        <v>34</v>
      </c>
      <c r="N119" s="243" t="s">
        <v>50</v>
      </c>
      <c r="O119" s="48"/>
      <c r="P119" s="244">
        <f>O119*H119</f>
        <v>0</v>
      </c>
      <c r="Q119" s="244">
        <v>0.036900000000000002</v>
      </c>
      <c r="R119" s="244">
        <f>Q119*H119</f>
        <v>0.11070000000000001</v>
      </c>
      <c r="S119" s="244">
        <v>0</v>
      </c>
      <c r="T119" s="245">
        <f>S119*H119</f>
        <v>0</v>
      </c>
      <c r="AR119" s="24" t="s">
        <v>197</v>
      </c>
      <c r="AT119" s="24" t="s">
        <v>184</v>
      </c>
      <c r="AU119" s="24" t="s">
        <v>90</v>
      </c>
      <c r="AY119" s="24" t="s">
        <v>183</v>
      </c>
      <c r="BE119" s="246">
        <f>IF(N119="základní",J119,0)</f>
        <v>0</v>
      </c>
      <c r="BF119" s="246">
        <f>IF(N119="snížená",J119,0)</f>
        <v>0</v>
      </c>
      <c r="BG119" s="246">
        <f>IF(N119="zákl. přenesená",J119,0)</f>
        <v>0</v>
      </c>
      <c r="BH119" s="246">
        <f>IF(N119="sníž. přenesená",J119,0)</f>
        <v>0</v>
      </c>
      <c r="BI119" s="246">
        <f>IF(N119="nulová",J119,0)</f>
        <v>0</v>
      </c>
      <c r="BJ119" s="24" t="s">
        <v>87</v>
      </c>
      <c r="BK119" s="246">
        <f>ROUND(I119*H119,2)</f>
        <v>0</v>
      </c>
      <c r="BL119" s="24" t="s">
        <v>197</v>
      </c>
      <c r="BM119" s="24" t="s">
        <v>953</v>
      </c>
    </row>
    <row r="120" s="12" customFormat="1">
      <c r="B120" s="253"/>
      <c r="C120" s="254"/>
      <c r="D120" s="255" t="s">
        <v>275</v>
      </c>
      <c r="E120" s="256" t="s">
        <v>34</v>
      </c>
      <c r="F120" s="257" t="s">
        <v>193</v>
      </c>
      <c r="G120" s="254"/>
      <c r="H120" s="258">
        <v>3</v>
      </c>
      <c r="I120" s="259"/>
      <c r="J120" s="254"/>
      <c r="K120" s="254"/>
      <c r="L120" s="260"/>
      <c r="M120" s="261"/>
      <c r="N120" s="262"/>
      <c r="O120" s="262"/>
      <c r="P120" s="262"/>
      <c r="Q120" s="262"/>
      <c r="R120" s="262"/>
      <c r="S120" s="262"/>
      <c r="T120" s="263"/>
      <c r="AT120" s="264" t="s">
        <v>275</v>
      </c>
      <c r="AU120" s="264" t="s">
        <v>90</v>
      </c>
      <c r="AV120" s="12" t="s">
        <v>90</v>
      </c>
      <c r="AW120" s="12" t="s">
        <v>42</v>
      </c>
      <c r="AX120" s="12" t="s">
        <v>87</v>
      </c>
      <c r="AY120" s="264" t="s">
        <v>183</v>
      </c>
    </row>
    <row r="121" s="1" customFormat="1" ht="25.5" customHeight="1">
      <c r="B121" s="47"/>
      <c r="C121" s="235" t="s">
        <v>224</v>
      </c>
      <c r="D121" s="235" t="s">
        <v>184</v>
      </c>
      <c r="E121" s="236" t="s">
        <v>316</v>
      </c>
      <c r="F121" s="237" t="s">
        <v>317</v>
      </c>
      <c r="G121" s="238" t="s">
        <v>318</v>
      </c>
      <c r="H121" s="239">
        <v>5</v>
      </c>
      <c r="I121" s="240"/>
      <c r="J121" s="241">
        <f>ROUND(I121*H121,2)</f>
        <v>0</v>
      </c>
      <c r="K121" s="237" t="s">
        <v>273</v>
      </c>
      <c r="L121" s="73"/>
      <c r="M121" s="242" t="s">
        <v>34</v>
      </c>
      <c r="N121" s="243" t="s">
        <v>50</v>
      </c>
      <c r="O121" s="48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AR121" s="24" t="s">
        <v>197</v>
      </c>
      <c r="AT121" s="24" t="s">
        <v>184</v>
      </c>
      <c r="AU121" s="24" t="s">
        <v>90</v>
      </c>
      <c r="AY121" s="24" t="s">
        <v>183</v>
      </c>
      <c r="BE121" s="246">
        <f>IF(N121="základní",J121,0)</f>
        <v>0</v>
      </c>
      <c r="BF121" s="246">
        <f>IF(N121="snížená",J121,0)</f>
        <v>0</v>
      </c>
      <c r="BG121" s="246">
        <f>IF(N121="zákl. přenesená",J121,0)</f>
        <v>0</v>
      </c>
      <c r="BH121" s="246">
        <f>IF(N121="sníž. přenesená",J121,0)</f>
        <v>0</v>
      </c>
      <c r="BI121" s="246">
        <f>IF(N121="nulová",J121,0)</f>
        <v>0</v>
      </c>
      <c r="BJ121" s="24" t="s">
        <v>87</v>
      </c>
      <c r="BK121" s="246">
        <f>ROUND(I121*H121,2)</f>
        <v>0</v>
      </c>
      <c r="BL121" s="24" t="s">
        <v>197</v>
      </c>
      <c r="BM121" s="24" t="s">
        <v>954</v>
      </c>
    </row>
    <row r="122" s="12" customFormat="1">
      <c r="B122" s="253"/>
      <c r="C122" s="254"/>
      <c r="D122" s="255" t="s">
        <v>275</v>
      </c>
      <c r="E122" s="256" t="s">
        <v>34</v>
      </c>
      <c r="F122" s="257" t="s">
        <v>955</v>
      </c>
      <c r="G122" s="254"/>
      <c r="H122" s="258">
        <v>5</v>
      </c>
      <c r="I122" s="259"/>
      <c r="J122" s="254"/>
      <c r="K122" s="254"/>
      <c r="L122" s="260"/>
      <c r="M122" s="261"/>
      <c r="N122" s="262"/>
      <c r="O122" s="262"/>
      <c r="P122" s="262"/>
      <c r="Q122" s="262"/>
      <c r="R122" s="262"/>
      <c r="S122" s="262"/>
      <c r="T122" s="263"/>
      <c r="AT122" s="264" t="s">
        <v>275</v>
      </c>
      <c r="AU122" s="264" t="s">
        <v>90</v>
      </c>
      <c r="AV122" s="12" t="s">
        <v>90</v>
      </c>
      <c r="AW122" s="12" t="s">
        <v>42</v>
      </c>
      <c r="AX122" s="12" t="s">
        <v>87</v>
      </c>
      <c r="AY122" s="264" t="s">
        <v>183</v>
      </c>
    </row>
    <row r="123" s="1" customFormat="1" ht="38.25" customHeight="1">
      <c r="B123" s="47"/>
      <c r="C123" s="235" t="s">
        <v>228</v>
      </c>
      <c r="D123" s="235" t="s">
        <v>184</v>
      </c>
      <c r="E123" s="236" t="s">
        <v>321</v>
      </c>
      <c r="F123" s="237" t="s">
        <v>322</v>
      </c>
      <c r="G123" s="238" t="s">
        <v>318</v>
      </c>
      <c r="H123" s="239">
        <v>19.372</v>
      </c>
      <c r="I123" s="240"/>
      <c r="J123" s="241">
        <f>ROUND(I123*H123,2)</f>
        <v>0</v>
      </c>
      <c r="K123" s="237" t="s">
        <v>273</v>
      </c>
      <c r="L123" s="73"/>
      <c r="M123" s="242" t="s">
        <v>34</v>
      </c>
      <c r="N123" s="243" t="s">
        <v>50</v>
      </c>
      <c r="O123" s="48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AR123" s="24" t="s">
        <v>197</v>
      </c>
      <c r="AT123" s="24" t="s">
        <v>184</v>
      </c>
      <c r="AU123" s="24" t="s">
        <v>90</v>
      </c>
      <c r="AY123" s="24" t="s">
        <v>183</v>
      </c>
      <c r="BE123" s="246">
        <f>IF(N123="základní",J123,0)</f>
        <v>0</v>
      </c>
      <c r="BF123" s="246">
        <f>IF(N123="snížená",J123,0)</f>
        <v>0</v>
      </c>
      <c r="BG123" s="246">
        <f>IF(N123="zákl. přenesená",J123,0)</f>
        <v>0</v>
      </c>
      <c r="BH123" s="246">
        <f>IF(N123="sníž. přenesená",J123,0)</f>
        <v>0</v>
      </c>
      <c r="BI123" s="246">
        <f>IF(N123="nulová",J123,0)</f>
        <v>0</v>
      </c>
      <c r="BJ123" s="24" t="s">
        <v>87</v>
      </c>
      <c r="BK123" s="246">
        <f>ROUND(I123*H123,2)</f>
        <v>0</v>
      </c>
      <c r="BL123" s="24" t="s">
        <v>197</v>
      </c>
      <c r="BM123" s="24" t="s">
        <v>956</v>
      </c>
    </row>
    <row r="124" s="12" customFormat="1">
      <c r="B124" s="253"/>
      <c r="C124" s="254"/>
      <c r="D124" s="255" t="s">
        <v>275</v>
      </c>
      <c r="E124" s="256" t="s">
        <v>34</v>
      </c>
      <c r="F124" s="257" t="s">
        <v>957</v>
      </c>
      <c r="G124" s="254"/>
      <c r="H124" s="258">
        <v>22.616</v>
      </c>
      <c r="I124" s="259"/>
      <c r="J124" s="254"/>
      <c r="K124" s="254"/>
      <c r="L124" s="260"/>
      <c r="M124" s="261"/>
      <c r="N124" s="262"/>
      <c r="O124" s="262"/>
      <c r="P124" s="262"/>
      <c r="Q124" s="262"/>
      <c r="R124" s="262"/>
      <c r="S124" s="262"/>
      <c r="T124" s="263"/>
      <c r="AT124" s="264" t="s">
        <v>275</v>
      </c>
      <c r="AU124" s="264" t="s">
        <v>90</v>
      </c>
      <c r="AV124" s="12" t="s">
        <v>90</v>
      </c>
      <c r="AW124" s="12" t="s">
        <v>42</v>
      </c>
      <c r="AX124" s="12" t="s">
        <v>79</v>
      </c>
      <c r="AY124" s="264" t="s">
        <v>183</v>
      </c>
    </row>
    <row r="125" s="12" customFormat="1">
      <c r="B125" s="253"/>
      <c r="C125" s="254"/>
      <c r="D125" s="255" t="s">
        <v>275</v>
      </c>
      <c r="E125" s="256" t="s">
        <v>34</v>
      </c>
      <c r="F125" s="257" t="s">
        <v>958</v>
      </c>
      <c r="G125" s="254"/>
      <c r="H125" s="258">
        <v>-3.2440000000000002</v>
      </c>
      <c r="I125" s="259"/>
      <c r="J125" s="254"/>
      <c r="K125" s="254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275</v>
      </c>
      <c r="AU125" s="264" t="s">
        <v>90</v>
      </c>
      <c r="AV125" s="12" t="s">
        <v>90</v>
      </c>
      <c r="AW125" s="12" t="s">
        <v>42</v>
      </c>
      <c r="AX125" s="12" t="s">
        <v>79</v>
      </c>
      <c r="AY125" s="264" t="s">
        <v>183</v>
      </c>
    </row>
    <row r="126" s="1" customFormat="1" ht="38.25" customHeight="1">
      <c r="B126" s="47"/>
      <c r="C126" s="235" t="s">
        <v>232</v>
      </c>
      <c r="D126" s="235" t="s">
        <v>184</v>
      </c>
      <c r="E126" s="236" t="s">
        <v>327</v>
      </c>
      <c r="F126" s="237" t="s">
        <v>328</v>
      </c>
      <c r="G126" s="238" t="s">
        <v>318</v>
      </c>
      <c r="H126" s="239">
        <v>19.372</v>
      </c>
      <c r="I126" s="240"/>
      <c r="J126" s="241">
        <f>ROUND(I126*H126,2)</f>
        <v>0</v>
      </c>
      <c r="K126" s="237" t="s">
        <v>273</v>
      </c>
      <c r="L126" s="73"/>
      <c r="M126" s="242" t="s">
        <v>34</v>
      </c>
      <c r="N126" s="243" t="s">
        <v>50</v>
      </c>
      <c r="O126" s="48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AR126" s="24" t="s">
        <v>197</v>
      </c>
      <c r="AT126" s="24" t="s">
        <v>184</v>
      </c>
      <c r="AU126" s="24" t="s">
        <v>90</v>
      </c>
      <c r="AY126" s="24" t="s">
        <v>183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24" t="s">
        <v>87</v>
      </c>
      <c r="BK126" s="246">
        <f>ROUND(I126*H126,2)</f>
        <v>0</v>
      </c>
      <c r="BL126" s="24" t="s">
        <v>197</v>
      </c>
      <c r="BM126" s="24" t="s">
        <v>959</v>
      </c>
    </row>
    <row r="127" s="12" customFormat="1">
      <c r="B127" s="253"/>
      <c r="C127" s="254"/>
      <c r="D127" s="255" t="s">
        <v>275</v>
      </c>
      <c r="E127" s="256" t="s">
        <v>34</v>
      </c>
      <c r="F127" s="257" t="s">
        <v>957</v>
      </c>
      <c r="G127" s="254"/>
      <c r="H127" s="258">
        <v>22.616</v>
      </c>
      <c r="I127" s="259"/>
      <c r="J127" s="254"/>
      <c r="K127" s="254"/>
      <c r="L127" s="260"/>
      <c r="M127" s="261"/>
      <c r="N127" s="262"/>
      <c r="O127" s="262"/>
      <c r="P127" s="262"/>
      <c r="Q127" s="262"/>
      <c r="R127" s="262"/>
      <c r="S127" s="262"/>
      <c r="T127" s="263"/>
      <c r="AT127" s="264" t="s">
        <v>275</v>
      </c>
      <c r="AU127" s="264" t="s">
        <v>90</v>
      </c>
      <c r="AV127" s="12" t="s">
        <v>90</v>
      </c>
      <c r="AW127" s="12" t="s">
        <v>42</v>
      </c>
      <c r="AX127" s="12" t="s">
        <v>79</v>
      </c>
      <c r="AY127" s="264" t="s">
        <v>183</v>
      </c>
    </row>
    <row r="128" s="12" customFormat="1">
      <c r="B128" s="253"/>
      <c r="C128" s="254"/>
      <c r="D128" s="255" t="s">
        <v>275</v>
      </c>
      <c r="E128" s="256" t="s">
        <v>34</v>
      </c>
      <c r="F128" s="257" t="s">
        <v>958</v>
      </c>
      <c r="G128" s="254"/>
      <c r="H128" s="258">
        <v>-3.2440000000000002</v>
      </c>
      <c r="I128" s="259"/>
      <c r="J128" s="254"/>
      <c r="K128" s="254"/>
      <c r="L128" s="260"/>
      <c r="M128" s="261"/>
      <c r="N128" s="262"/>
      <c r="O128" s="262"/>
      <c r="P128" s="262"/>
      <c r="Q128" s="262"/>
      <c r="R128" s="262"/>
      <c r="S128" s="262"/>
      <c r="T128" s="263"/>
      <c r="AT128" s="264" t="s">
        <v>275</v>
      </c>
      <c r="AU128" s="264" t="s">
        <v>90</v>
      </c>
      <c r="AV128" s="12" t="s">
        <v>90</v>
      </c>
      <c r="AW128" s="12" t="s">
        <v>42</v>
      </c>
      <c r="AX128" s="12" t="s">
        <v>79</v>
      </c>
      <c r="AY128" s="264" t="s">
        <v>183</v>
      </c>
    </row>
    <row r="129" s="1" customFormat="1" ht="38.25" customHeight="1">
      <c r="B129" s="47"/>
      <c r="C129" s="235" t="s">
        <v>236</v>
      </c>
      <c r="D129" s="235" t="s">
        <v>184</v>
      </c>
      <c r="E129" s="236" t="s">
        <v>330</v>
      </c>
      <c r="F129" s="237" t="s">
        <v>331</v>
      </c>
      <c r="G129" s="238" t="s">
        <v>318</v>
      </c>
      <c r="H129" s="239">
        <v>18.372</v>
      </c>
      <c r="I129" s="240"/>
      <c r="J129" s="241">
        <f>ROUND(I129*H129,2)</f>
        <v>0</v>
      </c>
      <c r="K129" s="237" t="s">
        <v>273</v>
      </c>
      <c r="L129" s="73"/>
      <c r="M129" s="242" t="s">
        <v>34</v>
      </c>
      <c r="N129" s="243" t="s">
        <v>50</v>
      </c>
      <c r="O129" s="48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AR129" s="24" t="s">
        <v>197</v>
      </c>
      <c r="AT129" s="24" t="s">
        <v>184</v>
      </c>
      <c r="AU129" s="24" t="s">
        <v>90</v>
      </c>
      <c r="AY129" s="24" t="s">
        <v>183</v>
      </c>
      <c r="BE129" s="246">
        <f>IF(N129="základní",J129,0)</f>
        <v>0</v>
      </c>
      <c r="BF129" s="246">
        <f>IF(N129="snížená",J129,0)</f>
        <v>0</v>
      </c>
      <c r="BG129" s="246">
        <f>IF(N129="zákl. přenesená",J129,0)</f>
        <v>0</v>
      </c>
      <c r="BH129" s="246">
        <f>IF(N129="sníž. přenesená",J129,0)</f>
        <v>0</v>
      </c>
      <c r="BI129" s="246">
        <f>IF(N129="nulová",J129,0)</f>
        <v>0</v>
      </c>
      <c r="BJ129" s="24" t="s">
        <v>87</v>
      </c>
      <c r="BK129" s="246">
        <f>ROUND(I129*H129,2)</f>
        <v>0</v>
      </c>
      <c r="BL129" s="24" t="s">
        <v>197</v>
      </c>
      <c r="BM129" s="24" t="s">
        <v>960</v>
      </c>
    </row>
    <row r="130" s="12" customFormat="1">
      <c r="B130" s="253"/>
      <c r="C130" s="254"/>
      <c r="D130" s="255" t="s">
        <v>275</v>
      </c>
      <c r="E130" s="256" t="s">
        <v>34</v>
      </c>
      <c r="F130" s="257" t="s">
        <v>961</v>
      </c>
      <c r="G130" s="254"/>
      <c r="H130" s="258">
        <v>21.616</v>
      </c>
      <c r="I130" s="259"/>
      <c r="J130" s="254"/>
      <c r="K130" s="254"/>
      <c r="L130" s="260"/>
      <c r="M130" s="261"/>
      <c r="N130" s="262"/>
      <c r="O130" s="262"/>
      <c r="P130" s="262"/>
      <c r="Q130" s="262"/>
      <c r="R130" s="262"/>
      <c r="S130" s="262"/>
      <c r="T130" s="263"/>
      <c r="AT130" s="264" t="s">
        <v>275</v>
      </c>
      <c r="AU130" s="264" t="s">
        <v>90</v>
      </c>
      <c r="AV130" s="12" t="s">
        <v>90</v>
      </c>
      <c r="AW130" s="12" t="s">
        <v>42</v>
      </c>
      <c r="AX130" s="12" t="s">
        <v>79</v>
      </c>
      <c r="AY130" s="264" t="s">
        <v>183</v>
      </c>
    </row>
    <row r="131" s="12" customFormat="1">
      <c r="B131" s="253"/>
      <c r="C131" s="254"/>
      <c r="D131" s="255" t="s">
        <v>275</v>
      </c>
      <c r="E131" s="256" t="s">
        <v>34</v>
      </c>
      <c r="F131" s="257" t="s">
        <v>958</v>
      </c>
      <c r="G131" s="254"/>
      <c r="H131" s="258">
        <v>-3.2440000000000002</v>
      </c>
      <c r="I131" s="259"/>
      <c r="J131" s="254"/>
      <c r="K131" s="254"/>
      <c r="L131" s="260"/>
      <c r="M131" s="261"/>
      <c r="N131" s="262"/>
      <c r="O131" s="262"/>
      <c r="P131" s="262"/>
      <c r="Q131" s="262"/>
      <c r="R131" s="262"/>
      <c r="S131" s="262"/>
      <c r="T131" s="263"/>
      <c r="AT131" s="264" t="s">
        <v>275</v>
      </c>
      <c r="AU131" s="264" t="s">
        <v>90</v>
      </c>
      <c r="AV131" s="12" t="s">
        <v>90</v>
      </c>
      <c r="AW131" s="12" t="s">
        <v>42</v>
      </c>
      <c r="AX131" s="12" t="s">
        <v>79</v>
      </c>
      <c r="AY131" s="264" t="s">
        <v>183</v>
      </c>
    </row>
    <row r="132" s="1" customFormat="1" ht="38.25" customHeight="1">
      <c r="B132" s="47"/>
      <c r="C132" s="235" t="s">
        <v>10</v>
      </c>
      <c r="D132" s="235" t="s">
        <v>184</v>
      </c>
      <c r="E132" s="236" t="s">
        <v>334</v>
      </c>
      <c r="F132" s="237" t="s">
        <v>335</v>
      </c>
      <c r="G132" s="238" t="s">
        <v>318</v>
      </c>
      <c r="H132" s="239">
        <v>19.372</v>
      </c>
      <c r="I132" s="240"/>
      <c r="J132" s="241">
        <f>ROUND(I132*H132,2)</f>
        <v>0</v>
      </c>
      <c r="K132" s="237" t="s">
        <v>273</v>
      </c>
      <c r="L132" s="73"/>
      <c r="M132" s="242" t="s">
        <v>34</v>
      </c>
      <c r="N132" s="243" t="s">
        <v>50</v>
      </c>
      <c r="O132" s="48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AR132" s="24" t="s">
        <v>197</v>
      </c>
      <c r="AT132" s="24" t="s">
        <v>184</v>
      </c>
      <c r="AU132" s="24" t="s">
        <v>90</v>
      </c>
      <c r="AY132" s="24" t="s">
        <v>183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24" t="s">
        <v>87</v>
      </c>
      <c r="BK132" s="246">
        <f>ROUND(I132*H132,2)</f>
        <v>0</v>
      </c>
      <c r="BL132" s="24" t="s">
        <v>197</v>
      </c>
      <c r="BM132" s="24" t="s">
        <v>962</v>
      </c>
    </row>
    <row r="133" s="12" customFormat="1">
      <c r="B133" s="253"/>
      <c r="C133" s="254"/>
      <c r="D133" s="255" t="s">
        <v>275</v>
      </c>
      <c r="E133" s="256" t="s">
        <v>34</v>
      </c>
      <c r="F133" s="257" t="s">
        <v>957</v>
      </c>
      <c r="G133" s="254"/>
      <c r="H133" s="258">
        <v>22.616</v>
      </c>
      <c r="I133" s="259"/>
      <c r="J133" s="254"/>
      <c r="K133" s="254"/>
      <c r="L133" s="260"/>
      <c r="M133" s="261"/>
      <c r="N133" s="262"/>
      <c r="O133" s="262"/>
      <c r="P133" s="262"/>
      <c r="Q133" s="262"/>
      <c r="R133" s="262"/>
      <c r="S133" s="262"/>
      <c r="T133" s="263"/>
      <c r="AT133" s="264" t="s">
        <v>275</v>
      </c>
      <c r="AU133" s="264" t="s">
        <v>90</v>
      </c>
      <c r="AV133" s="12" t="s">
        <v>90</v>
      </c>
      <c r="AW133" s="12" t="s">
        <v>42</v>
      </c>
      <c r="AX133" s="12" t="s">
        <v>79</v>
      </c>
      <c r="AY133" s="264" t="s">
        <v>183</v>
      </c>
    </row>
    <row r="134" s="12" customFormat="1">
      <c r="B134" s="253"/>
      <c r="C134" s="254"/>
      <c r="D134" s="255" t="s">
        <v>275</v>
      </c>
      <c r="E134" s="256" t="s">
        <v>34</v>
      </c>
      <c r="F134" s="257" t="s">
        <v>958</v>
      </c>
      <c r="G134" s="254"/>
      <c r="H134" s="258">
        <v>-3.2440000000000002</v>
      </c>
      <c r="I134" s="259"/>
      <c r="J134" s="254"/>
      <c r="K134" s="254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275</v>
      </c>
      <c r="AU134" s="264" t="s">
        <v>90</v>
      </c>
      <c r="AV134" s="12" t="s">
        <v>90</v>
      </c>
      <c r="AW134" s="12" t="s">
        <v>42</v>
      </c>
      <c r="AX134" s="12" t="s">
        <v>79</v>
      </c>
      <c r="AY134" s="264" t="s">
        <v>183</v>
      </c>
    </row>
    <row r="135" s="1" customFormat="1" ht="38.25" customHeight="1">
      <c r="B135" s="47"/>
      <c r="C135" s="235" t="s">
        <v>243</v>
      </c>
      <c r="D135" s="235" t="s">
        <v>184</v>
      </c>
      <c r="E135" s="236" t="s">
        <v>337</v>
      </c>
      <c r="F135" s="237" t="s">
        <v>338</v>
      </c>
      <c r="G135" s="238" t="s">
        <v>318</v>
      </c>
      <c r="H135" s="239">
        <v>1</v>
      </c>
      <c r="I135" s="240"/>
      <c r="J135" s="241">
        <f>ROUND(I135*H135,2)</f>
        <v>0</v>
      </c>
      <c r="K135" s="237" t="s">
        <v>273</v>
      </c>
      <c r="L135" s="73"/>
      <c r="M135" s="242" t="s">
        <v>34</v>
      </c>
      <c r="N135" s="243" t="s">
        <v>50</v>
      </c>
      <c r="O135" s="48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AR135" s="24" t="s">
        <v>197</v>
      </c>
      <c r="AT135" s="24" t="s">
        <v>184</v>
      </c>
      <c r="AU135" s="24" t="s">
        <v>90</v>
      </c>
      <c r="AY135" s="24" t="s">
        <v>183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24" t="s">
        <v>87</v>
      </c>
      <c r="BK135" s="246">
        <f>ROUND(I135*H135,2)</f>
        <v>0</v>
      </c>
      <c r="BL135" s="24" t="s">
        <v>197</v>
      </c>
      <c r="BM135" s="24" t="s">
        <v>963</v>
      </c>
    </row>
    <row r="136" s="12" customFormat="1">
      <c r="B136" s="253"/>
      <c r="C136" s="254"/>
      <c r="D136" s="255" t="s">
        <v>275</v>
      </c>
      <c r="E136" s="256" t="s">
        <v>34</v>
      </c>
      <c r="F136" s="257" t="s">
        <v>87</v>
      </c>
      <c r="G136" s="254"/>
      <c r="H136" s="258">
        <v>1</v>
      </c>
      <c r="I136" s="259"/>
      <c r="J136" s="254"/>
      <c r="K136" s="254"/>
      <c r="L136" s="260"/>
      <c r="M136" s="261"/>
      <c r="N136" s="262"/>
      <c r="O136" s="262"/>
      <c r="P136" s="262"/>
      <c r="Q136" s="262"/>
      <c r="R136" s="262"/>
      <c r="S136" s="262"/>
      <c r="T136" s="263"/>
      <c r="AT136" s="264" t="s">
        <v>275</v>
      </c>
      <c r="AU136" s="264" t="s">
        <v>90</v>
      </c>
      <c r="AV136" s="12" t="s">
        <v>90</v>
      </c>
      <c r="AW136" s="12" t="s">
        <v>42</v>
      </c>
      <c r="AX136" s="12" t="s">
        <v>87</v>
      </c>
      <c r="AY136" s="264" t="s">
        <v>183</v>
      </c>
    </row>
    <row r="137" s="1" customFormat="1" ht="38.25" customHeight="1">
      <c r="B137" s="47"/>
      <c r="C137" s="235" t="s">
        <v>340</v>
      </c>
      <c r="D137" s="235" t="s">
        <v>184</v>
      </c>
      <c r="E137" s="236" t="s">
        <v>341</v>
      </c>
      <c r="F137" s="237" t="s">
        <v>342</v>
      </c>
      <c r="G137" s="238" t="s">
        <v>318</v>
      </c>
      <c r="H137" s="239">
        <v>7.2640000000000002</v>
      </c>
      <c r="I137" s="240"/>
      <c r="J137" s="241">
        <f>ROUND(I137*H137,2)</f>
        <v>0</v>
      </c>
      <c r="K137" s="237" t="s">
        <v>343</v>
      </c>
      <c r="L137" s="73"/>
      <c r="M137" s="242" t="s">
        <v>34</v>
      </c>
      <c r="N137" s="243" t="s">
        <v>50</v>
      </c>
      <c r="O137" s="48"/>
      <c r="P137" s="244">
        <f>O137*H137</f>
        <v>0</v>
      </c>
      <c r="Q137" s="244">
        <v>0.010460000000000001</v>
      </c>
      <c r="R137" s="244">
        <f>Q137*H137</f>
        <v>0.075981440000000011</v>
      </c>
      <c r="S137" s="244">
        <v>0</v>
      </c>
      <c r="T137" s="245">
        <f>S137*H137</f>
        <v>0</v>
      </c>
      <c r="AR137" s="24" t="s">
        <v>197</v>
      </c>
      <c r="AT137" s="24" t="s">
        <v>184</v>
      </c>
      <c r="AU137" s="24" t="s">
        <v>90</v>
      </c>
      <c r="AY137" s="24" t="s">
        <v>183</v>
      </c>
      <c r="BE137" s="246">
        <f>IF(N137="základní",J137,0)</f>
        <v>0</v>
      </c>
      <c r="BF137" s="246">
        <f>IF(N137="snížená",J137,0)</f>
        <v>0</v>
      </c>
      <c r="BG137" s="246">
        <f>IF(N137="zákl. přenesená",J137,0)</f>
        <v>0</v>
      </c>
      <c r="BH137" s="246">
        <f>IF(N137="sníž. přenesená",J137,0)</f>
        <v>0</v>
      </c>
      <c r="BI137" s="246">
        <f>IF(N137="nulová",J137,0)</f>
        <v>0</v>
      </c>
      <c r="BJ137" s="24" t="s">
        <v>87</v>
      </c>
      <c r="BK137" s="246">
        <f>ROUND(I137*H137,2)</f>
        <v>0</v>
      </c>
      <c r="BL137" s="24" t="s">
        <v>197</v>
      </c>
      <c r="BM137" s="24" t="s">
        <v>964</v>
      </c>
    </row>
    <row r="138" s="12" customFormat="1">
      <c r="B138" s="253"/>
      <c r="C138" s="254"/>
      <c r="D138" s="255" t="s">
        <v>275</v>
      </c>
      <c r="E138" s="256" t="s">
        <v>34</v>
      </c>
      <c r="F138" s="257" t="s">
        <v>965</v>
      </c>
      <c r="G138" s="254"/>
      <c r="H138" s="258">
        <v>8.4809999999999999</v>
      </c>
      <c r="I138" s="259"/>
      <c r="J138" s="254"/>
      <c r="K138" s="254"/>
      <c r="L138" s="260"/>
      <c r="M138" s="261"/>
      <c r="N138" s="262"/>
      <c r="O138" s="262"/>
      <c r="P138" s="262"/>
      <c r="Q138" s="262"/>
      <c r="R138" s="262"/>
      <c r="S138" s="262"/>
      <c r="T138" s="263"/>
      <c r="AT138" s="264" t="s">
        <v>275</v>
      </c>
      <c r="AU138" s="264" t="s">
        <v>90</v>
      </c>
      <c r="AV138" s="12" t="s">
        <v>90</v>
      </c>
      <c r="AW138" s="12" t="s">
        <v>42</v>
      </c>
      <c r="AX138" s="12" t="s">
        <v>79</v>
      </c>
      <c r="AY138" s="264" t="s">
        <v>183</v>
      </c>
    </row>
    <row r="139" s="12" customFormat="1">
      <c r="B139" s="253"/>
      <c r="C139" s="254"/>
      <c r="D139" s="255" t="s">
        <v>275</v>
      </c>
      <c r="E139" s="256" t="s">
        <v>34</v>
      </c>
      <c r="F139" s="257" t="s">
        <v>966</v>
      </c>
      <c r="G139" s="254"/>
      <c r="H139" s="258">
        <v>-1.2170000000000001</v>
      </c>
      <c r="I139" s="259"/>
      <c r="J139" s="254"/>
      <c r="K139" s="254"/>
      <c r="L139" s="260"/>
      <c r="M139" s="261"/>
      <c r="N139" s="262"/>
      <c r="O139" s="262"/>
      <c r="P139" s="262"/>
      <c r="Q139" s="262"/>
      <c r="R139" s="262"/>
      <c r="S139" s="262"/>
      <c r="T139" s="263"/>
      <c r="AT139" s="264" t="s">
        <v>275</v>
      </c>
      <c r="AU139" s="264" t="s">
        <v>90</v>
      </c>
      <c r="AV139" s="12" t="s">
        <v>90</v>
      </c>
      <c r="AW139" s="12" t="s">
        <v>42</v>
      </c>
      <c r="AX139" s="12" t="s">
        <v>79</v>
      </c>
      <c r="AY139" s="264" t="s">
        <v>183</v>
      </c>
    </row>
    <row r="140" s="1" customFormat="1" ht="38.25" customHeight="1">
      <c r="B140" s="47"/>
      <c r="C140" s="235" t="s">
        <v>348</v>
      </c>
      <c r="D140" s="235" t="s">
        <v>184</v>
      </c>
      <c r="E140" s="236" t="s">
        <v>349</v>
      </c>
      <c r="F140" s="237" t="s">
        <v>350</v>
      </c>
      <c r="G140" s="238" t="s">
        <v>318</v>
      </c>
      <c r="H140" s="239">
        <v>2.4209999999999998</v>
      </c>
      <c r="I140" s="240"/>
      <c r="J140" s="241">
        <f>ROUND(I140*H140,2)</f>
        <v>0</v>
      </c>
      <c r="K140" s="237" t="s">
        <v>273</v>
      </c>
      <c r="L140" s="73"/>
      <c r="M140" s="242" t="s">
        <v>34</v>
      </c>
      <c r="N140" s="243" t="s">
        <v>50</v>
      </c>
      <c r="O140" s="48"/>
      <c r="P140" s="244">
        <f>O140*H140</f>
        <v>0</v>
      </c>
      <c r="Q140" s="244">
        <v>0.017049999999999999</v>
      </c>
      <c r="R140" s="244">
        <f>Q140*H140</f>
        <v>0.041278049999999997</v>
      </c>
      <c r="S140" s="244">
        <v>0</v>
      </c>
      <c r="T140" s="245">
        <f>S140*H140</f>
        <v>0</v>
      </c>
      <c r="AR140" s="24" t="s">
        <v>197</v>
      </c>
      <c r="AT140" s="24" t="s">
        <v>184</v>
      </c>
      <c r="AU140" s="24" t="s">
        <v>90</v>
      </c>
      <c r="AY140" s="24" t="s">
        <v>183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24" t="s">
        <v>87</v>
      </c>
      <c r="BK140" s="246">
        <f>ROUND(I140*H140,2)</f>
        <v>0</v>
      </c>
      <c r="BL140" s="24" t="s">
        <v>197</v>
      </c>
      <c r="BM140" s="24" t="s">
        <v>967</v>
      </c>
    </row>
    <row r="141" s="12" customFormat="1">
      <c r="B141" s="253"/>
      <c r="C141" s="254"/>
      <c r="D141" s="255" t="s">
        <v>275</v>
      </c>
      <c r="E141" s="256" t="s">
        <v>34</v>
      </c>
      <c r="F141" s="257" t="s">
        <v>968</v>
      </c>
      <c r="G141" s="254"/>
      <c r="H141" s="258">
        <v>2.827</v>
      </c>
      <c r="I141" s="259"/>
      <c r="J141" s="254"/>
      <c r="K141" s="254"/>
      <c r="L141" s="260"/>
      <c r="M141" s="261"/>
      <c r="N141" s="262"/>
      <c r="O141" s="262"/>
      <c r="P141" s="262"/>
      <c r="Q141" s="262"/>
      <c r="R141" s="262"/>
      <c r="S141" s="262"/>
      <c r="T141" s="263"/>
      <c r="AT141" s="264" t="s">
        <v>275</v>
      </c>
      <c r="AU141" s="264" t="s">
        <v>90</v>
      </c>
      <c r="AV141" s="12" t="s">
        <v>90</v>
      </c>
      <c r="AW141" s="12" t="s">
        <v>42</v>
      </c>
      <c r="AX141" s="12" t="s">
        <v>79</v>
      </c>
      <c r="AY141" s="264" t="s">
        <v>183</v>
      </c>
    </row>
    <row r="142" s="12" customFormat="1">
      <c r="B142" s="253"/>
      <c r="C142" s="254"/>
      <c r="D142" s="255" t="s">
        <v>275</v>
      </c>
      <c r="E142" s="256" t="s">
        <v>34</v>
      </c>
      <c r="F142" s="257" t="s">
        <v>969</v>
      </c>
      <c r="G142" s="254"/>
      <c r="H142" s="258">
        <v>-0.40600000000000003</v>
      </c>
      <c r="I142" s="259"/>
      <c r="J142" s="254"/>
      <c r="K142" s="254"/>
      <c r="L142" s="260"/>
      <c r="M142" s="261"/>
      <c r="N142" s="262"/>
      <c r="O142" s="262"/>
      <c r="P142" s="262"/>
      <c r="Q142" s="262"/>
      <c r="R142" s="262"/>
      <c r="S142" s="262"/>
      <c r="T142" s="263"/>
      <c r="AT142" s="264" t="s">
        <v>275</v>
      </c>
      <c r="AU142" s="264" t="s">
        <v>90</v>
      </c>
      <c r="AV142" s="12" t="s">
        <v>90</v>
      </c>
      <c r="AW142" s="12" t="s">
        <v>42</v>
      </c>
      <c r="AX142" s="12" t="s">
        <v>79</v>
      </c>
      <c r="AY142" s="264" t="s">
        <v>183</v>
      </c>
    </row>
    <row r="143" s="1" customFormat="1" ht="25.5" customHeight="1">
      <c r="B143" s="47"/>
      <c r="C143" s="235" t="s">
        <v>355</v>
      </c>
      <c r="D143" s="235" t="s">
        <v>184</v>
      </c>
      <c r="E143" s="236" t="s">
        <v>356</v>
      </c>
      <c r="F143" s="237" t="s">
        <v>357</v>
      </c>
      <c r="G143" s="238" t="s">
        <v>272</v>
      </c>
      <c r="H143" s="239">
        <v>113.08</v>
      </c>
      <c r="I143" s="240"/>
      <c r="J143" s="241">
        <f>ROUND(I143*H143,2)</f>
        <v>0</v>
      </c>
      <c r="K143" s="237" t="s">
        <v>273</v>
      </c>
      <c r="L143" s="73"/>
      <c r="M143" s="242" t="s">
        <v>34</v>
      </c>
      <c r="N143" s="243" t="s">
        <v>50</v>
      </c>
      <c r="O143" s="48"/>
      <c r="P143" s="244">
        <f>O143*H143</f>
        <v>0</v>
      </c>
      <c r="Q143" s="244">
        <v>0.00084000000000000003</v>
      </c>
      <c r="R143" s="244">
        <f>Q143*H143</f>
        <v>0.094987200000000008</v>
      </c>
      <c r="S143" s="244">
        <v>0</v>
      </c>
      <c r="T143" s="245">
        <f>S143*H143</f>
        <v>0</v>
      </c>
      <c r="AR143" s="24" t="s">
        <v>197</v>
      </c>
      <c r="AT143" s="24" t="s">
        <v>184</v>
      </c>
      <c r="AU143" s="24" t="s">
        <v>90</v>
      </c>
      <c r="AY143" s="24" t="s">
        <v>183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24" t="s">
        <v>87</v>
      </c>
      <c r="BK143" s="246">
        <f>ROUND(I143*H143,2)</f>
        <v>0</v>
      </c>
      <c r="BL143" s="24" t="s">
        <v>197</v>
      </c>
      <c r="BM143" s="24" t="s">
        <v>970</v>
      </c>
    </row>
    <row r="144" s="12" customFormat="1">
      <c r="B144" s="253"/>
      <c r="C144" s="254"/>
      <c r="D144" s="255" t="s">
        <v>275</v>
      </c>
      <c r="E144" s="256" t="s">
        <v>34</v>
      </c>
      <c r="F144" s="257" t="s">
        <v>971</v>
      </c>
      <c r="G144" s="254"/>
      <c r="H144" s="258">
        <v>113.08</v>
      </c>
      <c r="I144" s="259"/>
      <c r="J144" s="254"/>
      <c r="K144" s="254"/>
      <c r="L144" s="260"/>
      <c r="M144" s="261"/>
      <c r="N144" s="262"/>
      <c r="O144" s="262"/>
      <c r="P144" s="262"/>
      <c r="Q144" s="262"/>
      <c r="R144" s="262"/>
      <c r="S144" s="262"/>
      <c r="T144" s="263"/>
      <c r="AT144" s="264" t="s">
        <v>275</v>
      </c>
      <c r="AU144" s="264" t="s">
        <v>90</v>
      </c>
      <c r="AV144" s="12" t="s">
        <v>90</v>
      </c>
      <c r="AW144" s="12" t="s">
        <v>42</v>
      </c>
      <c r="AX144" s="12" t="s">
        <v>87</v>
      </c>
      <c r="AY144" s="264" t="s">
        <v>183</v>
      </c>
    </row>
    <row r="145" s="1" customFormat="1" ht="25.5" customHeight="1">
      <c r="B145" s="47"/>
      <c r="C145" s="235" t="s">
        <v>360</v>
      </c>
      <c r="D145" s="235" t="s">
        <v>184</v>
      </c>
      <c r="E145" s="236" t="s">
        <v>361</v>
      </c>
      <c r="F145" s="237" t="s">
        <v>362</v>
      </c>
      <c r="G145" s="238" t="s">
        <v>272</v>
      </c>
      <c r="H145" s="239">
        <v>113.08</v>
      </c>
      <c r="I145" s="240"/>
      <c r="J145" s="241">
        <f>ROUND(I145*H145,2)</f>
        <v>0</v>
      </c>
      <c r="K145" s="237" t="s">
        <v>273</v>
      </c>
      <c r="L145" s="73"/>
      <c r="M145" s="242" t="s">
        <v>34</v>
      </c>
      <c r="N145" s="243" t="s">
        <v>50</v>
      </c>
      <c r="O145" s="48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AR145" s="24" t="s">
        <v>197</v>
      </c>
      <c r="AT145" s="24" t="s">
        <v>184</v>
      </c>
      <c r="AU145" s="24" t="s">
        <v>90</v>
      </c>
      <c r="AY145" s="24" t="s">
        <v>183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24" t="s">
        <v>87</v>
      </c>
      <c r="BK145" s="246">
        <f>ROUND(I145*H145,2)</f>
        <v>0</v>
      </c>
      <c r="BL145" s="24" t="s">
        <v>197</v>
      </c>
      <c r="BM145" s="24" t="s">
        <v>972</v>
      </c>
    </row>
    <row r="146" s="12" customFormat="1">
      <c r="B146" s="253"/>
      <c r="C146" s="254"/>
      <c r="D146" s="255" t="s">
        <v>275</v>
      </c>
      <c r="E146" s="256" t="s">
        <v>34</v>
      </c>
      <c r="F146" s="257" t="s">
        <v>971</v>
      </c>
      <c r="G146" s="254"/>
      <c r="H146" s="258">
        <v>113.08</v>
      </c>
      <c r="I146" s="259"/>
      <c r="J146" s="254"/>
      <c r="K146" s="254"/>
      <c r="L146" s="260"/>
      <c r="M146" s="261"/>
      <c r="N146" s="262"/>
      <c r="O146" s="262"/>
      <c r="P146" s="262"/>
      <c r="Q146" s="262"/>
      <c r="R146" s="262"/>
      <c r="S146" s="262"/>
      <c r="T146" s="263"/>
      <c r="AT146" s="264" t="s">
        <v>275</v>
      </c>
      <c r="AU146" s="264" t="s">
        <v>90</v>
      </c>
      <c r="AV146" s="12" t="s">
        <v>90</v>
      </c>
      <c r="AW146" s="12" t="s">
        <v>42</v>
      </c>
      <c r="AX146" s="12" t="s">
        <v>87</v>
      </c>
      <c r="AY146" s="264" t="s">
        <v>183</v>
      </c>
    </row>
    <row r="147" s="1" customFormat="1" ht="38.25" customHeight="1">
      <c r="B147" s="47"/>
      <c r="C147" s="235" t="s">
        <v>9</v>
      </c>
      <c r="D147" s="235" t="s">
        <v>184</v>
      </c>
      <c r="E147" s="236" t="s">
        <v>364</v>
      </c>
      <c r="F147" s="237" t="s">
        <v>365</v>
      </c>
      <c r="G147" s="238" t="s">
        <v>318</v>
      </c>
      <c r="H147" s="239">
        <v>24.672000000000001</v>
      </c>
      <c r="I147" s="240"/>
      <c r="J147" s="241">
        <f>ROUND(I147*H147,2)</f>
        <v>0</v>
      </c>
      <c r="K147" s="237" t="s">
        <v>273</v>
      </c>
      <c r="L147" s="73"/>
      <c r="M147" s="242" t="s">
        <v>34</v>
      </c>
      <c r="N147" s="243" t="s">
        <v>50</v>
      </c>
      <c r="O147" s="48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AR147" s="24" t="s">
        <v>197</v>
      </c>
      <c r="AT147" s="24" t="s">
        <v>184</v>
      </c>
      <c r="AU147" s="24" t="s">
        <v>90</v>
      </c>
      <c r="AY147" s="24" t="s">
        <v>183</v>
      </c>
      <c r="BE147" s="246">
        <f>IF(N147="základní",J147,0)</f>
        <v>0</v>
      </c>
      <c r="BF147" s="246">
        <f>IF(N147="snížená",J147,0)</f>
        <v>0</v>
      </c>
      <c r="BG147" s="246">
        <f>IF(N147="zákl. přenesená",J147,0)</f>
        <v>0</v>
      </c>
      <c r="BH147" s="246">
        <f>IF(N147="sníž. přenesená",J147,0)</f>
        <v>0</v>
      </c>
      <c r="BI147" s="246">
        <f>IF(N147="nulová",J147,0)</f>
        <v>0</v>
      </c>
      <c r="BJ147" s="24" t="s">
        <v>87</v>
      </c>
      <c r="BK147" s="246">
        <f>ROUND(I147*H147,2)</f>
        <v>0</v>
      </c>
      <c r="BL147" s="24" t="s">
        <v>197</v>
      </c>
      <c r="BM147" s="24" t="s">
        <v>973</v>
      </c>
    </row>
    <row r="148" s="12" customFormat="1">
      <c r="B148" s="253"/>
      <c r="C148" s="254"/>
      <c r="D148" s="255" t="s">
        <v>275</v>
      </c>
      <c r="E148" s="256" t="s">
        <v>34</v>
      </c>
      <c r="F148" s="257" t="s">
        <v>974</v>
      </c>
      <c r="G148" s="254"/>
      <c r="H148" s="258">
        <v>24.672000000000001</v>
      </c>
      <c r="I148" s="259"/>
      <c r="J148" s="254"/>
      <c r="K148" s="254"/>
      <c r="L148" s="260"/>
      <c r="M148" s="261"/>
      <c r="N148" s="262"/>
      <c r="O148" s="262"/>
      <c r="P148" s="262"/>
      <c r="Q148" s="262"/>
      <c r="R148" s="262"/>
      <c r="S148" s="262"/>
      <c r="T148" s="263"/>
      <c r="AT148" s="264" t="s">
        <v>275</v>
      </c>
      <c r="AU148" s="264" t="s">
        <v>90</v>
      </c>
      <c r="AV148" s="12" t="s">
        <v>90</v>
      </c>
      <c r="AW148" s="12" t="s">
        <v>42</v>
      </c>
      <c r="AX148" s="12" t="s">
        <v>79</v>
      </c>
      <c r="AY148" s="264" t="s">
        <v>183</v>
      </c>
    </row>
    <row r="149" s="1" customFormat="1" ht="38.25" customHeight="1">
      <c r="B149" s="47"/>
      <c r="C149" s="235" t="s">
        <v>368</v>
      </c>
      <c r="D149" s="235" t="s">
        <v>184</v>
      </c>
      <c r="E149" s="236" t="s">
        <v>369</v>
      </c>
      <c r="F149" s="237" t="s">
        <v>370</v>
      </c>
      <c r="G149" s="238" t="s">
        <v>318</v>
      </c>
      <c r="H149" s="239">
        <v>6.1680000000000001</v>
      </c>
      <c r="I149" s="240"/>
      <c r="J149" s="241">
        <f>ROUND(I149*H149,2)</f>
        <v>0</v>
      </c>
      <c r="K149" s="237" t="s">
        <v>273</v>
      </c>
      <c r="L149" s="73"/>
      <c r="M149" s="242" t="s">
        <v>34</v>
      </c>
      <c r="N149" s="243" t="s">
        <v>50</v>
      </c>
      <c r="O149" s="48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AR149" s="24" t="s">
        <v>197</v>
      </c>
      <c r="AT149" s="24" t="s">
        <v>184</v>
      </c>
      <c r="AU149" s="24" t="s">
        <v>90</v>
      </c>
      <c r="AY149" s="24" t="s">
        <v>183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24" t="s">
        <v>87</v>
      </c>
      <c r="BK149" s="246">
        <f>ROUND(I149*H149,2)</f>
        <v>0</v>
      </c>
      <c r="BL149" s="24" t="s">
        <v>197</v>
      </c>
      <c r="BM149" s="24" t="s">
        <v>975</v>
      </c>
    </row>
    <row r="150" s="12" customFormat="1">
      <c r="B150" s="253"/>
      <c r="C150" s="254"/>
      <c r="D150" s="255" t="s">
        <v>275</v>
      </c>
      <c r="E150" s="256" t="s">
        <v>34</v>
      </c>
      <c r="F150" s="257" t="s">
        <v>976</v>
      </c>
      <c r="G150" s="254"/>
      <c r="H150" s="258">
        <v>6.1680000000000001</v>
      </c>
      <c r="I150" s="259"/>
      <c r="J150" s="254"/>
      <c r="K150" s="254"/>
      <c r="L150" s="260"/>
      <c r="M150" s="261"/>
      <c r="N150" s="262"/>
      <c r="O150" s="262"/>
      <c r="P150" s="262"/>
      <c r="Q150" s="262"/>
      <c r="R150" s="262"/>
      <c r="S150" s="262"/>
      <c r="T150" s="263"/>
      <c r="AT150" s="264" t="s">
        <v>275</v>
      </c>
      <c r="AU150" s="264" t="s">
        <v>90</v>
      </c>
      <c r="AV150" s="12" t="s">
        <v>90</v>
      </c>
      <c r="AW150" s="12" t="s">
        <v>42</v>
      </c>
      <c r="AX150" s="12" t="s">
        <v>87</v>
      </c>
      <c r="AY150" s="264" t="s">
        <v>183</v>
      </c>
    </row>
    <row r="151" s="1" customFormat="1" ht="38.25" customHeight="1">
      <c r="B151" s="47"/>
      <c r="C151" s="235" t="s">
        <v>373</v>
      </c>
      <c r="D151" s="235" t="s">
        <v>184</v>
      </c>
      <c r="E151" s="236" t="s">
        <v>374</v>
      </c>
      <c r="F151" s="237" t="s">
        <v>375</v>
      </c>
      <c r="G151" s="238" t="s">
        <v>318</v>
      </c>
      <c r="H151" s="239">
        <v>77.488</v>
      </c>
      <c r="I151" s="240"/>
      <c r="J151" s="241">
        <f>ROUND(I151*H151,2)</f>
        <v>0</v>
      </c>
      <c r="K151" s="237" t="s">
        <v>273</v>
      </c>
      <c r="L151" s="73"/>
      <c r="M151" s="242" t="s">
        <v>34</v>
      </c>
      <c r="N151" s="243" t="s">
        <v>50</v>
      </c>
      <c r="O151" s="48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AR151" s="24" t="s">
        <v>197</v>
      </c>
      <c r="AT151" s="24" t="s">
        <v>184</v>
      </c>
      <c r="AU151" s="24" t="s">
        <v>90</v>
      </c>
      <c r="AY151" s="24" t="s">
        <v>183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24" t="s">
        <v>87</v>
      </c>
      <c r="BK151" s="246">
        <f>ROUND(I151*H151,2)</f>
        <v>0</v>
      </c>
      <c r="BL151" s="24" t="s">
        <v>197</v>
      </c>
      <c r="BM151" s="24" t="s">
        <v>977</v>
      </c>
    </row>
    <row r="152" s="12" customFormat="1">
      <c r="B152" s="253"/>
      <c r="C152" s="254"/>
      <c r="D152" s="255" t="s">
        <v>275</v>
      </c>
      <c r="E152" s="256" t="s">
        <v>34</v>
      </c>
      <c r="F152" s="257" t="s">
        <v>978</v>
      </c>
      <c r="G152" s="254"/>
      <c r="H152" s="258">
        <v>90.463999999999999</v>
      </c>
      <c r="I152" s="259"/>
      <c r="J152" s="254"/>
      <c r="K152" s="254"/>
      <c r="L152" s="260"/>
      <c r="M152" s="261"/>
      <c r="N152" s="262"/>
      <c r="O152" s="262"/>
      <c r="P152" s="262"/>
      <c r="Q152" s="262"/>
      <c r="R152" s="262"/>
      <c r="S152" s="262"/>
      <c r="T152" s="263"/>
      <c r="AT152" s="264" t="s">
        <v>275</v>
      </c>
      <c r="AU152" s="264" t="s">
        <v>90</v>
      </c>
      <c r="AV152" s="12" t="s">
        <v>90</v>
      </c>
      <c r="AW152" s="12" t="s">
        <v>42</v>
      </c>
      <c r="AX152" s="12" t="s">
        <v>79</v>
      </c>
      <c r="AY152" s="264" t="s">
        <v>183</v>
      </c>
    </row>
    <row r="153" s="12" customFormat="1">
      <c r="B153" s="253"/>
      <c r="C153" s="254"/>
      <c r="D153" s="255" t="s">
        <v>275</v>
      </c>
      <c r="E153" s="256" t="s">
        <v>34</v>
      </c>
      <c r="F153" s="257" t="s">
        <v>979</v>
      </c>
      <c r="G153" s="254"/>
      <c r="H153" s="258">
        <v>-12.976000000000001</v>
      </c>
      <c r="I153" s="259"/>
      <c r="J153" s="254"/>
      <c r="K153" s="254"/>
      <c r="L153" s="260"/>
      <c r="M153" s="261"/>
      <c r="N153" s="262"/>
      <c r="O153" s="262"/>
      <c r="P153" s="262"/>
      <c r="Q153" s="262"/>
      <c r="R153" s="262"/>
      <c r="S153" s="262"/>
      <c r="T153" s="263"/>
      <c r="AT153" s="264" t="s">
        <v>275</v>
      </c>
      <c r="AU153" s="264" t="s">
        <v>90</v>
      </c>
      <c r="AV153" s="12" t="s">
        <v>90</v>
      </c>
      <c r="AW153" s="12" t="s">
        <v>42</v>
      </c>
      <c r="AX153" s="12" t="s">
        <v>79</v>
      </c>
      <c r="AY153" s="264" t="s">
        <v>183</v>
      </c>
    </row>
    <row r="154" s="1" customFormat="1" ht="38.25" customHeight="1">
      <c r="B154" s="47"/>
      <c r="C154" s="235" t="s">
        <v>380</v>
      </c>
      <c r="D154" s="235" t="s">
        <v>184</v>
      </c>
      <c r="E154" s="236" t="s">
        <v>381</v>
      </c>
      <c r="F154" s="237" t="s">
        <v>382</v>
      </c>
      <c r="G154" s="238" t="s">
        <v>318</v>
      </c>
      <c r="H154" s="239">
        <v>9.6859999999999999</v>
      </c>
      <c r="I154" s="240"/>
      <c r="J154" s="241">
        <f>ROUND(I154*H154,2)</f>
        <v>0</v>
      </c>
      <c r="K154" s="237" t="s">
        <v>273</v>
      </c>
      <c r="L154" s="73"/>
      <c r="M154" s="242" t="s">
        <v>34</v>
      </c>
      <c r="N154" s="243" t="s">
        <v>50</v>
      </c>
      <c r="O154" s="48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AR154" s="24" t="s">
        <v>197</v>
      </c>
      <c r="AT154" s="24" t="s">
        <v>184</v>
      </c>
      <c r="AU154" s="24" t="s">
        <v>90</v>
      </c>
      <c r="AY154" s="24" t="s">
        <v>183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24" t="s">
        <v>87</v>
      </c>
      <c r="BK154" s="246">
        <f>ROUND(I154*H154,2)</f>
        <v>0</v>
      </c>
      <c r="BL154" s="24" t="s">
        <v>197</v>
      </c>
      <c r="BM154" s="24" t="s">
        <v>980</v>
      </c>
    </row>
    <row r="155" s="12" customFormat="1">
      <c r="B155" s="253"/>
      <c r="C155" s="254"/>
      <c r="D155" s="255" t="s">
        <v>275</v>
      </c>
      <c r="E155" s="256" t="s">
        <v>34</v>
      </c>
      <c r="F155" s="257" t="s">
        <v>981</v>
      </c>
      <c r="G155" s="254"/>
      <c r="H155" s="258">
        <v>11.308</v>
      </c>
      <c r="I155" s="259"/>
      <c r="J155" s="254"/>
      <c r="K155" s="254"/>
      <c r="L155" s="260"/>
      <c r="M155" s="261"/>
      <c r="N155" s="262"/>
      <c r="O155" s="262"/>
      <c r="P155" s="262"/>
      <c r="Q155" s="262"/>
      <c r="R155" s="262"/>
      <c r="S155" s="262"/>
      <c r="T155" s="263"/>
      <c r="AT155" s="264" t="s">
        <v>275</v>
      </c>
      <c r="AU155" s="264" t="s">
        <v>90</v>
      </c>
      <c r="AV155" s="12" t="s">
        <v>90</v>
      </c>
      <c r="AW155" s="12" t="s">
        <v>42</v>
      </c>
      <c r="AX155" s="12" t="s">
        <v>79</v>
      </c>
      <c r="AY155" s="264" t="s">
        <v>183</v>
      </c>
    </row>
    <row r="156" s="12" customFormat="1">
      <c r="B156" s="253"/>
      <c r="C156" s="254"/>
      <c r="D156" s="255" t="s">
        <v>275</v>
      </c>
      <c r="E156" s="256" t="s">
        <v>34</v>
      </c>
      <c r="F156" s="257" t="s">
        <v>982</v>
      </c>
      <c r="G156" s="254"/>
      <c r="H156" s="258">
        <v>-1.6220000000000001</v>
      </c>
      <c r="I156" s="259"/>
      <c r="J156" s="254"/>
      <c r="K156" s="254"/>
      <c r="L156" s="260"/>
      <c r="M156" s="261"/>
      <c r="N156" s="262"/>
      <c r="O156" s="262"/>
      <c r="P156" s="262"/>
      <c r="Q156" s="262"/>
      <c r="R156" s="262"/>
      <c r="S156" s="262"/>
      <c r="T156" s="263"/>
      <c r="AT156" s="264" t="s">
        <v>275</v>
      </c>
      <c r="AU156" s="264" t="s">
        <v>90</v>
      </c>
      <c r="AV156" s="12" t="s">
        <v>90</v>
      </c>
      <c r="AW156" s="12" t="s">
        <v>42</v>
      </c>
      <c r="AX156" s="12" t="s">
        <v>79</v>
      </c>
      <c r="AY156" s="264" t="s">
        <v>183</v>
      </c>
    </row>
    <row r="157" s="1" customFormat="1" ht="38.25" customHeight="1">
      <c r="B157" s="47"/>
      <c r="C157" s="235" t="s">
        <v>387</v>
      </c>
      <c r="D157" s="235" t="s">
        <v>184</v>
      </c>
      <c r="E157" s="236" t="s">
        <v>388</v>
      </c>
      <c r="F157" s="237" t="s">
        <v>389</v>
      </c>
      <c r="G157" s="238" t="s">
        <v>318</v>
      </c>
      <c r="H157" s="239">
        <v>77.488</v>
      </c>
      <c r="I157" s="240"/>
      <c r="J157" s="241">
        <f>ROUND(I157*H157,2)</f>
        <v>0</v>
      </c>
      <c r="K157" s="237" t="s">
        <v>273</v>
      </c>
      <c r="L157" s="73"/>
      <c r="M157" s="242" t="s">
        <v>34</v>
      </c>
      <c r="N157" s="243" t="s">
        <v>50</v>
      </c>
      <c r="O157" s="48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AR157" s="24" t="s">
        <v>197</v>
      </c>
      <c r="AT157" s="24" t="s">
        <v>184</v>
      </c>
      <c r="AU157" s="24" t="s">
        <v>90</v>
      </c>
      <c r="AY157" s="24" t="s">
        <v>183</v>
      </c>
      <c r="BE157" s="246">
        <f>IF(N157="základní",J157,0)</f>
        <v>0</v>
      </c>
      <c r="BF157" s="246">
        <f>IF(N157="snížená",J157,0)</f>
        <v>0</v>
      </c>
      <c r="BG157" s="246">
        <f>IF(N157="zákl. přenesená",J157,0)</f>
        <v>0</v>
      </c>
      <c r="BH157" s="246">
        <f>IF(N157="sníž. přenesená",J157,0)</f>
        <v>0</v>
      </c>
      <c r="BI157" s="246">
        <f>IF(N157="nulová",J157,0)</f>
        <v>0</v>
      </c>
      <c r="BJ157" s="24" t="s">
        <v>87</v>
      </c>
      <c r="BK157" s="246">
        <f>ROUND(I157*H157,2)</f>
        <v>0</v>
      </c>
      <c r="BL157" s="24" t="s">
        <v>197</v>
      </c>
      <c r="BM157" s="24" t="s">
        <v>983</v>
      </c>
    </row>
    <row r="158" s="12" customFormat="1">
      <c r="B158" s="253"/>
      <c r="C158" s="254"/>
      <c r="D158" s="255" t="s">
        <v>275</v>
      </c>
      <c r="E158" s="256" t="s">
        <v>34</v>
      </c>
      <c r="F158" s="257" t="s">
        <v>978</v>
      </c>
      <c r="G158" s="254"/>
      <c r="H158" s="258">
        <v>90.463999999999999</v>
      </c>
      <c r="I158" s="259"/>
      <c r="J158" s="254"/>
      <c r="K158" s="254"/>
      <c r="L158" s="260"/>
      <c r="M158" s="261"/>
      <c r="N158" s="262"/>
      <c r="O158" s="262"/>
      <c r="P158" s="262"/>
      <c r="Q158" s="262"/>
      <c r="R158" s="262"/>
      <c r="S158" s="262"/>
      <c r="T158" s="263"/>
      <c r="AT158" s="264" t="s">
        <v>275</v>
      </c>
      <c r="AU158" s="264" t="s">
        <v>90</v>
      </c>
      <c r="AV158" s="12" t="s">
        <v>90</v>
      </c>
      <c r="AW158" s="12" t="s">
        <v>42</v>
      </c>
      <c r="AX158" s="12" t="s">
        <v>79</v>
      </c>
      <c r="AY158" s="264" t="s">
        <v>183</v>
      </c>
    </row>
    <row r="159" s="12" customFormat="1">
      <c r="B159" s="253"/>
      <c r="C159" s="254"/>
      <c r="D159" s="255" t="s">
        <v>275</v>
      </c>
      <c r="E159" s="256" t="s">
        <v>34</v>
      </c>
      <c r="F159" s="257" t="s">
        <v>979</v>
      </c>
      <c r="G159" s="254"/>
      <c r="H159" s="258">
        <v>-12.976000000000001</v>
      </c>
      <c r="I159" s="259"/>
      <c r="J159" s="254"/>
      <c r="K159" s="254"/>
      <c r="L159" s="260"/>
      <c r="M159" s="261"/>
      <c r="N159" s="262"/>
      <c r="O159" s="262"/>
      <c r="P159" s="262"/>
      <c r="Q159" s="262"/>
      <c r="R159" s="262"/>
      <c r="S159" s="262"/>
      <c r="T159" s="263"/>
      <c r="AT159" s="264" t="s">
        <v>275</v>
      </c>
      <c r="AU159" s="264" t="s">
        <v>90</v>
      </c>
      <c r="AV159" s="12" t="s">
        <v>90</v>
      </c>
      <c r="AW159" s="12" t="s">
        <v>42</v>
      </c>
      <c r="AX159" s="12" t="s">
        <v>79</v>
      </c>
      <c r="AY159" s="264" t="s">
        <v>183</v>
      </c>
    </row>
    <row r="160" s="1" customFormat="1" ht="38.25" customHeight="1">
      <c r="B160" s="47"/>
      <c r="C160" s="235" t="s">
        <v>391</v>
      </c>
      <c r="D160" s="235" t="s">
        <v>184</v>
      </c>
      <c r="E160" s="236" t="s">
        <v>392</v>
      </c>
      <c r="F160" s="237" t="s">
        <v>393</v>
      </c>
      <c r="G160" s="238" t="s">
        <v>318</v>
      </c>
      <c r="H160" s="239">
        <v>11.589</v>
      </c>
      <c r="I160" s="240"/>
      <c r="J160" s="241">
        <f>ROUND(I160*H160,2)</f>
        <v>0</v>
      </c>
      <c r="K160" s="237" t="s">
        <v>273</v>
      </c>
      <c r="L160" s="73"/>
      <c r="M160" s="242" t="s">
        <v>34</v>
      </c>
      <c r="N160" s="243" t="s">
        <v>50</v>
      </c>
      <c r="O160" s="48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AR160" s="24" t="s">
        <v>197</v>
      </c>
      <c r="AT160" s="24" t="s">
        <v>184</v>
      </c>
      <c r="AU160" s="24" t="s">
        <v>90</v>
      </c>
      <c r="AY160" s="24" t="s">
        <v>183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24" t="s">
        <v>87</v>
      </c>
      <c r="BK160" s="246">
        <f>ROUND(I160*H160,2)</f>
        <v>0</v>
      </c>
      <c r="BL160" s="24" t="s">
        <v>197</v>
      </c>
      <c r="BM160" s="24" t="s">
        <v>984</v>
      </c>
    </row>
    <row r="161" s="12" customFormat="1">
      <c r="B161" s="253"/>
      <c r="C161" s="254"/>
      <c r="D161" s="255" t="s">
        <v>275</v>
      </c>
      <c r="E161" s="256" t="s">
        <v>34</v>
      </c>
      <c r="F161" s="257" t="s">
        <v>985</v>
      </c>
      <c r="G161" s="254"/>
      <c r="H161" s="258">
        <v>11.589</v>
      </c>
      <c r="I161" s="259"/>
      <c r="J161" s="254"/>
      <c r="K161" s="254"/>
      <c r="L161" s="260"/>
      <c r="M161" s="261"/>
      <c r="N161" s="262"/>
      <c r="O161" s="262"/>
      <c r="P161" s="262"/>
      <c r="Q161" s="262"/>
      <c r="R161" s="262"/>
      <c r="S161" s="262"/>
      <c r="T161" s="263"/>
      <c r="AT161" s="264" t="s">
        <v>275</v>
      </c>
      <c r="AU161" s="264" t="s">
        <v>90</v>
      </c>
      <c r="AV161" s="12" t="s">
        <v>90</v>
      </c>
      <c r="AW161" s="12" t="s">
        <v>42</v>
      </c>
      <c r="AX161" s="12" t="s">
        <v>79</v>
      </c>
      <c r="AY161" s="264" t="s">
        <v>183</v>
      </c>
    </row>
    <row r="162" s="1" customFormat="1" ht="51" customHeight="1">
      <c r="B162" s="47"/>
      <c r="C162" s="235" t="s">
        <v>399</v>
      </c>
      <c r="D162" s="235" t="s">
        <v>184</v>
      </c>
      <c r="E162" s="236" t="s">
        <v>400</v>
      </c>
      <c r="F162" s="237" t="s">
        <v>401</v>
      </c>
      <c r="G162" s="238" t="s">
        <v>318</v>
      </c>
      <c r="H162" s="239">
        <v>231.78</v>
      </c>
      <c r="I162" s="240"/>
      <c r="J162" s="241">
        <f>ROUND(I162*H162,2)</f>
        <v>0</v>
      </c>
      <c r="K162" s="237" t="s">
        <v>273</v>
      </c>
      <c r="L162" s="73"/>
      <c r="M162" s="242" t="s">
        <v>34</v>
      </c>
      <c r="N162" s="243" t="s">
        <v>50</v>
      </c>
      <c r="O162" s="48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AR162" s="24" t="s">
        <v>197</v>
      </c>
      <c r="AT162" s="24" t="s">
        <v>184</v>
      </c>
      <c r="AU162" s="24" t="s">
        <v>90</v>
      </c>
      <c r="AY162" s="24" t="s">
        <v>183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24" t="s">
        <v>87</v>
      </c>
      <c r="BK162" s="246">
        <f>ROUND(I162*H162,2)</f>
        <v>0</v>
      </c>
      <c r="BL162" s="24" t="s">
        <v>197</v>
      </c>
      <c r="BM162" s="24" t="s">
        <v>986</v>
      </c>
    </row>
    <row r="163" s="12" customFormat="1">
      <c r="B163" s="253"/>
      <c r="C163" s="254"/>
      <c r="D163" s="255" t="s">
        <v>275</v>
      </c>
      <c r="E163" s="256" t="s">
        <v>34</v>
      </c>
      <c r="F163" s="257" t="s">
        <v>987</v>
      </c>
      <c r="G163" s="254"/>
      <c r="H163" s="258">
        <v>231.78</v>
      </c>
      <c r="I163" s="259"/>
      <c r="J163" s="254"/>
      <c r="K163" s="254"/>
      <c r="L163" s="260"/>
      <c r="M163" s="261"/>
      <c r="N163" s="262"/>
      <c r="O163" s="262"/>
      <c r="P163" s="262"/>
      <c r="Q163" s="262"/>
      <c r="R163" s="262"/>
      <c r="S163" s="262"/>
      <c r="T163" s="263"/>
      <c r="AT163" s="264" t="s">
        <v>275</v>
      </c>
      <c r="AU163" s="264" t="s">
        <v>90</v>
      </c>
      <c r="AV163" s="12" t="s">
        <v>90</v>
      </c>
      <c r="AW163" s="12" t="s">
        <v>42</v>
      </c>
      <c r="AX163" s="12" t="s">
        <v>79</v>
      </c>
      <c r="AY163" s="264" t="s">
        <v>183</v>
      </c>
    </row>
    <row r="164" s="1" customFormat="1" ht="38.25" customHeight="1">
      <c r="B164" s="47"/>
      <c r="C164" s="235" t="s">
        <v>404</v>
      </c>
      <c r="D164" s="235" t="s">
        <v>184</v>
      </c>
      <c r="E164" s="236" t="s">
        <v>405</v>
      </c>
      <c r="F164" s="237" t="s">
        <v>406</v>
      </c>
      <c r="G164" s="238" t="s">
        <v>318</v>
      </c>
      <c r="H164" s="239">
        <v>9.6859999999999999</v>
      </c>
      <c r="I164" s="240"/>
      <c r="J164" s="241">
        <f>ROUND(I164*H164,2)</f>
        <v>0</v>
      </c>
      <c r="K164" s="237" t="s">
        <v>273</v>
      </c>
      <c r="L164" s="73"/>
      <c r="M164" s="242" t="s">
        <v>34</v>
      </c>
      <c r="N164" s="243" t="s">
        <v>50</v>
      </c>
      <c r="O164" s="48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AR164" s="24" t="s">
        <v>197</v>
      </c>
      <c r="AT164" s="24" t="s">
        <v>184</v>
      </c>
      <c r="AU164" s="24" t="s">
        <v>90</v>
      </c>
      <c r="AY164" s="24" t="s">
        <v>183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24" t="s">
        <v>87</v>
      </c>
      <c r="BK164" s="246">
        <f>ROUND(I164*H164,2)</f>
        <v>0</v>
      </c>
      <c r="BL164" s="24" t="s">
        <v>197</v>
      </c>
      <c r="BM164" s="24" t="s">
        <v>988</v>
      </c>
    </row>
    <row r="165" s="12" customFormat="1">
      <c r="B165" s="253"/>
      <c r="C165" s="254"/>
      <c r="D165" s="255" t="s">
        <v>275</v>
      </c>
      <c r="E165" s="256" t="s">
        <v>34</v>
      </c>
      <c r="F165" s="257" t="s">
        <v>981</v>
      </c>
      <c r="G165" s="254"/>
      <c r="H165" s="258">
        <v>11.308</v>
      </c>
      <c r="I165" s="259"/>
      <c r="J165" s="254"/>
      <c r="K165" s="254"/>
      <c r="L165" s="260"/>
      <c r="M165" s="261"/>
      <c r="N165" s="262"/>
      <c r="O165" s="262"/>
      <c r="P165" s="262"/>
      <c r="Q165" s="262"/>
      <c r="R165" s="262"/>
      <c r="S165" s="262"/>
      <c r="T165" s="263"/>
      <c r="AT165" s="264" t="s">
        <v>275</v>
      </c>
      <c r="AU165" s="264" t="s">
        <v>90</v>
      </c>
      <c r="AV165" s="12" t="s">
        <v>90</v>
      </c>
      <c r="AW165" s="12" t="s">
        <v>42</v>
      </c>
      <c r="AX165" s="12" t="s">
        <v>79</v>
      </c>
      <c r="AY165" s="264" t="s">
        <v>183</v>
      </c>
    </row>
    <row r="166" s="12" customFormat="1">
      <c r="B166" s="253"/>
      <c r="C166" s="254"/>
      <c r="D166" s="255" t="s">
        <v>275</v>
      </c>
      <c r="E166" s="256" t="s">
        <v>34</v>
      </c>
      <c r="F166" s="257" t="s">
        <v>982</v>
      </c>
      <c r="G166" s="254"/>
      <c r="H166" s="258">
        <v>-1.6220000000000001</v>
      </c>
      <c r="I166" s="259"/>
      <c r="J166" s="254"/>
      <c r="K166" s="254"/>
      <c r="L166" s="260"/>
      <c r="M166" s="261"/>
      <c r="N166" s="262"/>
      <c r="O166" s="262"/>
      <c r="P166" s="262"/>
      <c r="Q166" s="262"/>
      <c r="R166" s="262"/>
      <c r="S166" s="262"/>
      <c r="T166" s="263"/>
      <c r="AT166" s="264" t="s">
        <v>275</v>
      </c>
      <c r="AU166" s="264" t="s">
        <v>90</v>
      </c>
      <c r="AV166" s="12" t="s">
        <v>90</v>
      </c>
      <c r="AW166" s="12" t="s">
        <v>42</v>
      </c>
      <c r="AX166" s="12" t="s">
        <v>79</v>
      </c>
      <c r="AY166" s="264" t="s">
        <v>183</v>
      </c>
    </row>
    <row r="167" s="1" customFormat="1" ht="51" customHeight="1">
      <c r="B167" s="47"/>
      <c r="C167" s="235" t="s">
        <v>408</v>
      </c>
      <c r="D167" s="235" t="s">
        <v>184</v>
      </c>
      <c r="E167" s="236" t="s">
        <v>409</v>
      </c>
      <c r="F167" s="237" t="s">
        <v>410</v>
      </c>
      <c r="G167" s="238" t="s">
        <v>318</v>
      </c>
      <c r="H167" s="239">
        <v>193.72</v>
      </c>
      <c r="I167" s="240"/>
      <c r="J167" s="241">
        <f>ROUND(I167*H167,2)</f>
        <v>0</v>
      </c>
      <c r="K167" s="237" t="s">
        <v>273</v>
      </c>
      <c r="L167" s="73"/>
      <c r="M167" s="242" t="s">
        <v>34</v>
      </c>
      <c r="N167" s="243" t="s">
        <v>50</v>
      </c>
      <c r="O167" s="48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AR167" s="24" t="s">
        <v>197</v>
      </c>
      <c r="AT167" s="24" t="s">
        <v>184</v>
      </c>
      <c r="AU167" s="24" t="s">
        <v>90</v>
      </c>
      <c r="AY167" s="24" t="s">
        <v>183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24" t="s">
        <v>87</v>
      </c>
      <c r="BK167" s="246">
        <f>ROUND(I167*H167,2)</f>
        <v>0</v>
      </c>
      <c r="BL167" s="24" t="s">
        <v>197</v>
      </c>
      <c r="BM167" s="24" t="s">
        <v>989</v>
      </c>
    </row>
    <row r="168" s="12" customFormat="1">
      <c r="B168" s="253"/>
      <c r="C168" s="254"/>
      <c r="D168" s="255" t="s">
        <v>275</v>
      </c>
      <c r="E168" s="256" t="s">
        <v>34</v>
      </c>
      <c r="F168" s="257" t="s">
        <v>990</v>
      </c>
      <c r="G168" s="254"/>
      <c r="H168" s="258">
        <v>193.72</v>
      </c>
      <c r="I168" s="259"/>
      <c r="J168" s="254"/>
      <c r="K168" s="254"/>
      <c r="L168" s="260"/>
      <c r="M168" s="261"/>
      <c r="N168" s="262"/>
      <c r="O168" s="262"/>
      <c r="P168" s="262"/>
      <c r="Q168" s="262"/>
      <c r="R168" s="262"/>
      <c r="S168" s="262"/>
      <c r="T168" s="263"/>
      <c r="AT168" s="264" t="s">
        <v>275</v>
      </c>
      <c r="AU168" s="264" t="s">
        <v>90</v>
      </c>
      <c r="AV168" s="12" t="s">
        <v>90</v>
      </c>
      <c r="AW168" s="12" t="s">
        <v>42</v>
      </c>
      <c r="AX168" s="12" t="s">
        <v>87</v>
      </c>
      <c r="AY168" s="264" t="s">
        <v>183</v>
      </c>
    </row>
    <row r="169" s="1" customFormat="1" ht="16.5" customHeight="1">
      <c r="B169" s="47"/>
      <c r="C169" s="235" t="s">
        <v>301</v>
      </c>
      <c r="D169" s="235" t="s">
        <v>184</v>
      </c>
      <c r="E169" s="236" t="s">
        <v>413</v>
      </c>
      <c r="F169" s="237" t="s">
        <v>414</v>
      </c>
      <c r="G169" s="238" t="s">
        <v>318</v>
      </c>
      <c r="H169" s="239">
        <v>21.274999999999999</v>
      </c>
      <c r="I169" s="240"/>
      <c r="J169" s="241">
        <f>ROUND(I169*H169,2)</f>
        <v>0</v>
      </c>
      <c r="K169" s="237" t="s">
        <v>273</v>
      </c>
      <c r="L169" s="73"/>
      <c r="M169" s="242" t="s">
        <v>34</v>
      </c>
      <c r="N169" s="243" t="s">
        <v>50</v>
      </c>
      <c r="O169" s="48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AR169" s="24" t="s">
        <v>197</v>
      </c>
      <c r="AT169" s="24" t="s">
        <v>184</v>
      </c>
      <c r="AU169" s="24" t="s">
        <v>90</v>
      </c>
      <c r="AY169" s="24" t="s">
        <v>183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24" t="s">
        <v>87</v>
      </c>
      <c r="BK169" s="246">
        <f>ROUND(I169*H169,2)</f>
        <v>0</v>
      </c>
      <c r="BL169" s="24" t="s">
        <v>197</v>
      </c>
      <c r="BM169" s="24" t="s">
        <v>991</v>
      </c>
    </row>
    <row r="170" s="12" customFormat="1">
      <c r="B170" s="253"/>
      <c r="C170" s="254"/>
      <c r="D170" s="255" t="s">
        <v>275</v>
      </c>
      <c r="E170" s="256" t="s">
        <v>34</v>
      </c>
      <c r="F170" s="257" t="s">
        <v>992</v>
      </c>
      <c r="G170" s="254"/>
      <c r="H170" s="258">
        <v>21.274999999999999</v>
      </c>
      <c r="I170" s="259"/>
      <c r="J170" s="254"/>
      <c r="K170" s="254"/>
      <c r="L170" s="260"/>
      <c r="M170" s="261"/>
      <c r="N170" s="262"/>
      <c r="O170" s="262"/>
      <c r="P170" s="262"/>
      <c r="Q170" s="262"/>
      <c r="R170" s="262"/>
      <c r="S170" s="262"/>
      <c r="T170" s="263"/>
      <c r="AT170" s="264" t="s">
        <v>275</v>
      </c>
      <c r="AU170" s="264" t="s">
        <v>90</v>
      </c>
      <c r="AV170" s="12" t="s">
        <v>90</v>
      </c>
      <c r="AW170" s="12" t="s">
        <v>42</v>
      </c>
      <c r="AX170" s="12" t="s">
        <v>79</v>
      </c>
      <c r="AY170" s="264" t="s">
        <v>183</v>
      </c>
    </row>
    <row r="171" s="1" customFormat="1" ht="16.5" customHeight="1">
      <c r="B171" s="47"/>
      <c r="C171" s="235" t="s">
        <v>417</v>
      </c>
      <c r="D171" s="235" t="s">
        <v>184</v>
      </c>
      <c r="E171" s="236" t="s">
        <v>418</v>
      </c>
      <c r="F171" s="237" t="s">
        <v>419</v>
      </c>
      <c r="G171" s="238" t="s">
        <v>305</v>
      </c>
      <c r="H171" s="239">
        <v>42.549999999999997</v>
      </c>
      <c r="I171" s="240"/>
      <c r="J171" s="241">
        <f>ROUND(I171*H171,2)</f>
        <v>0</v>
      </c>
      <c r="K171" s="237" t="s">
        <v>273</v>
      </c>
      <c r="L171" s="73"/>
      <c r="M171" s="242" t="s">
        <v>34</v>
      </c>
      <c r="N171" s="243" t="s">
        <v>50</v>
      </c>
      <c r="O171" s="48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AR171" s="24" t="s">
        <v>197</v>
      </c>
      <c r="AT171" s="24" t="s">
        <v>184</v>
      </c>
      <c r="AU171" s="24" t="s">
        <v>90</v>
      </c>
      <c r="AY171" s="24" t="s">
        <v>183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24" t="s">
        <v>87</v>
      </c>
      <c r="BK171" s="246">
        <f>ROUND(I171*H171,2)</f>
        <v>0</v>
      </c>
      <c r="BL171" s="24" t="s">
        <v>197</v>
      </c>
      <c r="BM171" s="24" t="s">
        <v>993</v>
      </c>
    </row>
    <row r="172" s="12" customFormat="1">
      <c r="B172" s="253"/>
      <c r="C172" s="254"/>
      <c r="D172" s="255" t="s">
        <v>275</v>
      </c>
      <c r="E172" s="256" t="s">
        <v>34</v>
      </c>
      <c r="F172" s="257" t="s">
        <v>994</v>
      </c>
      <c r="G172" s="254"/>
      <c r="H172" s="258">
        <v>42.549999999999997</v>
      </c>
      <c r="I172" s="259"/>
      <c r="J172" s="254"/>
      <c r="K172" s="254"/>
      <c r="L172" s="260"/>
      <c r="M172" s="261"/>
      <c r="N172" s="262"/>
      <c r="O172" s="262"/>
      <c r="P172" s="262"/>
      <c r="Q172" s="262"/>
      <c r="R172" s="262"/>
      <c r="S172" s="262"/>
      <c r="T172" s="263"/>
      <c r="AT172" s="264" t="s">
        <v>275</v>
      </c>
      <c r="AU172" s="264" t="s">
        <v>90</v>
      </c>
      <c r="AV172" s="12" t="s">
        <v>90</v>
      </c>
      <c r="AW172" s="12" t="s">
        <v>42</v>
      </c>
      <c r="AX172" s="12" t="s">
        <v>79</v>
      </c>
      <c r="AY172" s="264" t="s">
        <v>183</v>
      </c>
    </row>
    <row r="173" s="1" customFormat="1" ht="25.5" customHeight="1">
      <c r="B173" s="47"/>
      <c r="C173" s="235" t="s">
        <v>422</v>
      </c>
      <c r="D173" s="235" t="s">
        <v>184</v>
      </c>
      <c r="E173" s="236" t="s">
        <v>423</v>
      </c>
      <c r="F173" s="237" t="s">
        <v>424</v>
      </c>
      <c r="G173" s="238" t="s">
        <v>318</v>
      </c>
      <c r="H173" s="239">
        <v>32.945</v>
      </c>
      <c r="I173" s="240"/>
      <c r="J173" s="241">
        <f>ROUND(I173*H173,2)</f>
        <v>0</v>
      </c>
      <c r="K173" s="237" t="s">
        <v>273</v>
      </c>
      <c r="L173" s="73"/>
      <c r="M173" s="242" t="s">
        <v>34</v>
      </c>
      <c r="N173" s="243" t="s">
        <v>50</v>
      </c>
      <c r="O173" s="48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AR173" s="24" t="s">
        <v>197</v>
      </c>
      <c r="AT173" s="24" t="s">
        <v>184</v>
      </c>
      <c r="AU173" s="24" t="s">
        <v>90</v>
      </c>
      <c r="AY173" s="24" t="s">
        <v>183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24" t="s">
        <v>87</v>
      </c>
      <c r="BK173" s="246">
        <f>ROUND(I173*H173,2)</f>
        <v>0</v>
      </c>
      <c r="BL173" s="24" t="s">
        <v>197</v>
      </c>
      <c r="BM173" s="24" t="s">
        <v>995</v>
      </c>
    </row>
    <row r="174" s="12" customFormat="1">
      <c r="B174" s="253"/>
      <c r="C174" s="254"/>
      <c r="D174" s="255" t="s">
        <v>275</v>
      </c>
      <c r="E174" s="256" t="s">
        <v>34</v>
      </c>
      <c r="F174" s="257" t="s">
        <v>996</v>
      </c>
      <c r="G174" s="254"/>
      <c r="H174" s="258">
        <v>56.539999999999999</v>
      </c>
      <c r="I174" s="259"/>
      <c r="J174" s="254"/>
      <c r="K174" s="254"/>
      <c r="L174" s="260"/>
      <c r="M174" s="261"/>
      <c r="N174" s="262"/>
      <c r="O174" s="262"/>
      <c r="P174" s="262"/>
      <c r="Q174" s="262"/>
      <c r="R174" s="262"/>
      <c r="S174" s="262"/>
      <c r="T174" s="263"/>
      <c r="AT174" s="264" t="s">
        <v>275</v>
      </c>
      <c r="AU174" s="264" t="s">
        <v>90</v>
      </c>
      <c r="AV174" s="12" t="s">
        <v>90</v>
      </c>
      <c r="AW174" s="12" t="s">
        <v>42</v>
      </c>
      <c r="AX174" s="12" t="s">
        <v>79</v>
      </c>
      <c r="AY174" s="264" t="s">
        <v>183</v>
      </c>
    </row>
    <row r="175" s="12" customFormat="1">
      <c r="B175" s="253"/>
      <c r="C175" s="254"/>
      <c r="D175" s="255" t="s">
        <v>275</v>
      </c>
      <c r="E175" s="256" t="s">
        <v>34</v>
      </c>
      <c r="F175" s="257" t="s">
        <v>997</v>
      </c>
      <c r="G175" s="254"/>
      <c r="H175" s="258">
        <v>-8.4600000000000009</v>
      </c>
      <c r="I175" s="259"/>
      <c r="J175" s="254"/>
      <c r="K175" s="254"/>
      <c r="L175" s="260"/>
      <c r="M175" s="261"/>
      <c r="N175" s="262"/>
      <c r="O175" s="262"/>
      <c r="P175" s="262"/>
      <c r="Q175" s="262"/>
      <c r="R175" s="262"/>
      <c r="S175" s="262"/>
      <c r="T175" s="263"/>
      <c r="AT175" s="264" t="s">
        <v>275</v>
      </c>
      <c r="AU175" s="264" t="s">
        <v>90</v>
      </c>
      <c r="AV175" s="12" t="s">
        <v>90</v>
      </c>
      <c r="AW175" s="12" t="s">
        <v>42</v>
      </c>
      <c r="AX175" s="12" t="s">
        <v>79</v>
      </c>
      <c r="AY175" s="264" t="s">
        <v>183</v>
      </c>
    </row>
    <row r="176" s="12" customFormat="1">
      <c r="B176" s="253"/>
      <c r="C176" s="254"/>
      <c r="D176" s="255" t="s">
        <v>275</v>
      </c>
      <c r="E176" s="256" t="s">
        <v>34</v>
      </c>
      <c r="F176" s="257" t="s">
        <v>998</v>
      </c>
      <c r="G176" s="254"/>
      <c r="H176" s="258">
        <v>-14.135</v>
      </c>
      <c r="I176" s="259"/>
      <c r="J176" s="254"/>
      <c r="K176" s="254"/>
      <c r="L176" s="260"/>
      <c r="M176" s="261"/>
      <c r="N176" s="262"/>
      <c r="O176" s="262"/>
      <c r="P176" s="262"/>
      <c r="Q176" s="262"/>
      <c r="R176" s="262"/>
      <c r="S176" s="262"/>
      <c r="T176" s="263"/>
      <c r="AT176" s="264" t="s">
        <v>275</v>
      </c>
      <c r="AU176" s="264" t="s">
        <v>90</v>
      </c>
      <c r="AV176" s="12" t="s">
        <v>90</v>
      </c>
      <c r="AW176" s="12" t="s">
        <v>42</v>
      </c>
      <c r="AX176" s="12" t="s">
        <v>79</v>
      </c>
      <c r="AY176" s="264" t="s">
        <v>183</v>
      </c>
    </row>
    <row r="177" s="12" customFormat="1">
      <c r="B177" s="253"/>
      <c r="C177" s="254"/>
      <c r="D177" s="255" t="s">
        <v>275</v>
      </c>
      <c r="E177" s="256" t="s">
        <v>34</v>
      </c>
      <c r="F177" s="257" t="s">
        <v>999</v>
      </c>
      <c r="G177" s="254"/>
      <c r="H177" s="258">
        <v>-1</v>
      </c>
      <c r="I177" s="259"/>
      <c r="J177" s="254"/>
      <c r="K177" s="254"/>
      <c r="L177" s="260"/>
      <c r="M177" s="261"/>
      <c r="N177" s="262"/>
      <c r="O177" s="262"/>
      <c r="P177" s="262"/>
      <c r="Q177" s="262"/>
      <c r="R177" s="262"/>
      <c r="S177" s="262"/>
      <c r="T177" s="263"/>
      <c r="AT177" s="264" t="s">
        <v>275</v>
      </c>
      <c r="AU177" s="264" t="s">
        <v>90</v>
      </c>
      <c r="AV177" s="12" t="s">
        <v>90</v>
      </c>
      <c r="AW177" s="12" t="s">
        <v>42</v>
      </c>
      <c r="AX177" s="12" t="s">
        <v>79</v>
      </c>
      <c r="AY177" s="264" t="s">
        <v>183</v>
      </c>
    </row>
    <row r="178" s="1" customFormat="1" ht="38.25" customHeight="1">
      <c r="B178" s="47"/>
      <c r="C178" s="235" t="s">
        <v>430</v>
      </c>
      <c r="D178" s="235" t="s">
        <v>184</v>
      </c>
      <c r="E178" s="236" t="s">
        <v>431</v>
      </c>
      <c r="F178" s="237" t="s">
        <v>432</v>
      </c>
      <c r="G178" s="238" t="s">
        <v>318</v>
      </c>
      <c r="H178" s="239">
        <v>11.553000000000001</v>
      </c>
      <c r="I178" s="240"/>
      <c r="J178" s="241">
        <f>ROUND(I178*H178,2)</f>
        <v>0</v>
      </c>
      <c r="K178" s="237" t="s">
        <v>273</v>
      </c>
      <c r="L178" s="73"/>
      <c r="M178" s="242" t="s">
        <v>34</v>
      </c>
      <c r="N178" s="243" t="s">
        <v>50</v>
      </c>
      <c r="O178" s="48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AR178" s="24" t="s">
        <v>197</v>
      </c>
      <c r="AT178" s="24" t="s">
        <v>184</v>
      </c>
      <c r="AU178" s="24" t="s">
        <v>90</v>
      </c>
      <c r="AY178" s="24" t="s">
        <v>183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24" t="s">
        <v>87</v>
      </c>
      <c r="BK178" s="246">
        <f>ROUND(I178*H178,2)</f>
        <v>0</v>
      </c>
      <c r="BL178" s="24" t="s">
        <v>197</v>
      </c>
      <c r="BM178" s="24" t="s">
        <v>1000</v>
      </c>
    </row>
    <row r="179" s="12" customFormat="1">
      <c r="B179" s="253"/>
      <c r="C179" s="254"/>
      <c r="D179" s="255" t="s">
        <v>275</v>
      </c>
      <c r="E179" s="256" t="s">
        <v>34</v>
      </c>
      <c r="F179" s="257" t="s">
        <v>1001</v>
      </c>
      <c r="G179" s="254"/>
      <c r="H179" s="258">
        <v>-2.5819999999999999</v>
      </c>
      <c r="I179" s="259"/>
      <c r="J179" s="254"/>
      <c r="K179" s="254"/>
      <c r="L179" s="260"/>
      <c r="M179" s="261"/>
      <c r="N179" s="262"/>
      <c r="O179" s="262"/>
      <c r="P179" s="262"/>
      <c r="Q179" s="262"/>
      <c r="R179" s="262"/>
      <c r="S179" s="262"/>
      <c r="T179" s="263"/>
      <c r="AT179" s="264" t="s">
        <v>275</v>
      </c>
      <c r="AU179" s="264" t="s">
        <v>90</v>
      </c>
      <c r="AV179" s="12" t="s">
        <v>90</v>
      </c>
      <c r="AW179" s="12" t="s">
        <v>42</v>
      </c>
      <c r="AX179" s="12" t="s">
        <v>79</v>
      </c>
      <c r="AY179" s="264" t="s">
        <v>183</v>
      </c>
    </row>
    <row r="180" s="12" customFormat="1">
      <c r="B180" s="253"/>
      <c r="C180" s="254"/>
      <c r="D180" s="255" t="s">
        <v>275</v>
      </c>
      <c r="E180" s="256" t="s">
        <v>34</v>
      </c>
      <c r="F180" s="257" t="s">
        <v>1002</v>
      </c>
      <c r="G180" s="254"/>
      <c r="H180" s="258">
        <v>14.135</v>
      </c>
      <c r="I180" s="259"/>
      <c r="J180" s="254"/>
      <c r="K180" s="254"/>
      <c r="L180" s="260"/>
      <c r="M180" s="261"/>
      <c r="N180" s="262"/>
      <c r="O180" s="262"/>
      <c r="P180" s="262"/>
      <c r="Q180" s="262"/>
      <c r="R180" s="262"/>
      <c r="S180" s="262"/>
      <c r="T180" s="263"/>
      <c r="AT180" s="264" t="s">
        <v>275</v>
      </c>
      <c r="AU180" s="264" t="s">
        <v>90</v>
      </c>
      <c r="AV180" s="12" t="s">
        <v>90</v>
      </c>
      <c r="AW180" s="12" t="s">
        <v>42</v>
      </c>
      <c r="AX180" s="12" t="s">
        <v>79</v>
      </c>
      <c r="AY180" s="264" t="s">
        <v>183</v>
      </c>
    </row>
    <row r="181" s="11" customFormat="1" ht="29.88" customHeight="1">
      <c r="B181" s="219"/>
      <c r="C181" s="220"/>
      <c r="D181" s="221" t="s">
        <v>78</v>
      </c>
      <c r="E181" s="233" t="s">
        <v>90</v>
      </c>
      <c r="F181" s="233" t="s">
        <v>436</v>
      </c>
      <c r="G181" s="220"/>
      <c r="H181" s="220"/>
      <c r="I181" s="223"/>
      <c r="J181" s="234">
        <f>BK181</f>
        <v>0</v>
      </c>
      <c r="K181" s="220"/>
      <c r="L181" s="225"/>
      <c r="M181" s="226"/>
      <c r="N181" s="227"/>
      <c r="O181" s="227"/>
      <c r="P181" s="228">
        <f>SUM(P182:P183)</f>
        <v>0</v>
      </c>
      <c r="Q181" s="227"/>
      <c r="R181" s="228">
        <f>SUM(R182:R183)</f>
        <v>0</v>
      </c>
      <c r="S181" s="227"/>
      <c r="T181" s="229">
        <f>SUM(T182:T183)</f>
        <v>0</v>
      </c>
      <c r="AR181" s="230" t="s">
        <v>87</v>
      </c>
      <c r="AT181" s="231" t="s">
        <v>78</v>
      </c>
      <c r="AU181" s="231" t="s">
        <v>87</v>
      </c>
      <c r="AY181" s="230" t="s">
        <v>183</v>
      </c>
      <c r="BK181" s="232">
        <f>SUM(BK182:BK183)</f>
        <v>0</v>
      </c>
    </row>
    <row r="182" s="1" customFormat="1" ht="16.5" customHeight="1">
      <c r="B182" s="47"/>
      <c r="C182" s="235" t="s">
        <v>437</v>
      </c>
      <c r="D182" s="235" t="s">
        <v>184</v>
      </c>
      <c r="E182" s="236" t="s">
        <v>438</v>
      </c>
      <c r="F182" s="237" t="s">
        <v>439</v>
      </c>
      <c r="G182" s="238" t="s">
        <v>318</v>
      </c>
      <c r="H182" s="239">
        <v>0.20000000000000001</v>
      </c>
      <c r="I182" s="240"/>
      <c r="J182" s="241">
        <f>ROUND(I182*H182,2)</f>
        <v>0</v>
      </c>
      <c r="K182" s="237" t="s">
        <v>273</v>
      </c>
      <c r="L182" s="73"/>
      <c r="M182" s="242" t="s">
        <v>34</v>
      </c>
      <c r="N182" s="243" t="s">
        <v>50</v>
      </c>
      <c r="O182" s="48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AR182" s="24" t="s">
        <v>197</v>
      </c>
      <c r="AT182" s="24" t="s">
        <v>184</v>
      </c>
      <c r="AU182" s="24" t="s">
        <v>90</v>
      </c>
      <c r="AY182" s="24" t="s">
        <v>183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24" t="s">
        <v>87</v>
      </c>
      <c r="BK182" s="246">
        <f>ROUND(I182*H182,2)</f>
        <v>0</v>
      </c>
      <c r="BL182" s="24" t="s">
        <v>197</v>
      </c>
      <c r="BM182" s="24" t="s">
        <v>1003</v>
      </c>
    </row>
    <row r="183" s="12" customFormat="1">
      <c r="B183" s="253"/>
      <c r="C183" s="254"/>
      <c r="D183" s="255" t="s">
        <v>275</v>
      </c>
      <c r="E183" s="256" t="s">
        <v>34</v>
      </c>
      <c r="F183" s="257" t="s">
        <v>1004</v>
      </c>
      <c r="G183" s="254"/>
      <c r="H183" s="258">
        <v>0.20000000000000001</v>
      </c>
      <c r="I183" s="259"/>
      <c r="J183" s="254"/>
      <c r="K183" s="254"/>
      <c r="L183" s="260"/>
      <c r="M183" s="261"/>
      <c r="N183" s="262"/>
      <c r="O183" s="262"/>
      <c r="P183" s="262"/>
      <c r="Q183" s="262"/>
      <c r="R183" s="262"/>
      <c r="S183" s="262"/>
      <c r="T183" s="263"/>
      <c r="AT183" s="264" t="s">
        <v>275</v>
      </c>
      <c r="AU183" s="264" t="s">
        <v>90</v>
      </c>
      <c r="AV183" s="12" t="s">
        <v>90</v>
      </c>
      <c r="AW183" s="12" t="s">
        <v>42</v>
      </c>
      <c r="AX183" s="12" t="s">
        <v>87</v>
      </c>
      <c r="AY183" s="264" t="s">
        <v>183</v>
      </c>
    </row>
    <row r="184" s="11" customFormat="1" ht="29.88" customHeight="1">
      <c r="B184" s="219"/>
      <c r="C184" s="220"/>
      <c r="D184" s="221" t="s">
        <v>78</v>
      </c>
      <c r="E184" s="233" t="s">
        <v>193</v>
      </c>
      <c r="F184" s="233" t="s">
        <v>442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SUM(P185:P186)</f>
        <v>0</v>
      </c>
      <c r="Q184" s="227"/>
      <c r="R184" s="228">
        <f>SUM(R185:R186)</f>
        <v>0</v>
      </c>
      <c r="S184" s="227"/>
      <c r="T184" s="229">
        <f>SUM(T185:T186)</f>
        <v>0</v>
      </c>
      <c r="AR184" s="230" t="s">
        <v>87</v>
      </c>
      <c r="AT184" s="231" t="s">
        <v>78</v>
      </c>
      <c r="AU184" s="231" t="s">
        <v>87</v>
      </c>
      <c r="AY184" s="230" t="s">
        <v>183</v>
      </c>
      <c r="BK184" s="232">
        <f>SUM(BK185:BK186)</f>
        <v>0</v>
      </c>
    </row>
    <row r="185" s="1" customFormat="1" ht="16.5" customHeight="1">
      <c r="B185" s="47"/>
      <c r="C185" s="235" t="s">
        <v>443</v>
      </c>
      <c r="D185" s="235" t="s">
        <v>184</v>
      </c>
      <c r="E185" s="236" t="s">
        <v>444</v>
      </c>
      <c r="F185" s="237" t="s">
        <v>445</v>
      </c>
      <c r="G185" s="238" t="s">
        <v>289</v>
      </c>
      <c r="H185" s="239">
        <v>25.699999999999999</v>
      </c>
      <c r="I185" s="240"/>
      <c r="J185" s="241">
        <f>ROUND(I185*H185,2)</f>
        <v>0</v>
      </c>
      <c r="K185" s="237" t="s">
        <v>273</v>
      </c>
      <c r="L185" s="73"/>
      <c r="M185" s="242" t="s">
        <v>34</v>
      </c>
      <c r="N185" s="243" t="s">
        <v>50</v>
      </c>
      <c r="O185" s="48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AR185" s="24" t="s">
        <v>197</v>
      </c>
      <c r="AT185" s="24" t="s">
        <v>184</v>
      </c>
      <c r="AU185" s="24" t="s">
        <v>90</v>
      </c>
      <c r="AY185" s="24" t="s">
        <v>183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24" t="s">
        <v>87</v>
      </c>
      <c r="BK185" s="246">
        <f>ROUND(I185*H185,2)</f>
        <v>0</v>
      </c>
      <c r="BL185" s="24" t="s">
        <v>197</v>
      </c>
      <c r="BM185" s="24" t="s">
        <v>1005</v>
      </c>
    </row>
    <row r="186" s="12" customFormat="1">
      <c r="B186" s="253"/>
      <c r="C186" s="254"/>
      <c r="D186" s="255" t="s">
        <v>275</v>
      </c>
      <c r="E186" s="256" t="s">
        <v>34</v>
      </c>
      <c r="F186" s="257" t="s">
        <v>1006</v>
      </c>
      <c r="G186" s="254"/>
      <c r="H186" s="258">
        <v>25.699999999999999</v>
      </c>
      <c r="I186" s="259"/>
      <c r="J186" s="254"/>
      <c r="K186" s="254"/>
      <c r="L186" s="260"/>
      <c r="M186" s="261"/>
      <c r="N186" s="262"/>
      <c r="O186" s="262"/>
      <c r="P186" s="262"/>
      <c r="Q186" s="262"/>
      <c r="R186" s="262"/>
      <c r="S186" s="262"/>
      <c r="T186" s="263"/>
      <c r="AT186" s="264" t="s">
        <v>275</v>
      </c>
      <c r="AU186" s="264" t="s">
        <v>90</v>
      </c>
      <c r="AV186" s="12" t="s">
        <v>90</v>
      </c>
      <c r="AW186" s="12" t="s">
        <v>42</v>
      </c>
      <c r="AX186" s="12" t="s">
        <v>87</v>
      </c>
      <c r="AY186" s="264" t="s">
        <v>183</v>
      </c>
    </row>
    <row r="187" s="11" customFormat="1" ht="29.88" customHeight="1">
      <c r="B187" s="219"/>
      <c r="C187" s="220"/>
      <c r="D187" s="221" t="s">
        <v>78</v>
      </c>
      <c r="E187" s="233" t="s">
        <v>197</v>
      </c>
      <c r="F187" s="233" t="s">
        <v>448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SUM(P188:P191)</f>
        <v>0</v>
      </c>
      <c r="Q187" s="227"/>
      <c r="R187" s="228">
        <f>SUM(R188:R191)</f>
        <v>4.8592788999999996</v>
      </c>
      <c r="S187" s="227"/>
      <c r="T187" s="229">
        <f>SUM(T188:T191)</f>
        <v>0</v>
      </c>
      <c r="AR187" s="230" t="s">
        <v>87</v>
      </c>
      <c r="AT187" s="231" t="s">
        <v>78</v>
      </c>
      <c r="AU187" s="231" t="s">
        <v>87</v>
      </c>
      <c r="AY187" s="230" t="s">
        <v>183</v>
      </c>
      <c r="BK187" s="232">
        <f>SUM(BK188:BK191)</f>
        <v>0</v>
      </c>
    </row>
    <row r="188" s="1" customFormat="1" ht="16.5" customHeight="1">
      <c r="B188" s="47"/>
      <c r="C188" s="235" t="s">
        <v>449</v>
      </c>
      <c r="D188" s="235" t="s">
        <v>184</v>
      </c>
      <c r="E188" s="236" t="s">
        <v>450</v>
      </c>
      <c r="F188" s="237" t="s">
        <v>451</v>
      </c>
      <c r="G188" s="238" t="s">
        <v>289</v>
      </c>
      <c r="H188" s="239">
        <v>25.699999999999999</v>
      </c>
      <c r="I188" s="240"/>
      <c r="J188" s="241">
        <f>ROUND(I188*H188,2)</f>
        <v>0</v>
      </c>
      <c r="K188" s="237" t="s">
        <v>273</v>
      </c>
      <c r="L188" s="73"/>
      <c r="M188" s="242" t="s">
        <v>34</v>
      </c>
      <c r="N188" s="243" t="s">
        <v>50</v>
      </c>
      <c r="O188" s="48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AR188" s="24" t="s">
        <v>197</v>
      </c>
      <c r="AT188" s="24" t="s">
        <v>184</v>
      </c>
      <c r="AU188" s="24" t="s">
        <v>90</v>
      </c>
      <c r="AY188" s="24" t="s">
        <v>183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24" t="s">
        <v>87</v>
      </c>
      <c r="BK188" s="246">
        <f>ROUND(I188*H188,2)</f>
        <v>0</v>
      </c>
      <c r="BL188" s="24" t="s">
        <v>197</v>
      </c>
      <c r="BM188" s="24" t="s">
        <v>1007</v>
      </c>
    </row>
    <row r="189" s="12" customFormat="1">
      <c r="B189" s="253"/>
      <c r="C189" s="254"/>
      <c r="D189" s="255" t="s">
        <v>275</v>
      </c>
      <c r="E189" s="256" t="s">
        <v>34</v>
      </c>
      <c r="F189" s="257" t="s">
        <v>1006</v>
      </c>
      <c r="G189" s="254"/>
      <c r="H189" s="258">
        <v>25.699999999999999</v>
      </c>
      <c r="I189" s="259"/>
      <c r="J189" s="254"/>
      <c r="K189" s="254"/>
      <c r="L189" s="260"/>
      <c r="M189" s="261"/>
      <c r="N189" s="262"/>
      <c r="O189" s="262"/>
      <c r="P189" s="262"/>
      <c r="Q189" s="262"/>
      <c r="R189" s="262"/>
      <c r="S189" s="262"/>
      <c r="T189" s="263"/>
      <c r="AT189" s="264" t="s">
        <v>275</v>
      </c>
      <c r="AU189" s="264" t="s">
        <v>90</v>
      </c>
      <c r="AV189" s="12" t="s">
        <v>90</v>
      </c>
      <c r="AW189" s="12" t="s">
        <v>42</v>
      </c>
      <c r="AX189" s="12" t="s">
        <v>87</v>
      </c>
      <c r="AY189" s="264" t="s">
        <v>183</v>
      </c>
    </row>
    <row r="190" s="1" customFormat="1" ht="25.5" customHeight="1">
      <c r="B190" s="47"/>
      <c r="C190" s="235" t="s">
        <v>453</v>
      </c>
      <c r="D190" s="235" t="s">
        <v>184</v>
      </c>
      <c r="E190" s="236" t="s">
        <v>454</v>
      </c>
      <c r="F190" s="237" t="s">
        <v>455</v>
      </c>
      <c r="G190" s="238" t="s">
        <v>318</v>
      </c>
      <c r="H190" s="239">
        <v>2.5699999999999998</v>
      </c>
      <c r="I190" s="240"/>
      <c r="J190" s="241">
        <f>ROUND(I190*H190,2)</f>
        <v>0</v>
      </c>
      <c r="K190" s="237" t="s">
        <v>273</v>
      </c>
      <c r="L190" s="73"/>
      <c r="M190" s="242" t="s">
        <v>34</v>
      </c>
      <c r="N190" s="243" t="s">
        <v>50</v>
      </c>
      <c r="O190" s="48"/>
      <c r="P190" s="244">
        <f>O190*H190</f>
        <v>0</v>
      </c>
      <c r="Q190" s="244">
        <v>1.8907700000000001</v>
      </c>
      <c r="R190" s="244">
        <f>Q190*H190</f>
        <v>4.8592788999999996</v>
      </c>
      <c r="S190" s="244">
        <v>0</v>
      </c>
      <c r="T190" s="245">
        <f>S190*H190</f>
        <v>0</v>
      </c>
      <c r="AR190" s="24" t="s">
        <v>197</v>
      </c>
      <c r="AT190" s="24" t="s">
        <v>184</v>
      </c>
      <c r="AU190" s="24" t="s">
        <v>90</v>
      </c>
      <c r="AY190" s="24" t="s">
        <v>183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24" t="s">
        <v>87</v>
      </c>
      <c r="BK190" s="246">
        <f>ROUND(I190*H190,2)</f>
        <v>0</v>
      </c>
      <c r="BL190" s="24" t="s">
        <v>197</v>
      </c>
      <c r="BM190" s="24" t="s">
        <v>1008</v>
      </c>
    </row>
    <row r="191" s="12" customFormat="1">
      <c r="B191" s="253"/>
      <c r="C191" s="254"/>
      <c r="D191" s="255" t="s">
        <v>275</v>
      </c>
      <c r="E191" s="256" t="s">
        <v>34</v>
      </c>
      <c r="F191" s="257" t="s">
        <v>1009</v>
      </c>
      <c r="G191" s="254"/>
      <c r="H191" s="258">
        <v>2.5699999999999998</v>
      </c>
      <c r="I191" s="259"/>
      <c r="J191" s="254"/>
      <c r="K191" s="254"/>
      <c r="L191" s="260"/>
      <c r="M191" s="261"/>
      <c r="N191" s="262"/>
      <c r="O191" s="262"/>
      <c r="P191" s="262"/>
      <c r="Q191" s="262"/>
      <c r="R191" s="262"/>
      <c r="S191" s="262"/>
      <c r="T191" s="263"/>
      <c r="AT191" s="264" t="s">
        <v>275</v>
      </c>
      <c r="AU191" s="264" t="s">
        <v>90</v>
      </c>
      <c r="AV191" s="12" t="s">
        <v>90</v>
      </c>
      <c r="AW191" s="12" t="s">
        <v>42</v>
      </c>
      <c r="AX191" s="12" t="s">
        <v>87</v>
      </c>
      <c r="AY191" s="264" t="s">
        <v>183</v>
      </c>
    </row>
    <row r="192" s="11" customFormat="1" ht="29.88" customHeight="1">
      <c r="B192" s="219"/>
      <c r="C192" s="220"/>
      <c r="D192" s="221" t="s">
        <v>78</v>
      </c>
      <c r="E192" s="233" t="s">
        <v>182</v>
      </c>
      <c r="F192" s="233" t="s">
        <v>458</v>
      </c>
      <c r="G192" s="220"/>
      <c r="H192" s="220"/>
      <c r="I192" s="223"/>
      <c r="J192" s="234">
        <f>BK192</f>
        <v>0</v>
      </c>
      <c r="K192" s="220"/>
      <c r="L192" s="225"/>
      <c r="M192" s="226"/>
      <c r="N192" s="227"/>
      <c r="O192" s="227"/>
      <c r="P192" s="228">
        <f>SUM(P193:P211)</f>
        <v>0</v>
      </c>
      <c r="Q192" s="227"/>
      <c r="R192" s="228">
        <f>SUM(R193:R211)</f>
        <v>0.042900000000000001</v>
      </c>
      <c r="S192" s="227"/>
      <c r="T192" s="229">
        <f>SUM(T193:T211)</f>
        <v>0</v>
      </c>
      <c r="AR192" s="230" t="s">
        <v>87</v>
      </c>
      <c r="AT192" s="231" t="s">
        <v>78</v>
      </c>
      <c r="AU192" s="231" t="s">
        <v>87</v>
      </c>
      <c r="AY192" s="230" t="s">
        <v>183</v>
      </c>
      <c r="BK192" s="232">
        <f>SUM(BK193:BK211)</f>
        <v>0</v>
      </c>
    </row>
    <row r="193" s="1" customFormat="1" ht="25.5" customHeight="1">
      <c r="B193" s="47"/>
      <c r="C193" s="235" t="s">
        <v>459</v>
      </c>
      <c r="D193" s="235" t="s">
        <v>184</v>
      </c>
      <c r="E193" s="236" t="s">
        <v>460</v>
      </c>
      <c r="F193" s="237" t="s">
        <v>461</v>
      </c>
      <c r="G193" s="238" t="s">
        <v>272</v>
      </c>
      <c r="H193" s="239">
        <v>5</v>
      </c>
      <c r="I193" s="240"/>
      <c r="J193" s="241">
        <f>ROUND(I193*H193,2)</f>
        <v>0</v>
      </c>
      <c r="K193" s="237" t="s">
        <v>273</v>
      </c>
      <c r="L193" s="73"/>
      <c r="M193" s="242" t="s">
        <v>34</v>
      </c>
      <c r="N193" s="243" t="s">
        <v>50</v>
      </c>
      <c r="O193" s="48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AR193" s="24" t="s">
        <v>197</v>
      </c>
      <c r="AT193" s="24" t="s">
        <v>184</v>
      </c>
      <c r="AU193" s="24" t="s">
        <v>90</v>
      </c>
      <c r="AY193" s="24" t="s">
        <v>183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24" t="s">
        <v>87</v>
      </c>
      <c r="BK193" s="246">
        <f>ROUND(I193*H193,2)</f>
        <v>0</v>
      </c>
      <c r="BL193" s="24" t="s">
        <v>197</v>
      </c>
      <c r="BM193" s="24" t="s">
        <v>1010</v>
      </c>
    </row>
    <row r="194" s="12" customFormat="1">
      <c r="B194" s="253"/>
      <c r="C194" s="254"/>
      <c r="D194" s="255" t="s">
        <v>275</v>
      </c>
      <c r="E194" s="256" t="s">
        <v>34</v>
      </c>
      <c r="F194" s="257" t="s">
        <v>1011</v>
      </c>
      <c r="G194" s="254"/>
      <c r="H194" s="258">
        <v>5</v>
      </c>
      <c r="I194" s="259"/>
      <c r="J194" s="254"/>
      <c r="K194" s="254"/>
      <c r="L194" s="260"/>
      <c r="M194" s="261"/>
      <c r="N194" s="262"/>
      <c r="O194" s="262"/>
      <c r="P194" s="262"/>
      <c r="Q194" s="262"/>
      <c r="R194" s="262"/>
      <c r="S194" s="262"/>
      <c r="T194" s="263"/>
      <c r="AT194" s="264" t="s">
        <v>275</v>
      </c>
      <c r="AU194" s="264" t="s">
        <v>90</v>
      </c>
      <c r="AV194" s="12" t="s">
        <v>90</v>
      </c>
      <c r="AW194" s="12" t="s">
        <v>42</v>
      </c>
      <c r="AX194" s="12" t="s">
        <v>87</v>
      </c>
      <c r="AY194" s="264" t="s">
        <v>183</v>
      </c>
    </row>
    <row r="195" s="1" customFormat="1" ht="25.5" customHeight="1">
      <c r="B195" s="47"/>
      <c r="C195" s="235" t="s">
        <v>464</v>
      </c>
      <c r="D195" s="235" t="s">
        <v>184</v>
      </c>
      <c r="E195" s="236" t="s">
        <v>465</v>
      </c>
      <c r="F195" s="237" t="s">
        <v>466</v>
      </c>
      <c r="G195" s="238" t="s">
        <v>272</v>
      </c>
      <c r="H195" s="239">
        <v>36.049999999999997</v>
      </c>
      <c r="I195" s="240"/>
      <c r="J195" s="241">
        <f>ROUND(I195*H195,2)</f>
        <v>0</v>
      </c>
      <c r="K195" s="237" t="s">
        <v>273</v>
      </c>
      <c r="L195" s="73"/>
      <c r="M195" s="242" t="s">
        <v>34</v>
      </c>
      <c r="N195" s="243" t="s">
        <v>50</v>
      </c>
      <c r="O195" s="48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AR195" s="24" t="s">
        <v>197</v>
      </c>
      <c r="AT195" s="24" t="s">
        <v>184</v>
      </c>
      <c r="AU195" s="24" t="s">
        <v>90</v>
      </c>
      <c r="AY195" s="24" t="s">
        <v>183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24" t="s">
        <v>87</v>
      </c>
      <c r="BK195" s="246">
        <f>ROUND(I195*H195,2)</f>
        <v>0</v>
      </c>
      <c r="BL195" s="24" t="s">
        <v>197</v>
      </c>
      <c r="BM195" s="24" t="s">
        <v>1012</v>
      </c>
    </row>
    <row r="196" s="12" customFormat="1">
      <c r="B196" s="253"/>
      <c r="C196" s="254"/>
      <c r="D196" s="255" t="s">
        <v>275</v>
      </c>
      <c r="E196" s="256" t="s">
        <v>34</v>
      </c>
      <c r="F196" s="257" t="s">
        <v>939</v>
      </c>
      <c r="G196" s="254"/>
      <c r="H196" s="258">
        <v>36.049999999999997</v>
      </c>
      <c r="I196" s="259"/>
      <c r="J196" s="254"/>
      <c r="K196" s="254"/>
      <c r="L196" s="260"/>
      <c r="M196" s="261"/>
      <c r="N196" s="262"/>
      <c r="O196" s="262"/>
      <c r="P196" s="262"/>
      <c r="Q196" s="262"/>
      <c r="R196" s="262"/>
      <c r="S196" s="262"/>
      <c r="T196" s="263"/>
      <c r="AT196" s="264" t="s">
        <v>275</v>
      </c>
      <c r="AU196" s="264" t="s">
        <v>90</v>
      </c>
      <c r="AV196" s="12" t="s">
        <v>90</v>
      </c>
      <c r="AW196" s="12" t="s">
        <v>42</v>
      </c>
      <c r="AX196" s="12" t="s">
        <v>87</v>
      </c>
      <c r="AY196" s="264" t="s">
        <v>183</v>
      </c>
    </row>
    <row r="197" s="1" customFormat="1" ht="38.25" customHeight="1">
      <c r="B197" s="47"/>
      <c r="C197" s="235" t="s">
        <v>315</v>
      </c>
      <c r="D197" s="235" t="s">
        <v>184</v>
      </c>
      <c r="E197" s="236" t="s">
        <v>1013</v>
      </c>
      <c r="F197" s="237" t="s">
        <v>1014</v>
      </c>
      <c r="G197" s="238" t="s">
        <v>272</v>
      </c>
      <c r="H197" s="239">
        <v>7.5</v>
      </c>
      <c r="I197" s="240"/>
      <c r="J197" s="241">
        <f>ROUND(I197*H197,2)</f>
        <v>0</v>
      </c>
      <c r="K197" s="237" t="s">
        <v>273</v>
      </c>
      <c r="L197" s="73"/>
      <c r="M197" s="242" t="s">
        <v>34</v>
      </c>
      <c r="N197" s="243" t="s">
        <v>50</v>
      </c>
      <c r="O197" s="48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AR197" s="24" t="s">
        <v>197</v>
      </c>
      <c r="AT197" s="24" t="s">
        <v>184</v>
      </c>
      <c r="AU197" s="24" t="s">
        <v>90</v>
      </c>
      <c r="AY197" s="24" t="s">
        <v>183</v>
      </c>
      <c r="BE197" s="246">
        <f>IF(N197="základní",J197,0)</f>
        <v>0</v>
      </c>
      <c r="BF197" s="246">
        <f>IF(N197="snížená",J197,0)</f>
        <v>0</v>
      </c>
      <c r="BG197" s="246">
        <f>IF(N197="zákl. přenesená",J197,0)</f>
        <v>0</v>
      </c>
      <c r="BH197" s="246">
        <f>IF(N197="sníž. přenesená",J197,0)</f>
        <v>0</v>
      </c>
      <c r="BI197" s="246">
        <f>IF(N197="nulová",J197,0)</f>
        <v>0</v>
      </c>
      <c r="BJ197" s="24" t="s">
        <v>87</v>
      </c>
      <c r="BK197" s="246">
        <f>ROUND(I197*H197,2)</f>
        <v>0</v>
      </c>
      <c r="BL197" s="24" t="s">
        <v>197</v>
      </c>
      <c r="BM197" s="24" t="s">
        <v>1015</v>
      </c>
    </row>
    <row r="198" s="12" customFormat="1">
      <c r="B198" s="253"/>
      <c r="C198" s="254"/>
      <c r="D198" s="255" t="s">
        <v>275</v>
      </c>
      <c r="E198" s="256" t="s">
        <v>34</v>
      </c>
      <c r="F198" s="257" t="s">
        <v>1016</v>
      </c>
      <c r="G198" s="254"/>
      <c r="H198" s="258">
        <v>7.5</v>
      </c>
      <c r="I198" s="259"/>
      <c r="J198" s="254"/>
      <c r="K198" s="254"/>
      <c r="L198" s="260"/>
      <c r="M198" s="261"/>
      <c r="N198" s="262"/>
      <c r="O198" s="262"/>
      <c r="P198" s="262"/>
      <c r="Q198" s="262"/>
      <c r="R198" s="262"/>
      <c r="S198" s="262"/>
      <c r="T198" s="263"/>
      <c r="AT198" s="264" t="s">
        <v>275</v>
      </c>
      <c r="AU198" s="264" t="s">
        <v>90</v>
      </c>
      <c r="AV198" s="12" t="s">
        <v>90</v>
      </c>
      <c r="AW198" s="12" t="s">
        <v>42</v>
      </c>
      <c r="AX198" s="12" t="s">
        <v>87</v>
      </c>
      <c r="AY198" s="264" t="s">
        <v>183</v>
      </c>
    </row>
    <row r="199" s="1" customFormat="1" ht="25.5" customHeight="1">
      <c r="B199" s="47"/>
      <c r="C199" s="235" t="s">
        <v>473</v>
      </c>
      <c r="D199" s="235" t="s">
        <v>184</v>
      </c>
      <c r="E199" s="236" t="s">
        <v>1017</v>
      </c>
      <c r="F199" s="237" t="s">
        <v>1018</v>
      </c>
      <c r="G199" s="238" t="s">
        <v>272</v>
      </c>
      <c r="H199" s="239">
        <v>14.9</v>
      </c>
      <c r="I199" s="240"/>
      <c r="J199" s="241">
        <f>ROUND(I199*H199,2)</f>
        <v>0</v>
      </c>
      <c r="K199" s="237" t="s">
        <v>273</v>
      </c>
      <c r="L199" s="73"/>
      <c r="M199" s="242" t="s">
        <v>34</v>
      </c>
      <c r="N199" s="243" t="s">
        <v>50</v>
      </c>
      <c r="O199" s="48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AR199" s="24" t="s">
        <v>197</v>
      </c>
      <c r="AT199" s="24" t="s">
        <v>184</v>
      </c>
      <c r="AU199" s="24" t="s">
        <v>90</v>
      </c>
      <c r="AY199" s="24" t="s">
        <v>183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24" t="s">
        <v>87</v>
      </c>
      <c r="BK199" s="246">
        <f>ROUND(I199*H199,2)</f>
        <v>0</v>
      </c>
      <c r="BL199" s="24" t="s">
        <v>197</v>
      </c>
      <c r="BM199" s="24" t="s">
        <v>1019</v>
      </c>
    </row>
    <row r="200" s="12" customFormat="1">
      <c r="B200" s="253"/>
      <c r="C200" s="254"/>
      <c r="D200" s="255" t="s">
        <v>275</v>
      </c>
      <c r="E200" s="256" t="s">
        <v>34</v>
      </c>
      <c r="F200" s="257" t="s">
        <v>1020</v>
      </c>
      <c r="G200" s="254"/>
      <c r="H200" s="258">
        <v>14.9</v>
      </c>
      <c r="I200" s="259"/>
      <c r="J200" s="254"/>
      <c r="K200" s="254"/>
      <c r="L200" s="260"/>
      <c r="M200" s="261"/>
      <c r="N200" s="262"/>
      <c r="O200" s="262"/>
      <c r="P200" s="262"/>
      <c r="Q200" s="262"/>
      <c r="R200" s="262"/>
      <c r="S200" s="262"/>
      <c r="T200" s="263"/>
      <c r="AT200" s="264" t="s">
        <v>275</v>
      </c>
      <c r="AU200" s="264" t="s">
        <v>90</v>
      </c>
      <c r="AV200" s="12" t="s">
        <v>90</v>
      </c>
      <c r="AW200" s="12" t="s">
        <v>42</v>
      </c>
      <c r="AX200" s="12" t="s">
        <v>87</v>
      </c>
      <c r="AY200" s="264" t="s">
        <v>183</v>
      </c>
    </row>
    <row r="201" s="1" customFormat="1" ht="25.5" customHeight="1">
      <c r="B201" s="47"/>
      <c r="C201" s="235" t="s">
        <v>477</v>
      </c>
      <c r="D201" s="235" t="s">
        <v>184</v>
      </c>
      <c r="E201" s="236" t="s">
        <v>474</v>
      </c>
      <c r="F201" s="237" t="s">
        <v>475</v>
      </c>
      <c r="G201" s="238" t="s">
        <v>272</v>
      </c>
      <c r="H201" s="239">
        <v>5</v>
      </c>
      <c r="I201" s="240"/>
      <c r="J201" s="241">
        <f>ROUND(I201*H201,2)</f>
        <v>0</v>
      </c>
      <c r="K201" s="237" t="s">
        <v>273</v>
      </c>
      <c r="L201" s="73"/>
      <c r="M201" s="242" t="s">
        <v>34</v>
      </c>
      <c r="N201" s="243" t="s">
        <v>50</v>
      </c>
      <c r="O201" s="48"/>
      <c r="P201" s="244">
        <f>O201*H201</f>
        <v>0</v>
      </c>
      <c r="Q201" s="244">
        <v>0.0060099999999999997</v>
      </c>
      <c r="R201" s="244">
        <f>Q201*H201</f>
        <v>0.03005</v>
      </c>
      <c r="S201" s="244">
        <v>0</v>
      </c>
      <c r="T201" s="245">
        <f>S201*H201</f>
        <v>0</v>
      </c>
      <c r="AR201" s="24" t="s">
        <v>197</v>
      </c>
      <c r="AT201" s="24" t="s">
        <v>184</v>
      </c>
      <c r="AU201" s="24" t="s">
        <v>90</v>
      </c>
      <c r="AY201" s="24" t="s">
        <v>183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24" t="s">
        <v>87</v>
      </c>
      <c r="BK201" s="246">
        <f>ROUND(I201*H201,2)</f>
        <v>0</v>
      </c>
      <c r="BL201" s="24" t="s">
        <v>197</v>
      </c>
      <c r="BM201" s="24" t="s">
        <v>1021</v>
      </c>
    </row>
    <row r="202" s="12" customFormat="1">
      <c r="B202" s="253"/>
      <c r="C202" s="254"/>
      <c r="D202" s="255" t="s">
        <v>275</v>
      </c>
      <c r="E202" s="256" t="s">
        <v>34</v>
      </c>
      <c r="F202" s="257" t="s">
        <v>1011</v>
      </c>
      <c r="G202" s="254"/>
      <c r="H202" s="258">
        <v>5</v>
      </c>
      <c r="I202" s="259"/>
      <c r="J202" s="254"/>
      <c r="K202" s="254"/>
      <c r="L202" s="260"/>
      <c r="M202" s="261"/>
      <c r="N202" s="262"/>
      <c r="O202" s="262"/>
      <c r="P202" s="262"/>
      <c r="Q202" s="262"/>
      <c r="R202" s="262"/>
      <c r="S202" s="262"/>
      <c r="T202" s="263"/>
      <c r="AT202" s="264" t="s">
        <v>275</v>
      </c>
      <c r="AU202" s="264" t="s">
        <v>90</v>
      </c>
      <c r="AV202" s="12" t="s">
        <v>90</v>
      </c>
      <c r="AW202" s="12" t="s">
        <v>42</v>
      </c>
      <c r="AX202" s="12" t="s">
        <v>87</v>
      </c>
      <c r="AY202" s="264" t="s">
        <v>183</v>
      </c>
    </row>
    <row r="203" s="1" customFormat="1" ht="25.5" customHeight="1">
      <c r="B203" s="47"/>
      <c r="C203" s="235" t="s">
        <v>482</v>
      </c>
      <c r="D203" s="235" t="s">
        <v>184</v>
      </c>
      <c r="E203" s="236" t="s">
        <v>478</v>
      </c>
      <c r="F203" s="237" t="s">
        <v>479</v>
      </c>
      <c r="G203" s="238" t="s">
        <v>272</v>
      </c>
      <c r="H203" s="239">
        <v>15</v>
      </c>
      <c r="I203" s="240"/>
      <c r="J203" s="241">
        <f>ROUND(I203*H203,2)</f>
        <v>0</v>
      </c>
      <c r="K203" s="237" t="s">
        <v>273</v>
      </c>
      <c r="L203" s="73"/>
      <c r="M203" s="242" t="s">
        <v>34</v>
      </c>
      <c r="N203" s="243" t="s">
        <v>50</v>
      </c>
      <c r="O203" s="48"/>
      <c r="P203" s="244">
        <f>O203*H203</f>
        <v>0</v>
      </c>
      <c r="Q203" s="244">
        <v>0.00071000000000000002</v>
      </c>
      <c r="R203" s="244">
        <f>Q203*H203</f>
        <v>0.01065</v>
      </c>
      <c r="S203" s="244">
        <v>0</v>
      </c>
      <c r="T203" s="245">
        <f>S203*H203</f>
        <v>0</v>
      </c>
      <c r="AR203" s="24" t="s">
        <v>197</v>
      </c>
      <c r="AT203" s="24" t="s">
        <v>184</v>
      </c>
      <c r="AU203" s="24" t="s">
        <v>90</v>
      </c>
      <c r="AY203" s="24" t="s">
        <v>183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24" t="s">
        <v>87</v>
      </c>
      <c r="BK203" s="246">
        <f>ROUND(I203*H203,2)</f>
        <v>0</v>
      </c>
      <c r="BL203" s="24" t="s">
        <v>197</v>
      </c>
      <c r="BM203" s="24" t="s">
        <v>1022</v>
      </c>
    </row>
    <row r="204" s="12" customFormat="1">
      <c r="B204" s="253"/>
      <c r="C204" s="254"/>
      <c r="D204" s="255" t="s">
        <v>275</v>
      </c>
      <c r="E204" s="256" t="s">
        <v>34</v>
      </c>
      <c r="F204" s="257" t="s">
        <v>1023</v>
      </c>
      <c r="G204" s="254"/>
      <c r="H204" s="258">
        <v>15</v>
      </c>
      <c r="I204" s="259"/>
      <c r="J204" s="254"/>
      <c r="K204" s="254"/>
      <c r="L204" s="260"/>
      <c r="M204" s="261"/>
      <c r="N204" s="262"/>
      <c r="O204" s="262"/>
      <c r="P204" s="262"/>
      <c r="Q204" s="262"/>
      <c r="R204" s="262"/>
      <c r="S204" s="262"/>
      <c r="T204" s="263"/>
      <c r="AT204" s="264" t="s">
        <v>275</v>
      </c>
      <c r="AU204" s="264" t="s">
        <v>90</v>
      </c>
      <c r="AV204" s="12" t="s">
        <v>90</v>
      </c>
      <c r="AW204" s="12" t="s">
        <v>42</v>
      </c>
      <c r="AX204" s="12" t="s">
        <v>79</v>
      </c>
      <c r="AY204" s="264" t="s">
        <v>183</v>
      </c>
    </row>
    <row r="205" s="1" customFormat="1" ht="38.25" customHeight="1">
      <c r="B205" s="47"/>
      <c r="C205" s="235" t="s">
        <v>486</v>
      </c>
      <c r="D205" s="235" t="s">
        <v>184</v>
      </c>
      <c r="E205" s="236" t="s">
        <v>483</v>
      </c>
      <c r="F205" s="237" t="s">
        <v>484</v>
      </c>
      <c r="G205" s="238" t="s">
        <v>272</v>
      </c>
      <c r="H205" s="239">
        <v>15</v>
      </c>
      <c r="I205" s="240"/>
      <c r="J205" s="241">
        <f>ROUND(I205*H205,2)</f>
        <v>0</v>
      </c>
      <c r="K205" s="237" t="s">
        <v>273</v>
      </c>
      <c r="L205" s="73"/>
      <c r="M205" s="242" t="s">
        <v>34</v>
      </c>
      <c r="N205" s="243" t="s">
        <v>50</v>
      </c>
      <c r="O205" s="48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AR205" s="24" t="s">
        <v>197</v>
      </c>
      <c r="AT205" s="24" t="s">
        <v>184</v>
      </c>
      <c r="AU205" s="24" t="s">
        <v>90</v>
      </c>
      <c r="AY205" s="24" t="s">
        <v>183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24" t="s">
        <v>87</v>
      </c>
      <c r="BK205" s="246">
        <f>ROUND(I205*H205,2)</f>
        <v>0</v>
      </c>
      <c r="BL205" s="24" t="s">
        <v>197</v>
      </c>
      <c r="BM205" s="24" t="s">
        <v>1024</v>
      </c>
    </row>
    <row r="206" s="12" customFormat="1">
      <c r="B206" s="253"/>
      <c r="C206" s="254"/>
      <c r="D206" s="255" t="s">
        <v>275</v>
      </c>
      <c r="E206" s="256" t="s">
        <v>34</v>
      </c>
      <c r="F206" s="257" t="s">
        <v>1023</v>
      </c>
      <c r="G206" s="254"/>
      <c r="H206" s="258">
        <v>15</v>
      </c>
      <c r="I206" s="259"/>
      <c r="J206" s="254"/>
      <c r="K206" s="254"/>
      <c r="L206" s="260"/>
      <c r="M206" s="261"/>
      <c r="N206" s="262"/>
      <c r="O206" s="262"/>
      <c r="P206" s="262"/>
      <c r="Q206" s="262"/>
      <c r="R206" s="262"/>
      <c r="S206" s="262"/>
      <c r="T206" s="263"/>
      <c r="AT206" s="264" t="s">
        <v>275</v>
      </c>
      <c r="AU206" s="264" t="s">
        <v>90</v>
      </c>
      <c r="AV206" s="12" t="s">
        <v>90</v>
      </c>
      <c r="AW206" s="12" t="s">
        <v>42</v>
      </c>
      <c r="AX206" s="12" t="s">
        <v>87</v>
      </c>
      <c r="AY206" s="264" t="s">
        <v>183</v>
      </c>
    </row>
    <row r="207" s="1" customFormat="1" ht="25.5" customHeight="1">
      <c r="B207" s="47"/>
      <c r="C207" s="235" t="s">
        <v>490</v>
      </c>
      <c r="D207" s="235" t="s">
        <v>184</v>
      </c>
      <c r="E207" s="236" t="s">
        <v>487</v>
      </c>
      <c r="F207" s="237" t="s">
        <v>488</v>
      </c>
      <c r="G207" s="238" t="s">
        <v>272</v>
      </c>
      <c r="H207" s="239">
        <v>7.5</v>
      </c>
      <c r="I207" s="240"/>
      <c r="J207" s="241">
        <f>ROUND(I207*H207,2)</f>
        <v>0</v>
      </c>
      <c r="K207" s="237" t="s">
        <v>273</v>
      </c>
      <c r="L207" s="73"/>
      <c r="M207" s="242" t="s">
        <v>34</v>
      </c>
      <c r="N207" s="243" t="s">
        <v>50</v>
      </c>
      <c r="O207" s="48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AR207" s="24" t="s">
        <v>197</v>
      </c>
      <c r="AT207" s="24" t="s">
        <v>184</v>
      </c>
      <c r="AU207" s="24" t="s">
        <v>90</v>
      </c>
      <c r="AY207" s="24" t="s">
        <v>183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24" t="s">
        <v>87</v>
      </c>
      <c r="BK207" s="246">
        <f>ROUND(I207*H207,2)</f>
        <v>0</v>
      </c>
      <c r="BL207" s="24" t="s">
        <v>197</v>
      </c>
      <c r="BM207" s="24" t="s">
        <v>1025</v>
      </c>
    </row>
    <row r="208" s="1" customFormat="1" ht="38.25" customHeight="1">
      <c r="B208" s="47"/>
      <c r="C208" s="235" t="s">
        <v>495</v>
      </c>
      <c r="D208" s="235" t="s">
        <v>184</v>
      </c>
      <c r="E208" s="236" t="s">
        <v>491</v>
      </c>
      <c r="F208" s="237" t="s">
        <v>492</v>
      </c>
      <c r="G208" s="238" t="s">
        <v>289</v>
      </c>
      <c r="H208" s="239">
        <v>10</v>
      </c>
      <c r="I208" s="240"/>
      <c r="J208" s="241">
        <f>ROUND(I208*H208,2)</f>
        <v>0</v>
      </c>
      <c r="K208" s="237" t="s">
        <v>273</v>
      </c>
      <c r="L208" s="73"/>
      <c r="M208" s="242" t="s">
        <v>34</v>
      </c>
      <c r="N208" s="243" t="s">
        <v>50</v>
      </c>
      <c r="O208" s="48"/>
      <c r="P208" s="244">
        <f>O208*H208</f>
        <v>0</v>
      </c>
      <c r="Q208" s="244">
        <v>0.00022000000000000001</v>
      </c>
      <c r="R208" s="244">
        <f>Q208*H208</f>
        <v>0.0022000000000000001</v>
      </c>
      <c r="S208" s="244">
        <v>0</v>
      </c>
      <c r="T208" s="245">
        <f>S208*H208</f>
        <v>0</v>
      </c>
      <c r="AR208" s="24" t="s">
        <v>197</v>
      </c>
      <c r="AT208" s="24" t="s">
        <v>184</v>
      </c>
      <c r="AU208" s="24" t="s">
        <v>90</v>
      </c>
      <c r="AY208" s="24" t="s">
        <v>183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24" t="s">
        <v>87</v>
      </c>
      <c r="BK208" s="246">
        <f>ROUND(I208*H208,2)</f>
        <v>0</v>
      </c>
      <c r="BL208" s="24" t="s">
        <v>197</v>
      </c>
      <c r="BM208" s="24" t="s">
        <v>1026</v>
      </c>
    </row>
    <row r="209" s="12" customFormat="1">
      <c r="B209" s="253"/>
      <c r="C209" s="254"/>
      <c r="D209" s="255" t="s">
        <v>275</v>
      </c>
      <c r="E209" s="256" t="s">
        <v>34</v>
      </c>
      <c r="F209" s="257" t="s">
        <v>1027</v>
      </c>
      <c r="G209" s="254"/>
      <c r="H209" s="258">
        <v>10</v>
      </c>
      <c r="I209" s="259"/>
      <c r="J209" s="254"/>
      <c r="K209" s="254"/>
      <c r="L209" s="260"/>
      <c r="M209" s="261"/>
      <c r="N209" s="262"/>
      <c r="O209" s="262"/>
      <c r="P209" s="262"/>
      <c r="Q209" s="262"/>
      <c r="R209" s="262"/>
      <c r="S209" s="262"/>
      <c r="T209" s="263"/>
      <c r="AT209" s="264" t="s">
        <v>275</v>
      </c>
      <c r="AU209" s="264" t="s">
        <v>90</v>
      </c>
      <c r="AV209" s="12" t="s">
        <v>90</v>
      </c>
      <c r="AW209" s="12" t="s">
        <v>42</v>
      </c>
      <c r="AX209" s="12" t="s">
        <v>87</v>
      </c>
      <c r="AY209" s="264" t="s">
        <v>183</v>
      </c>
    </row>
    <row r="210" s="1" customFormat="1" ht="25.5" customHeight="1">
      <c r="B210" s="47"/>
      <c r="C210" s="235" t="s">
        <v>500</v>
      </c>
      <c r="D210" s="235" t="s">
        <v>184</v>
      </c>
      <c r="E210" s="236" t="s">
        <v>496</v>
      </c>
      <c r="F210" s="237" t="s">
        <v>497</v>
      </c>
      <c r="G210" s="238" t="s">
        <v>289</v>
      </c>
      <c r="H210" s="239">
        <v>10</v>
      </c>
      <c r="I210" s="240"/>
      <c r="J210" s="241">
        <f>ROUND(I210*H210,2)</f>
        <v>0</v>
      </c>
      <c r="K210" s="237" t="s">
        <v>273</v>
      </c>
      <c r="L210" s="73"/>
      <c r="M210" s="242" t="s">
        <v>34</v>
      </c>
      <c r="N210" s="243" t="s">
        <v>50</v>
      </c>
      <c r="O210" s="48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AR210" s="24" t="s">
        <v>197</v>
      </c>
      <c r="AT210" s="24" t="s">
        <v>184</v>
      </c>
      <c r="AU210" s="24" t="s">
        <v>90</v>
      </c>
      <c r="AY210" s="24" t="s">
        <v>183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24" t="s">
        <v>87</v>
      </c>
      <c r="BK210" s="246">
        <f>ROUND(I210*H210,2)</f>
        <v>0</v>
      </c>
      <c r="BL210" s="24" t="s">
        <v>197</v>
      </c>
      <c r="BM210" s="24" t="s">
        <v>1028</v>
      </c>
    </row>
    <row r="211" s="12" customFormat="1">
      <c r="B211" s="253"/>
      <c r="C211" s="254"/>
      <c r="D211" s="255" t="s">
        <v>275</v>
      </c>
      <c r="E211" s="256" t="s">
        <v>34</v>
      </c>
      <c r="F211" s="257" t="s">
        <v>1027</v>
      </c>
      <c r="G211" s="254"/>
      <c r="H211" s="258">
        <v>10</v>
      </c>
      <c r="I211" s="259"/>
      <c r="J211" s="254"/>
      <c r="K211" s="254"/>
      <c r="L211" s="260"/>
      <c r="M211" s="261"/>
      <c r="N211" s="262"/>
      <c r="O211" s="262"/>
      <c r="P211" s="262"/>
      <c r="Q211" s="262"/>
      <c r="R211" s="262"/>
      <c r="S211" s="262"/>
      <c r="T211" s="263"/>
      <c r="AT211" s="264" t="s">
        <v>275</v>
      </c>
      <c r="AU211" s="264" t="s">
        <v>90</v>
      </c>
      <c r="AV211" s="12" t="s">
        <v>90</v>
      </c>
      <c r="AW211" s="12" t="s">
        <v>42</v>
      </c>
      <c r="AX211" s="12" t="s">
        <v>87</v>
      </c>
      <c r="AY211" s="264" t="s">
        <v>183</v>
      </c>
    </row>
    <row r="212" s="11" customFormat="1" ht="29.88" customHeight="1">
      <c r="B212" s="219"/>
      <c r="C212" s="220"/>
      <c r="D212" s="221" t="s">
        <v>78</v>
      </c>
      <c r="E212" s="233" t="s">
        <v>204</v>
      </c>
      <c r="F212" s="233" t="s">
        <v>499</v>
      </c>
      <c r="G212" s="220"/>
      <c r="H212" s="220"/>
      <c r="I212" s="223"/>
      <c r="J212" s="234">
        <f>BK212</f>
        <v>0</v>
      </c>
      <c r="K212" s="220"/>
      <c r="L212" s="225"/>
      <c r="M212" s="226"/>
      <c r="N212" s="227"/>
      <c r="O212" s="227"/>
      <c r="P212" s="228">
        <f>SUM(P213:P214)</f>
        <v>0</v>
      </c>
      <c r="Q212" s="227"/>
      <c r="R212" s="228">
        <f>SUM(R213:R214)</f>
        <v>0.016</v>
      </c>
      <c r="S212" s="227"/>
      <c r="T212" s="229">
        <f>SUM(T213:T214)</f>
        <v>0</v>
      </c>
      <c r="AR212" s="230" t="s">
        <v>87</v>
      </c>
      <c r="AT212" s="231" t="s">
        <v>78</v>
      </c>
      <c r="AU212" s="231" t="s">
        <v>87</v>
      </c>
      <c r="AY212" s="230" t="s">
        <v>183</v>
      </c>
      <c r="BK212" s="232">
        <f>SUM(BK213:BK214)</f>
        <v>0</v>
      </c>
    </row>
    <row r="213" s="1" customFormat="1" ht="51" customHeight="1">
      <c r="B213" s="47"/>
      <c r="C213" s="235" t="s">
        <v>506</v>
      </c>
      <c r="D213" s="235" t="s">
        <v>184</v>
      </c>
      <c r="E213" s="236" t="s">
        <v>501</v>
      </c>
      <c r="F213" s="237" t="s">
        <v>502</v>
      </c>
      <c r="G213" s="238" t="s">
        <v>503</v>
      </c>
      <c r="H213" s="239">
        <v>2</v>
      </c>
      <c r="I213" s="240"/>
      <c r="J213" s="241">
        <f>ROUND(I213*H213,2)</f>
        <v>0</v>
      </c>
      <c r="K213" s="237" t="s">
        <v>34</v>
      </c>
      <c r="L213" s="73"/>
      <c r="M213" s="242" t="s">
        <v>34</v>
      </c>
      <c r="N213" s="243" t="s">
        <v>50</v>
      </c>
      <c r="O213" s="48"/>
      <c r="P213" s="244">
        <f>O213*H213</f>
        <v>0</v>
      </c>
      <c r="Q213" s="244">
        <v>0.0080000000000000002</v>
      </c>
      <c r="R213" s="244">
        <f>Q213*H213</f>
        <v>0.016</v>
      </c>
      <c r="S213" s="244">
        <v>0</v>
      </c>
      <c r="T213" s="245">
        <f>S213*H213</f>
        <v>0</v>
      </c>
      <c r="AR213" s="24" t="s">
        <v>197</v>
      </c>
      <c r="AT213" s="24" t="s">
        <v>184</v>
      </c>
      <c r="AU213" s="24" t="s">
        <v>90</v>
      </c>
      <c r="AY213" s="24" t="s">
        <v>183</v>
      </c>
      <c r="BE213" s="246">
        <f>IF(N213="základní",J213,0)</f>
        <v>0</v>
      </c>
      <c r="BF213" s="246">
        <f>IF(N213="snížená",J213,0)</f>
        <v>0</v>
      </c>
      <c r="BG213" s="246">
        <f>IF(N213="zákl. přenesená",J213,0)</f>
        <v>0</v>
      </c>
      <c r="BH213" s="246">
        <f>IF(N213="sníž. přenesená",J213,0)</f>
        <v>0</v>
      </c>
      <c r="BI213" s="246">
        <f>IF(N213="nulová",J213,0)</f>
        <v>0</v>
      </c>
      <c r="BJ213" s="24" t="s">
        <v>87</v>
      </c>
      <c r="BK213" s="246">
        <f>ROUND(I213*H213,2)</f>
        <v>0</v>
      </c>
      <c r="BL213" s="24" t="s">
        <v>197</v>
      </c>
      <c r="BM213" s="24" t="s">
        <v>1029</v>
      </c>
    </row>
    <row r="214" s="12" customFormat="1">
      <c r="B214" s="253"/>
      <c r="C214" s="254"/>
      <c r="D214" s="255" t="s">
        <v>275</v>
      </c>
      <c r="E214" s="256" t="s">
        <v>34</v>
      </c>
      <c r="F214" s="257" t="s">
        <v>90</v>
      </c>
      <c r="G214" s="254"/>
      <c r="H214" s="258">
        <v>2</v>
      </c>
      <c r="I214" s="259"/>
      <c r="J214" s="254"/>
      <c r="K214" s="254"/>
      <c r="L214" s="260"/>
      <c r="M214" s="261"/>
      <c r="N214" s="262"/>
      <c r="O214" s="262"/>
      <c r="P214" s="262"/>
      <c r="Q214" s="262"/>
      <c r="R214" s="262"/>
      <c r="S214" s="262"/>
      <c r="T214" s="263"/>
      <c r="AT214" s="264" t="s">
        <v>275</v>
      </c>
      <c r="AU214" s="264" t="s">
        <v>90</v>
      </c>
      <c r="AV214" s="12" t="s">
        <v>90</v>
      </c>
      <c r="AW214" s="12" t="s">
        <v>42</v>
      </c>
      <c r="AX214" s="12" t="s">
        <v>87</v>
      </c>
      <c r="AY214" s="264" t="s">
        <v>183</v>
      </c>
    </row>
    <row r="215" s="11" customFormat="1" ht="29.88" customHeight="1">
      <c r="B215" s="219"/>
      <c r="C215" s="220"/>
      <c r="D215" s="221" t="s">
        <v>78</v>
      </c>
      <c r="E215" s="233" t="s">
        <v>212</v>
      </c>
      <c r="F215" s="233" t="s">
        <v>505</v>
      </c>
      <c r="G215" s="220"/>
      <c r="H215" s="220"/>
      <c r="I215" s="223"/>
      <c r="J215" s="234">
        <f>BK215</f>
        <v>0</v>
      </c>
      <c r="K215" s="220"/>
      <c r="L215" s="225"/>
      <c r="M215" s="226"/>
      <c r="N215" s="227"/>
      <c r="O215" s="227"/>
      <c r="P215" s="228">
        <f>SUM(P216:P255)</f>
        <v>0</v>
      </c>
      <c r="Q215" s="227"/>
      <c r="R215" s="228">
        <f>SUM(R216:R255)</f>
        <v>11.545763999999998</v>
      </c>
      <c r="S215" s="227"/>
      <c r="T215" s="229">
        <f>SUM(T216:T255)</f>
        <v>0</v>
      </c>
      <c r="AR215" s="230" t="s">
        <v>87</v>
      </c>
      <c r="AT215" s="231" t="s">
        <v>78</v>
      </c>
      <c r="AU215" s="231" t="s">
        <v>87</v>
      </c>
      <c r="AY215" s="230" t="s">
        <v>183</v>
      </c>
      <c r="BK215" s="232">
        <f>SUM(BK216:BK255)</f>
        <v>0</v>
      </c>
    </row>
    <row r="216" s="1" customFormat="1" ht="16.5" customHeight="1">
      <c r="B216" s="47"/>
      <c r="C216" s="265" t="s">
        <v>512</v>
      </c>
      <c r="D216" s="265" t="s">
        <v>302</v>
      </c>
      <c r="E216" s="266" t="s">
        <v>507</v>
      </c>
      <c r="F216" s="267" t="s">
        <v>508</v>
      </c>
      <c r="G216" s="268" t="s">
        <v>289</v>
      </c>
      <c r="H216" s="269">
        <v>25.699999999999999</v>
      </c>
      <c r="I216" s="270"/>
      <c r="J216" s="271">
        <f>ROUND(I216*H216,2)</f>
        <v>0</v>
      </c>
      <c r="K216" s="267" t="s">
        <v>34</v>
      </c>
      <c r="L216" s="272"/>
      <c r="M216" s="273" t="s">
        <v>34</v>
      </c>
      <c r="N216" s="274" t="s">
        <v>50</v>
      </c>
      <c r="O216" s="48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AR216" s="24" t="s">
        <v>509</v>
      </c>
      <c r="AT216" s="24" t="s">
        <v>302</v>
      </c>
      <c r="AU216" s="24" t="s">
        <v>90</v>
      </c>
      <c r="AY216" s="24" t="s">
        <v>183</v>
      </c>
      <c r="BE216" s="246">
        <f>IF(N216="základní",J216,0)</f>
        <v>0</v>
      </c>
      <c r="BF216" s="246">
        <f>IF(N216="snížená",J216,0)</f>
        <v>0</v>
      </c>
      <c r="BG216" s="246">
        <f>IF(N216="zákl. přenesená",J216,0)</f>
        <v>0</v>
      </c>
      <c r="BH216" s="246">
        <f>IF(N216="sníž. přenesená",J216,0)</f>
        <v>0</v>
      </c>
      <c r="BI216" s="246">
        <f>IF(N216="nulová",J216,0)</f>
        <v>0</v>
      </c>
      <c r="BJ216" s="24" t="s">
        <v>87</v>
      </c>
      <c r="BK216" s="246">
        <f>ROUND(I216*H216,2)</f>
        <v>0</v>
      </c>
      <c r="BL216" s="24" t="s">
        <v>509</v>
      </c>
      <c r="BM216" s="24" t="s">
        <v>1030</v>
      </c>
    </row>
    <row r="217" s="12" customFormat="1">
      <c r="B217" s="253"/>
      <c r="C217" s="254"/>
      <c r="D217" s="255" t="s">
        <v>275</v>
      </c>
      <c r="E217" s="256" t="s">
        <v>34</v>
      </c>
      <c r="F217" s="257" t="s">
        <v>1006</v>
      </c>
      <c r="G217" s="254"/>
      <c r="H217" s="258">
        <v>25.699999999999999</v>
      </c>
      <c r="I217" s="259"/>
      <c r="J217" s="254"/>
      <c r="K217" s="254"/>
      <c r="L217" s="260"/>
      <c r="M217" s="261"/>
      <c r="N217" s="262"/>
      <c r="O217" s="262"/>
      <c r="P217" s="262"/>
      <c r="Q217" s="262"/>
      <c r="R217" s="262"/>
      <c r="S217" s="262"/>
      <c r="T217" s="263"/>
      <c r="AT217" s="264" t="s">
        <v>275</v>
      </c>
      <c r="AU217" s="264" t="s">
        <v>90</v>
      </c>
      <c r="AV217" s="12" t="s">
        <v>90</v>
      </c>
      <c r="AW217" s="12" t="s">
        <v>42</v>
      </c>
      <c r="AX217" s="12" t="s">
        <v>87</v>
      </c>
      <c r="AY217" s="264" t="s">
        <v>183</v>
      </c>
    </row>
    <row r="218" s="1" customFormat="1" ht="25.5" customHeight="1">
      <c r="B218" s="47"/>
      <c r="C218" s="235" t="s">
        <v>516</v>
      </c>
      <c r="D218" s="235" t="s">
        <v>184</v>
      </c>
      <c r="E218" s="236" t="s">
        <v>521</v>
      </c>
      <c r="F218" s="237" t="s">
        <v>522</v>
      </c>
      <c r="G218" s="238" t="s">
        <v>289</v>
      </c>
      <c r="H218" s="239">
        <v>25.699999999999999</v>
      </c>
      <c r="I218" s="240"/>
      <c r="J218" s="241">
        <f>ROUND(I218*H218,2)</f>
        <v>0</v>
      </c>
      <c r="K218" s="237" t="s">
        <v>273</v>
      </c>
      <c r="L218" s="73"/>
      <c r="M218" s="242" t="s">
        <v>34</v>
      </c>
      <c r="N218" s="243" t="s">
        <v>50</v>
      </c>
      <c r="O218" s="48"/>
      <c r="P218" s="244">
        <f>O218*H218</f>
        <v>0</v>
      </c>
      <c r="Q218" s="244">
        <v>2.0000000000000002E-05</v>
      </c>
      <c r="R218" s="244">
        <f>Q218*H218</f>
        <v>0.00051400000000000003</v>
      </c>
      <c r="S218" s="244">
        <v>0</v>
      </c>
      <c r="T218" s="245">
        <f>S218*H218</f>
        <v>0</v>
      </c>
      <c r="AR218" s="24" t="s">
        <v>197</v>
      </c>
      <c r="AT218" s="24" t="s">
        <v>184</v>
      </c>
      <c r="AU218" s="24" t="s">
        <v>90</v>
      </c>
      <c r="AY218" s="24" t="s">
        <v>183</v>
      </c>
      <c r="BE218" s="246">
        <f>IF(N218="základní",J218,0)</f>
        <v>0</v>
      </c>
      <c r="BF218" s="246">
        <f>IF(N218="snížená",J218,0)</f>
        <v>0</v>
      </c>
      <c r="BG218" s="246">
        <f>IF(N218="zákl. přenesená",J218,0)</f>
        <v>0</v>
      </c>
      <c r="BH218" s="246">
        <f>IF(N218="sníž. přenesená",J218,0)</f>
        <v>0</v>
      </c>
      <c r="BI218" s="246">
        <f>IF(N218="nulová",J218,0)</f>
        <v>0</v>
      </c>
      <c r="BJ218" s="24" t="s">
        <v>87</v>
      </c>
      <c r="BK218" s="246">
        <f>ROUND(I218*H218,2)</f>
        <v>0</v>
      </c>
      <c r="BL218" s="24" t="s">
        <v>197</v>
      </c>
      <c r="BM218" s="24" t="s">
        <v>1031</v>
      </c>
    </row>
    <row r="219" s="12" customFormat="1">
      <c r="B219" s="253"/>
      <c r="C219" s="254"/>
      <c r="D219" s="255" t="s">
        <v>275</v>
      </c>
      <c r="E219" s="256" t="s">
        <v>34</v>
      </c>
      <c r="F219" s="257" t="s">
        <v>1006</v>
      </c>
      <c r="G219" s="254"/>
      <c r="H219" s="258">
        <v>25.699999999999999</v>
      </c>
      <c r="I219" s="259"/>
      <c r="J219" s="254"/>
      <c r="K219" s="254"/>
      <c r="L219" s="260"/>
      <c r="M219" s="261"/>
      <c r="N219" s="262"/>
      <c r="O219" s="262"/>
      <c r="P219" s="262"/>
      <c r="Q219" s="262"/>
      <c r="R219" s="262"/>
      <c r="S219" s="262"/>
      <c r="T219" s="263"/>
      <c r="AT219" s="264" t="s">
        <v>275</v>
      </c>
      <c r="AU219" s="264" t="s">
        <v>90</v>
      </c>
      <c r="AV219" s="12" t="s">
        <v>90</v>
      </c>
      <c r="AW219" s="12" t="s">
        <v>42</v>
      </c>
      <c r="AX219" s="12" t="s">
        <v>87</v>
      </c>
      <c r="AY219" s="264" t="s">
        <v>183</v>
      </c>
    </row>
    <row r="220" s="1" customFormat="1" ht="16.5" customHeight="1">
      <c r="B220" s="47"/>
      <c r="C220" s="265" t="s">
        <v>520</v>
      </c>
      <c r="D220" s="265" t="s">
        <v>302</v>
      </c>
      <c r="E220" s="266" t="s">
        <v>526</v>
      </c>
      <c r="F220" s="267" t="s">
        <v>527</v>
      </c>
      <c r="G220" s="268" t="s">
        <v>528</v>
      </c>
      <c r="H220" s="269">
        <v>8</v>
      </c>
      <c r="I220" s="270"/>
      <c r="J220" s="271">
        <f>ROUND(I220*H220,2)</f>
        <v>0</v>
      </c>
      <c r="K220" s="267" t="s">
        <v>529</v>
      </c>
      <c r="L220" s="272"/>
      <c r="M220" s="273" t="s">
        <v>34</v>
      </c>
      <c r="N220" s="274" t="s">
        <v>50</v>
      </c>
      <c r="O220" s="48"/>
      <c r="P220" s="244">
        <f>O220*H220</f>
        <v>0</v>
      </c>
      <c r="Q220" s="244">
        <v>0.0094900000000000002</v>
      </c>
      <c r="R220" s="244">
        <f>Q220*H220</f>
        <v>0.075920000000000001</v>
      </c>
      <c r="S220" s="244">
        <v>0</v>
      </c>
      <c r="T220" s="245">
        <f>S220*H220</f>
        <v>0</v>
      </c>
      <c r="AR220" s="24" t="s">
        <v>212</v>
      </c>
      <c r="AT220" s="24" t="s">
        <v>302</v>
      </c>
      <c r="AU220" s="24" t="s">
        <v>90</v>
      </c>
      <c r="AY220" s="24" t="s">
        <v>183</v>
      </c>
      <c r="BE220" s="246">
        <f>IF(N220="základní",J220,0)</f>
        <v>0</v>
      </c>
      <c r="BF220" s="246">
        <f>IF(N220="snížená",J220,0)</f>
        <v>0</v>
      </c>
      <c r="BG220" s="246">
        <f>IF(N220="zákl. přenesená",J220,0)</f>
        <v>0</v>
      </c>
      <c r="BH220" s="246">
        <f>IF(N220="sníž. přenesená",J220,0)</f>
        <v>0</v>
      </c>
      <c r="BI220" s="246">
        <f>IF(N220="nulová",J220,0)</f>
        <v>0</v>
      </c>
      <c r="BJ220" s="24" t="s">
        <v>87</v>
      </c>
      <c r="BK220" s="246">
        <f>ROUND(I220*H220,2)</f>
        <v>0</v>
      </c>
      <c r="BL220" s="24" t="s">
        <v>197</v>
      </c>
      <c r="BM220" s="24" t="s">
        <v>1032</v>
      </c>
    </row>
    <row r="221" s="12" customFormat="1">
      <c r="B221" s="253"/>
      <c r="C221" s="254"/>
      <c r="D221" s="255" t="s">
        <v>275</v>
      </c>
      <c r="E221" s="256" t="s">
        <v>34</v>
      </c>
      <c r="F221" s="257" t="s">
        <v>212</v>
      </c>
      <c r="G221" s="254"/>
      <c r="H221" s="258">
        <v>8</v>
      </c>
      <c r="I221" s="259"/>
      <c r="J221" s="254"/>
      <c r="K221" s="254"/>
      <c r="L221" s="260"/>
      <c r="M221" s="261"/>
      <c r="N221" s="262"/>
      <c r="O221" s="262"/>
      <c r="P221" s="262"/>
      <c r="Q221" s="262"/>
      <c r="R221" s="262"/>
      <c r="S221" s="262"/>
      <c r="T221" s="263"/>
      <c r="AT221" s="264" t="s">
        <v>275</v>
      </c>
      <c r="AU221" s="264" t="s">
        <v>90</v>
      </c>
      <c r="AV221" s="12" t="s">
        <v>90</v>
      </c>
      <c r="AW221" s="12" t="s">
        <v>42</v>
      </c>
      <c r="AX221" s="12" t="s">
        <v>87</v>
      </c>
      <c r="AY221" s="264" t="s">
        <v>183</v>
      </c>
    </row>
    <row r="222" s="1" customFormat="1" ht="16.5" customHeight="1">
      <c r="B222" s="47"/>
      <c r="C222" s="265" t="s">
        <v>525</v>
      </c>
      <c r="D222" s="265" t="s">
        <v>302</v>
      </c>
      <c r="E222" s="266" t="s">
        <v>533</v>
      </c>
      <c r="F222" s="267" t="s">
        <v>534</v>
      </c>
      <c r="G222" s="268" t="s">
        <v>528</v>
      </c>
      <c r="H222" s="269">
        <v>3</v>
      </c>
      <c r="I222" s="270"/>
      <c r="J222" s="271">
        <f>ROUND(I222*H222,2)</f>
        <v>0</v>
      </c>
      <c r="K222" s="267" t="s">
        <v>529</v>
      </c>
      <c r="L222" s="272"/>
      <c r="M222" s="273" t="s">
        <v>34</v>
      </c>
      <c r="N222" s="274" t="s">
        <v>50</v>
      </c>
      <c r="O222" s="48"/>
      <c r="P222" s="244">
        <f>O222*H222</f>
        <v>0</v>
      </c>
      <c r="Q222" s="244">
        <v>0.0094999999999999998</v>
      </c>
      <c r="R222" s="244">
        <f>Q222*H222</f>
        <v>0.028499999999999998</v>
      </c>
      <c r="S222" s="244">
        <v>0</v>
      </c>
      <c r="T222" s="245">
        <f>S222*H222</f>
        <v>0</v>
      </c>
      <c r="AR222" s="24" t="s">
        <v>212</v>
      </c>
      <c r="AT222" s="24" t="s">
        <v>302</v>
      </c>
      <c r="AU222" s="24" t="s">
        <v>90</v>
      </c>
      <c r="AY222" s="24" t="s">
        <v>183</v>
      </c>
      <c r="BE222" s="246">
        <f>IF(N222="základní",J222,0)</f>
        <v>0</v>
      </c>
      <c r="BF222" s="246">
        <f>IF(N222="snížená",J222,0)</f>
        <v>0</v>
      </c>
      <c r="BG222" s="246">
        <f>IF(N222="zákl. přenesená",J222,0)</f>
        <v>0</v>
      </c>
      <c r="BH222" s="246">
        <f>IF(N222="sníž. přenesená",J222,0)</f>
        <v>0</v>
      </c>
      <c r="BI222" s="246">
        <f>IF(N222="nulová",J222,0)</f>
        <v>0</v>
      </c>
      <c r="BJ222" s="24" t="s">
        <v>87</v>
      </c>
      <c r="BK222" s="246">
        <f>ROUND(I222*H222,2)</f>
        <v>0</v>
      </c>
      <c r="BL222" s="24" t="s">
        <v>197</v>
      </c>
      <c r="BM222" s="24" t="s">
        <v>1033</v>
      </c>
    </row>
    <row r="223" s="12" customFormat="1">
      <c r="B223" s="253"/>
      <c r="C223" s="254"/>
      <c r="D223" s="255" t="s">
        <v>275</v>
      </c>
      <c r="E223" s="256" t="s">
        <v>34</v>
      </c>
      <c r="F223" s="257" t="s">
        <v>193</v>
      </c>
      <c r="G223" s="254"/>
      <c r="H223" s="258">
        <v>3</v>
      </c>
      <c r="I223" s="259"/>
      <c r="J223" s="254"/>
      <c r="K223" s="254"/>
      <c r="L223" s="260"/>
      <c r="M223" s="261"/>
      <c r="N223" s="262"/>
      <c r="O223" s="262"/>
      <c r="P223" s="262"/>
      <c r="Q223" s="262"/>
      <c r="R223" s="262"/>
      <c r="S223" s="262"/>
      <c r="T223" s="263"/>
      <c r="AT223" s="264" t="s">
        <v>275</v>
      </c>
      <c r="AU223" s="264" t="s">
        <v>90</v>
      </c>
      <c r="AV223" s="12" t="s">
        <v>90</v>
      </c>
      <c r="AW223" s="12" t="s">
        <v>42</v>
      </c>
      <c r="AX223" s="12" t="s">
        <v>87</v>
      </c>
      <c r="AY223" s="264" t="s">
        <v>183</v>
      </c>
    </row>
    <row r="224" s="1" customFormat="1" ht="25.5" customHeight="1">
      <c r="B224" s="47"/>
      <c r="C224" s="235" t="s">
        <v>532</v>
      </c>
      <c r="D224" s="235" t="s">
        <v>184</v>
      </c>
      <c r="E224" s="236" t="s">
        <v>537</v>
      </c>
      <c r="F224" s="237" t="s">
        <v>538</v>
      </c>
      <c r="G224" s="238" t="s">
        <v>528</v>
      </c>
      <c r="H224" s="239">
        <v>11</v>
      </c>
      <c r="I224" s="240"/>
      <c r="J224" s="241">
        <f>ROUND(I224*H224,2)</f>
        <v>0</v>
      </c>
      <c r="K224" s="237" t="s">
        <v>273</v>
      </c>
      <c r="L224" s="73"/>
      <c r="M224" s="242" t="s">
        <v>34</v>
      </c>
      <c r="N224" s="243" t="s">
        <v>50</v>
      </c>
      <c r="O224" s="48"/>
      <c r="P224" s="244">
        <f>O224*H224</f>
        <v>0</v>
      </c>
      <c r="Q224" s="244">
        <v>0.00010000000000000001</v>
      </c>
      <c r="R224" s="244">
        <f>Q224*H224</f>
        <v>0.0011000000000000001</v>
      </c>
      <c r="S224" s="244">
        <v>0</v>
      </c>
      <c r="T224" s="245">
        <f>S224*H224</f>
        <v>0</v>
      </c>
      <c r="AR224" s="24" t="s">
        <v>197</v>
      </c>
      <c r="AT224" s="24" t="s">
        <v>184</v>
      </c>
      <c r="AU224" s="24" t="s">
        <v>90</v>
      </c>
      <c r="AY224" s="24" t="s">
        <v>183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24" t="s">
        <v>87</v>
      </c>
      <c r="BK224" s="246">
        <f>ROUND(I224*H224,2)</f>
        <v>0</v>
      </c>
      <c r="BL224" s="24" t="s">
        <v>197</v>
      </c>
      <c r="BM224" s="24" t="s">
        <v>1034</v>
      </c>
    </row>
    <row r="225" s="12" customFormat="1">
      <c r="B225" s="253"/>
      <c r="C225" s="254"/>
      <c r="D225" s="255" t="s">
        <v>275</v>
      </c>
      <c r="E225" s="256" t="s">
        <v>34</v>
      </c>
      <c r="F225" s="257" t="s">
        <v>901</v>
      </c>
      <c r="G225" s="254"/>
      <c r="H225" s="258">
        <v>11</v>
      </c>
      <c r="I225" s="259"/>
      <c r="J225" s="254"/>
      <c r="K225" s="254"/>
      <c r="L225" s="260"/>
      <c r="M225" s="261"/>
      <c r="N225" s="262"/>
      <c r="O225" s="262"/>
      <c r="P225" s="262"/>
      <c r="Q225" s="262"/>
      <c r="R225" s="262"/>
      <c r="S225" s="262"/>
      <c r="T225" s="263"/>
      <c r="AT225" s="264" t="s">
        <v>275</v>
      </c>
      <c r="AU225" s="264" t="s">
        <v>90</v>
      </c>
      <c r="AV225" s="12" t="s">
        <v>90</v>
      </c>
      <c r="AW225" s="12" t="s">
        <v>42</v>
      </c>
      <c r="AX225" s="12" t="s">
        <v>87</v>
      </c>
      <c r="AY225" s="264" t="s">
        <v>183</v>
      </c>
    </row>
    <row r="226" s="1" customFormat="1" ht="16.5" customHeight="1">
      <c r="B226" s="47"/>
      <c r="C226" s="265" t="s">
        <v>536</v>
      </c>
      <c r="D226" s="265" t="s">
        <v>302</v>
      </c>
      <c r="E226" s="266" t="s">
        <v>542</v>
      </c>
      <c r="F226" s="267" t="s">
        <v>543</v>
      </c>
      <c r="G226" s="268" t="s">
        <v>528</v>
      </c>
      <c r="H226" s="269">
        <v>11</v>
      </c>
      <c r="I226" s="270"/>
      <c r="J226" s="271">
        <f>ROUND(I226*H226,2)</f>
        <v>0</v>
      </c>
      <c r="K226" s="267" t="s">
        <v>273</v>
      </c>
      <c r="L226" s="272"/>
      <c r="M226" s="273" t="s">
        <v>34</v>
      </c>
      <c r="N226" s="274" t="s">
        <v>50</v>
      </c>
      <c r="O226" s="48"/>
      <c r="P226" s="244">
        <f>O226*H226</f>
        <v>0</v>
      </c>
      <c r="Q226" s="244">
        <v>0.0011000000000000001</v>
      </c>
      <c r="R226" s="244">
        <f>Q226*H226</f>
        <v>0.012100000000000001</v>
      </c>
      <c r="S226" s="244">
        <v>0</v>
      </c>
      <c r="T226" s="245">
        <f>S226*H226</f>
        <v>0</v>
      </c>
      <c r="AR226" s="24" t="s">
        <v>212</v>
      </c>
      <c r="AT226" s="24" t="s">
        <v>302</v>
      </c>
      <c r="AU226" s="24" t="s">
        <v>90</v>
      </c>
      <c r="AY226" s="24" t="s">
        <v>183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24" t="s">
        <v>87</v>
      </c>
      <c r="BK226" s="246">
        <f>ROUND(I226*H226,2)</f>
        <v>0</v>
      </c>
      <c r="BL226" s="24" t="s">
        <v>197</v>
      </c>
      <c r="BM226" s="24" t="s">
        <v>1035</v>
      </c>
    </row>
    <row r="227" s="12" customFormat="1">
      <c r="B227" s="253"/>
      <c r="C227" s="254"/>
      <c r="D227" s="255" t="s">
        <v>275</v>
      </c>
      <c r="E227" s="256" t="s">
        <v>34</v>
      </c>
      <c r="F227" s="257" t="s">
        <v>901</v>
      </c>
      <c r="G227" s="254"/>
      <c r="H227" s="258">
        <v>11</v>
      </c>
      <c r="I227" s="259"/>
      <c r="J227" s="254"/>
      <c r="K227" s="254"/>
      <c r="L227" s="260"/>
      <c r="M227" s="261"/>
      <c r="N227" s="262"/>
      <c r="O227" s="262"/>
      <c r="P227" s="262"/>
      <c r="Q227" s="262"/>
      <c r="R227" s="262"/>
      <c r="S227" s="262"/>
      <c r="T227" s="263"/>
      <c r="AT227" s="264" t="s">
        <v>275</v>
      </c>
      <c r="AU227" s="264" t="s">
        <v>90</v>
      </c>
      <c r="AV227" s="12" t="s">
        <v>90</v>
      </c>
      <c r="AW227" s="12" t="s">
        <v>42</v>
      </c>
      <c r="AX227" s="12" t="s">
        <v>87</v>
      </c>
      <c r="AY227" s="264" t="s">
        <v>183</v>
      </c>
    </row>
    <row r="228" s="1" customFormat="1" ht="25.5" customHeight="1">
      <c r="B228" s="47"/>
      <c r="C228" s="235" t="s">
        <v>541</v>
      </c>
      <c r="D228" s="235" t="s">
        <v>184</v>
      </c>
      <c r="E228" s="236" t="s">
        <v>546</v>
      </c>
      <c r="F228" s="237" t="s">
        <v>547</v>
      </c>
      <c r="G228" s="238" t="s">
        <v>528</v>
      </c>
      <c r="H228" s="239">
        <v>4</v>
      </c>
      <c r="I228" s="240"/>
      <c r="J228" s="241">
        <f>ROUND(I228*H228,2)</f>
        <v>0</v>
      </c>
      <c r="K228" s="237" t="s">
        <v>273</v>
      </c>
      <c r="L228" s="73"/>
      <c r="M228" s="242" t="s">
        <v>34</v>
      </c>
      <c r="N228" s="243" t="s">
        <v>50</v>
      </c>
      <c r="O228" s="48"/>
      <c r="P228" s="244">
        <f>O228*H228</f>
        <v>0</v>
      </c>
      <c r="Q228" s="244">
        <v>0.00010000000000000001</v>
      </c>
      <c r="R228" s="244">
        <f>Q228*H228</f>
        <v>0.00040000000000000002</v>
      </c>
      <c r="S228" s="244">
        <v>0</v>
      </c>
      <c r="T228" s="245">
        <f>S228*H228</f>
        <v>0</v>
      </c>
      <c r="AR228" s="24" t="s">
        <v>197</v>
      </c>
      <c r="AT228" s="24" t="s">
        <v>184</v>
      </c>
      <c r="AU228" s="24" t="s">
        <v>90</v>
      </c>
      <c r="AY228" s="24" t="s">
        <v>183</v>
      </c>
      <c r="BE228" s="246">
        <f>IF(N228="základní",J228,0)</f>
        <v>0</v>
      </c>
      <c r="BF228" s="246">
        <f>IF(N228="snížená",J228,0)</f>
        <v>0</v>
      </c>
      <c r="BG228" s="246">
        <f>IF(N228="zákl. přenesená",J228,0)</f>
        <v>0</v>
      </c>
      <c r="BH228" s="246">
        <f>IF(N228="sníž. přenesená",J228,0)</f>
        <v>0</v>
      </c>
      <c r="BI228" s="246">
        <f>IF(N228="nulová",J228,0)</f>
        <v>0</v>
      </c>
      <c r="BJ228" s="24" t="s">
        <v>87</v>
      </c>
      <c r="BK228" s="246">
        <f>ROUND(I228*H228,2)</f>
        <v>0</v>
      </c>
      <c r="BL228" s="24" t="s">
        <v>197</v>
      </c>
      <c r="BM228" s="24" t="s">
        <v>1036</v>
      </c>
    </row>
    <row r="229" s="12" customFormat="1">
      <c r="B229" s="253"/>
      <c r="C229" s="254"/>
      <c r="D229" s="255" t="s">
        <v>275</v>
      </c>
      <c r="E229" s="256" t="s">
        <v>34</v>
      </c>
      <c r="F229" s="257" t="s">
        <v>197</v>
      </c>
      <c r="G229" s="254"/>
      <c r="H229" s="258">
        <v>4</v>
      </c>
      <c r="I229" s="259"/>
      <c r="J229" s="254"/>
      <c r="K229" s="254"/>
      <c r="L229" s="260"/>
      <c r="M229" s="261"/>
      <c r="N229" s="262"/>
      <c r="O229" s="262"/>
      <c r="P229" s="262"/>
      <c r="Q229" s="262"/>
      <c r="R229" s="262"/>
      <c r="S229" s="262"/>
      <c r="T229" s="263"/>
      <c r="AT229" s="264" t="s">
        <v>275</v>
      </c>
      <c r="AU229" s="264" t="s">
        <v>90</v>
      </c>
      <c r="AV229" s="12" t="s">
        <v>90</v>
      </c>
      <c r="AW229" s="12" t="s">
        <v>42</v>
      </c>
      <c r="AX229" s="12" t="s">
        <v>87</v>
      </c>
      <c r="AY229" s="264" t="s">
        <v>183</v>
      </c>
    </row>
    <row r="230" s="1" customFormat="1" ht="16.5" customHeight="1">
      <c r="B230" s="47"/>
      <c r="C230" s="265" t="s">
        <v>545</v>
      </c>
      <c r="D230" s="265" t="s">
        <v>302</v>
      </c>
      <c r="E230" s="266" t="s">
        <v>551</v>
      </c>
      <c r="F230" s="267" t="s">
        <v>552</v>
      </c>
      <c r="G230" s="268" t="s">
        <v>528</v>
      </c>
      <c r="H230" s="269">
        <v>4</v>
      </c>
      <c r="I230" s="270"/>
      <c r="J230" s="271">
        <f>ROUND(I230*H230,2)</f>
        <v>0</v>
      </c>
      <c r="K230" s="267" t="s">
        <v>273</v>
      </c>
      <c r="L230" s="272"/>
      <c r="M230" s="273" t="s">
        <v>34</v>
      </c>
      <c r="N230" s="274" t="s">
        <v>50</v>
      </c>
      <c r="O230" s="48"/>
      <c r="P230" s="244">
        <f>O230*H230</f>
        <v>0</v>
      </c>
      <c r="Q230" s="244">
        <v>0.00069999999999999999</v>
      </c>
      <c r="R230" s="244">
        <f>Q230*H230</f>
        <v>0.0028</v>
      </c>
      <c r="S230" s="244">
        <v>0</v>
      </c>
      <c r="T230" s="245">
        <f>S230*H230</f>
        <v>0</v>
      </c>
      <c r="AR230" s="24" t="s">
        <v>212</v>
      </c>
      <c r="AT230" s="24" t="s">
        <v>302</v>
      </c>
      <c r="AU230" s="24" t="s">
        <v>90</v>
      </c>
      <c r="AY230" s="24" t="s">
        <v>183</v>
      </c>
      <c r="BE230" s="246">
        <f>IF(N230="základní",J230,0)</f>
        <v>0</v>
      </c>
      <c r="BF230" s="246">
        <f>IF(N230="snížená",J230,0)</f>
        <v>0</v>
      </c>
      <c r="BG230" s="246">
        <f>IF(N230="zákl. přenesená",J230,0)</f>
        <v>0</v>
      </c>
      <c r="BH230" s="246">
        <f>IF(N230="sníž. přenesená",J230,0)</f>
        <v>0</v>
      </c>
      <c r="BI230" s="246">
        <f>IF(N230="nulová",J230,0)</f>
        <v>0</v>
      </c>
      <c r="BJ230" s="24" t="s">
        <v>87</v>
      </c>
      <c r="BK230" s="246">
        <f>ROUND(I230*H230,2)</f>
        <v>0</v>
      </c>
      <c r="BL230" s="24" t="s">
        <v>197</v>
      </c>
      <c r="BM230" s="24" t="s">
        <v>1037</v>
      </c>
    </row>
    <row r="231" s="12" customFormat="1">
      <c r="B231" s="253"/>
      <c r="C231" s="254"/>
      <c r="D231" s="255" t="s">
        <v>275</v>
      </c>
      <c r="E231" s="256" t="s">
        <v>34</v>
      </c>
      <c r="F231" s="257" t="s">
        <v>197</v>
      </c>
      <c r="G231" s="254"/>
      <c r="H231" s="258">
        <v>4</v>
      </c>
      <c r="I231" s="259"/>
      <c r="J231" s="254"/>
      <c r="K231" s="254"/>
      <c r="L231" s="260"/>
      <c r="M231" s="261"/>
      <c r="N231" s="262"/>
      <c r="O231" s="262"/>
      <c r="P231" s="262"/>
      <c r="Q231" s="262"/>
      <c r="R231" s="262"/>
      <c r="S231" s="262"/>
      <c r="T231" s="263"/>
      <c r="AT231" s="264" t="s">
        <v>275</v>
      </c>
      <c r="AU231" s="264" t="s">
        <v>90</v>
      </c>
      <c r="AV231" s="12" t="s">
        <v>90</v>
      </c>
      <c r="AW231" s="12" t="s">
        <v>42</v>
      </c>
      <c r="AX231" s="12" t="s">
        <v>87</v>
      </c>
      <c r="AY231" s="264" t="s">
        <v>183</v>
      </c>
    </row>
    <row r="232" s="1" customFormat="1" ht="25.5" customHeight="1">
      <c r="B232" s="47"/>
      <c r="C232" s="235" t="s">
        <v>550</v>
      </c>
      <c r="D232" s="235" t="s">
        <v>184</v>
      </c>
      <c r="E232" s="236" t="s">
        <v>555</v>
      </c>
      <c r="F232" s="237" t="s">
        <v>556</v>
      </c>
      <c r="G232" s="238" t="s">
        <v>528</v>
      </c>
      <c r="H232" s="239">
        <v>1</v>
      </c>
      <c r="I232" s="240"/>
      <c r="J232" s="241">
        <f>ROUND(I232*H232,2)</f>
        <v>0</v>
      </c>
      <c r="K232" s="237" t="s">
        <v>273</v>
      </c>
      <c r="L232" s="73"/>
      <c r="M232" s="242" t="s">
        <v>34</v>
      </c>
      <c r="N232" s="243" t="s">
        <v>50</v>
      </c>
      <c r="O232" s="48"/>
      <c r="P232" s="244">
        <f>O232*H232</f>
        <v>0</v>
      </c>
      <c r="Q232" s="244">
        <v>2.0000000000000002E-05</v>
      </c>
      <c r="R232" s="244">
        <f>Q232*H232</f>
        <v>2.0000000000000002E-05</v>
      </c>
      <c r="S232" s="244">
        <v>0</v>
      </c>
      <c r="T232" s="245">
        <f>S232*H232</f>
        <v>0</v>
      </c>
      <c r="AR232" s="24" t="s">
        <v>197</v>
      </c>
      <c r="AT232" s="24" t="s">
        <v>184</v>
      </c>
      <c r="AU232" s="24" t="s">
        <v>90</v>
      </c>
      <c r="AY232" s="24" t="s">
        <v>183</v>
      </c>
      <c r="BE232" s="246">
        <f>IF(N232="základní",J232,0)</f>
        <v>0</v>
      </c>
      <c r="BF232" s="246">
        <f>IF(N232="snížená",J232,0)</f>
        <v>0</v>
      </c>
      <c r="BG232" s="246">
        <f>IF(N232="zákl. přenesená",J232,0)</f>
        <v>0</v>
      </c>
      <c r="BH232" s="246">
        <f>IF(N232="sníž. přenesená",J232,0)</f>
        <v>0</v>
      </c>
      <c r="BI232" s="246">
        <f>IF(N232="nulová",J232,0)</f>
        <v>0</v>
      </c>
      <c r="BJ232" s="24" t="s">
        <v>87</v>
      </c>
      <c r="BK232" s="246">
        <f>ROUND(I232*H232,2)</f>
        <v>0</v>
      </c>
      <c r="BL232" s="24" t="s">
        <v>197</v>
      </c>
      <c r="BM232" s="24" t="s">
        <v>1038</v>
      </c>
    </row>
    <row r="233" s="1" customFormat="1" ht="16.5" customHeight="1">
      <c r="B233" s="47"/>
      <c r="C233" s="265" t="s">
        <v>554</v>
      </c>
      <c r="D233" s="265" t="s">
        <v>302</v>
      </c>
      <c r="E233" s="266" t="s">
        <v>559</v>
      </c>
      <c r="F233" s="267" t="s">
        <v>560</v>
      </c>
      <c r="G233" s="268" t="s">
        <v>528</v>
      </c>
      <c r="H233" s="269">
        <v>1</v>
      </c>
      <c r="I233" s="270"/>
      <c r="J233" s="271">
        <f>ROUND(I233*H233,2)</f>
        <v>0</v>
      </c>
      <c r="K233" s="267" t="s">
        <v>273</v>
      </c>
      <c r="L233" s="272"/>
      <c r="M233" s="273" t="s">
        <v>34</v>
      </c>
      <c r="N233" s="274" t="s">
        <v>50</v>
      </c>
      <c r="O233" s="48"/>
      <c r="P233" s="244">
        <f>O233*H233</f>
        <v>0</v>
      </c>
      <c r="Q233" s="244">
        <v>0.0036700000000000001</v>
      </c>
      <c r="R233" s="244">
        <f>Q233*H233</f>
        <v>0.0036700000000000001</v>
      </c>
      <c r="S233" s="244">
        <v>0</v>
      </c>
      <c r="T233" s="245">
        <f>S233*H233</f>
        <v>0</v>
      </c>
      <c r="AR233" s="24" t="s">
        <v>212</v>
      </c>
      <c r="AT233" s="24" t="s">
        <v>302</v>
      </c>
      <c r="AU233" s="24" t="s">
        <v>90</v>
      </c>
      <c r="AY233" s="24" t="s">
        <v>183</v>
      </c>
      <c r="BE233" s="246">
        <f>IF(N233="základní",J233,0)</f>
        <v>0</v>
      </c>
      <c r="BF233" s="246">
        <f>IF(N233="snížená",J233,0)</f>
        <v>0</v>
      </c>
      <c r="BG233" s="246">
        <f>IF(N233="zákl. přenesená",J233,0)</f>
        <v>0</v>
      </c>
      <c r="BH233" s="246">
        <f>IF(N233="sníž. přenesená",J233,0)</f>
        <v>0</v>
      </c>
      <c r="BI233" s="246">
        <f>IF(N233="nulová",J233,0)</f>
        <v>0</v>
      </c>
      <c r="BJ233" s="24" t="s">
        <v>87</v>
      </c>
      <c r="BK233" s="246">
        <f>ROUND(I233*H233,2)</f>
        <v>0</v>
      </c>
      <c r="BL233" s="24" t="s">
        <v>197</v>
      </c>
      <c r="BM233" s="24" t="s">
        <v>1039</v>
      </c>
    </row>
    <row r="234" s="1" customFormat="1" ht="25.5" customHeight="1">
      <c r="B234" s="47"/>
      <c r="C234" s="235" t="s">
        <v>558</v>
      </c>
      <c r="D234" s="235" t="s">
        <v>184</v>
      </c>
      <c r="E234" s="236" t="s">
        <v>563</v>
      </c>
      <c r="F234" s="237" t="s">
        <v>564</v>
      </c>
      <c r="G234" s="238" t="s">
        <v>528</v>
      </c>
      <c r="H234" s="239">
        <v>2</v>
      </c>
      <c r="I234" s="240"/>
      <c r="J234" s="241">
        <f>ROUND(I234*H234,2)</f>
        <v>0</v>
      </c>
      <c r="K234" s="237" t="s">
        <v>273</v>
      </c>
      <c r="L234" s="73"/>
      <c r="M234" s="242" t="s">
        <v>34</v>
      </c>
      <c r="N234" s="243" t="s">
        <v>50</v>
      </c>
      <c r="O234" s="48"/>
      <c r="P234" s="244">
        <f>O234*H234</f>
        <v>0</v>
      </c>
      <c r="Q234" s="244">
        <v>2.1167600000000002</v>
      </c>
      <c r="R234" s="244">
        <f>Q234*H234</f>
        <v>4.2335200000000004</v>
      </c>
      <c r="S234" s="244">
        <v>0</v>
      </c>
      <c r="T234" s="245">
        <f>S234*H234</f>
        <v>0</v>
      </c>
      <c r="AR234" s="24" t="s">
        <v>197</v>
      </c>
      <c r="AT234" s="24" t="s">
        <v>184</v>
      </c>
      <c r="AU234" s="24" t="s">
        <v>90</v>
      </c>
      <c r="AY234" s="24" t="s">
        <v>183</v>
      </c>
      <c r="BE234" s="246">
        <f>IF(N234="základní",J234,0)</f>
        <v>0</v>
      </c>
      <c r="BF234" s="246">
        <f>IF(N234="snížená",J234,0)</f>
        <v>0</v>
      </c>
      <c r="BG234" s="246">
        <f>IF(N234="zákl. přenesená",J234,0)</f>
        <v>0</v>
      </c>
      <c r="BH234" s="246">
        <f>IF(N234="sníž. přenesená",J234,0)</f>
        <v>0</v>
      </c>
      <c r="BI234" s="246">
        <f>IF(N234="nulová",J234,0)</f>
        <v>0</v>
      </c>
      <c r="BJ234" s="24" t="s">
        <v>87</v>
      </c>
      <c r="BK234" s="246">
        <f>ROUND(I234*H234,2)</f>
        <v>0</v>
      </c>
      <c r="BL234" s="24" t="s">
        <v>197</v>
      </c>
      <c r="BM234" s="24" t="s">
        <v>1040</v>
      </c>
    </row>
    <row r="235" s="12" customFormat="1">
      <c r="B235" s="253"/>
      <c r="C235" s="254"/>
      <c r="D235" s="255" t="s">
        <v>275</v>
      </c>
      <c r="E235" s="256" t="s">
        <v>34</v>
      </c>
      <c r="F235" s="257" t="s">
        <v>90</v>
      </c>
      <c r="G235" s="254"/>
      <c r="H235" s="258">
        <v>2</v>
      </c>
      <c r="I235" s="259"/>
      <c r="J235" s="254"/>
      <c r="K235" s="254"/>
      <c r="L235" s="260"/>
      <c r="M235" s="261"/>
      <c r="N235" s="262"/>
      <c r="O235" s="262"/>
      <c r="P235" s="262"/>
      <c r="Q235" s="262"/>
      <c r="R235" s="262"/>
      <c r="S235" s="262"/>
      <c r="T235" s="263"/>
      <c r="AT235" s="264" t="s">
        <v>275</v>
      </c>
      <c r="AU235" s="264" t="s">
        <v>90</v>
      </c>
      <c r="AV235" s="12" t="s">
        <v>90</v>
      </c>
      <c r="AW235" s="12" t="s">
        <v>42</v>
      </c>
      <c r="AX235" s="12" t="s">
        <v>79</v>
      </c>
      <c r="AY235" s="264" t="s">
        <v>183</v>
      </c>
    </row>
    <row r="236" s="1" customFormat="1" ht="38.25" customHeight="1">
      <c r="B236" s="47"/>
      <c r="C236" s="265" t="s">
        <v>562</v>
      </c>
      <c r="D236" s="265" t="s">
        <v>302</v>
      </c>
      <c r="E236" s="266" t="s">
        <v>567</v>
      </c>
      <c r="F236" s="267" t="s">
        <v>568</v>
      </c>
      <c r="G236" s="268" t="s">
        <v>528</v>
      </c>
      <c r="H236" s="269">
        <v>1</v>
      </c>
      <c r="I236" s="270"/>
      <c r="J236" s="271">
        <f>ROUND(I236*H236,2)</f>
        <v>0</v>
      </c>
      <c r="K236" s="267" t="s">
        <v>569</v>
      </c>
      <c r="L236" s="272"/>
      <c r="M236" s="273" t="s">
        <v>34</v>
      </c>
      <c r="N236" s="274" t="s">
        <v>50</v>
      </c>
      <c r="O236" s="48"/>
      <c r="P236" s="244">
        <f>O236*H236</f>
        <v>0</v>
      </c>
      <c r="Q236" s="244">
        <v>0.068000000000000005</v>
      </c>
      <c r="R236" s="244">
        <f>Q236*H236</f>
        <v>0.068000000000000005</v>
      </c>
      <c r="S236" s="244">
        <v>0</v>
      </c>
      <c r="T236" s="245">
        <f>S236*H236</f>
        <v>0</v>
      </c>
      <c r="AR236" s="24" t="s">
        <v>212</v>
      </c>
      <c r="AT236" s="24" t="s">
        <v>302</v>
      </c>
      <c r="AU236" s="24" t="s">
        <v>90</v>
      </c>
      <c r="AY236" s="24" t="s">
        <v>183</v>
      </c>
      <c r="BE236" s="246">
        <f>IF(N236="základní",J236,0)</f>
        <v>0</v>
      </c>
      <c r="BF236" s="246">
        <f>IF(N236="snížená",J236,0)</f>
        <v>0</v>
      </c>
      <c r="BG236" s="246">
        <f>IF(N236="zákl. přenesená",J236,0)</f>
        <v>0</v>
      </c>
      <c r="BH236" s="246">
        <f>IF(N236="sníž. přenesená",J236,0)</f>
        <v>0</v>
      </c>
      <c r="BI236" s="246">
        <f>IF(N236="nulová",J236,0)</f>
        <v>0</v>
      </c>
      <c r="BJ236" s="24" t="s">
        <v>87</v>
      </c>
      <c r="BK236" s="246">
        <f>ROUND(I236*H236,2)</f>
        <v>0</v>
      </c>
      <c r="BL236" s="24" t="s">
        <v>197</v>
      </c>
      <c r="BM236" s="24" t="s">
        <v>1041</v>
      </c>
    </row>
    <row r="237" s="12" customFormat="1">
      <c r="B237" s="253"/>
      <c r="C237" s="254"/>
      <c r="D237" s="255" t="s">
        <v>275</v>
      </c>
      <c r="E237" s="256" t="s">
        <v>34</v>
      </c>
      <c r="F237" s="257" t="s">
        <v>87</v>
      </c>
      <c r="G237" s="254"/>
      <c r="H237" s="258">
        <v>1</v>
      </c>
      <c r="I237" s="259"/>
      <c r="J237" s="254"/>
      <c r="K237" s="254"/>
      <c r="L237" s="260"/>
      <c r="M237" s="261"/>
      <c r="N237" s="262"/>
      <c r="O237" s="262"/>
      <c r="P237" s="262"/>
      <c r="Q237" s="262"/>
      <c r="R237" s="262"/>
      <c r="S237" s="262"/>
      <c r="T237" s="263"/>
      <c r="AT237" s="264" t="s">
        <v>275</v>
      </c>
      <c r="AU237" s="264" t="s">
        <v>90</v>
      </c>
      <c r="AV237" s="12" t="s">
        <v>90</v>
      </c>
      <c r="AW237" s="12" t="s">
        <v>42</v>
      </c>
      <c r="AX237" s="12" t="s">
        <v>87</v>
      </c>
      <c r="AY237" s="264" t="s">
        <v>183</v>
      </c>
    </row>
    <row r="238" s="1" customFormat="1" ht="16.5" customHeight="1">
      <c r="B238" s="47"/>
      <c r="C238" s="265" t="s">
        <v>566</v>
      </c>
      <c r="D238" s="265" t="s">
        <v>302</v>
      </c>
      <c r="E238" s="266" t="s">
        <v>1042</v>
      </c>
      <c r="F238" s="267" t="s">
        <v>1043</v>
      </c>
      <c r="G238" s="268" t="s">
        <v>528</v>
      </c>
      <c r="H238" s="269">
        <v>1</v>
      </c>
      <c r="I238" s="270"/>
      <c r="J238" s="271">
        <f>ROUND(I238*H238,2)</f>
        <v>0</v>
      </c>
      <c r="K238" s="267" t="s">
        <v>273</v>
      </c>
      <c r="L238" s="272"/>
      <c r="M238" s="273" t="s">
        <v>34</v>
      </c>
      <c r="N238" s="274" t="s">
        <v>50</v>
      </c>
      <c r="O238" s="48"/>
      <c r="P238" s="244">
        <f>O238*H238</f>
        <v>0</v>
      </c>
      <c r="Q238" s="244">
        <v>0.032000000000000001</v>
      </c>
      <c r="R238" s="244">
        <f>Q238*H238</f>
        <v>0.032000000000000001</v>
      </c>
      <c r="S238" s="244">
        <v>0</v>
      </c>
      <c r="T238" s="245">
        <f>S238*H238</f>
        <v>0</v>
      </c>
      <c r="AR238" s="24" t="s">
        <v>212</v>
      </c>
      <c r="AT238" s="24" t="s">
        <v>302</v>
      </c>
      <c r="AU238" s="24" t="s">
        <v>90</v>
      </c>
      <c r="AY238" s="24" t="s">
        <v>183</v>
      </c>
      <c r="BE238" s="246">
        <f>IF(N238="základní",J238,0)</f>
        <v>0</v>
      </c>
      <c r="BF238" s="246">
        <f>IF(N238="snížená",J238,0)</f>
        <v>0</v>
      </c>
      <c r="BG238" s="246">
        <f>IF(N238="zákl. přenesená",J238,0)</f>
        <v>0</v>
      </c>
      <c r="BH238" s="246">
        <f>IF(N238="sníž. přenesená",J238,0)</f>
        <v>0</v>
      </c>
      <c r="BI238" s="246">
        <f>IF(N238="nulová",J238,0)</f>
        <v>0</v>
      </c>
      <c r="BJ238" s="24" t="s">
        <v>87</v>
      </c>
      <c r="BK238" s="246">
        <f>ROUND(I238*H238,2)</f>
        <v>0</v>
      </c>
      <c r="BL238" s="24" t="s">
        <v>197</v>
      </c>
      <c r="BM238" s="24" t="s">
        <v>1044</v>
      </c>
    </row>
    <row r="239" s="1" customFormat="1" ht="38.25" customHeight="1">
      <c r="B239" s="47"/>
      <c r="C239" s="265" t="s">
        <v>571</v>
      </c>
      <c r="D239" s="265" t="s">
        <v>302</v>
      </c>
      <c r="E239" s="266" t="s">
        <v>576</v>
      </c>
      <c r="F239" s="267" t="s">
        <v>577</v>
      </c>
      <c r="G239" s="268" t="s">
        <v>528</v>
      </c>
      <c r="H239" s="269">
        <v>3</v>
      </c>
      <c r="I239" s="270"/>
      <c r="J239" s="271">
        <f>ROUND(I239*H239,2)</f>
        <v>0</v>
      </c>
      <c r="K239" s="267" t="s">
        <v>273</v>
      </c>
      <c r="L239" s="272"/>
      <c r="M239" s="273" t="s">
        <v>34</v>
      </c>
      <c r="N239" s="274" t="s">
        <v>50</v>
      </c>
      <c r="O239" s="48"/>
      <c r="P239" s="244">
        <f>O239*H239</f>
        <v>0</v>
      </c>
      <c r="Q239" s="244">
        <v>0.002</v>
      </c>
      <c r="R239" s="244">
        <f>Q239*H239</f>
        <v>0.0060000000000000001</v>
      </c>
      <c r="S239" s="244">
        <v>0</v>
      </c>
      <c r="T239" s="245">
        <f>S239*H239</f>
        <v>0</v>
      </c>
      <c r="AR239" s="24" t="s">
        <v>212</v>
      </c>
      <c r="AT239" s="24" t="s">
        <v>302</v>
      </c>
      <c r="AU239" s="24" t="s">
        <v>90</v>
      </c>
      <c r="AY239" s="24" t="s">
        <v>183</v>
      </c>
      <c r="BE239" s="246">
        <f>IF(N239="základní",J239,0)</f>
        <v>0</v>
      </c>
      <c r="BF239" s="246">
        <f>IF(N239="snížená",J239,0)</f>
        <v>0</v>
      </c>
      <c r="BG239" s="246">
        <f>IF(N239="zákl. přenesená",J239,0)</f>
        <v>0</v>
      </c>
      <c r="BH239" s="246">
        <f>IF(N239="sníž. přenesená",J239,0)</f>
        <v>0</v>
      </c>
      <c r="BI239" s="246">
        <f>IF(N239="nulová",J239,0)</f>
        <v>0</v>
      </c>
      <c r="BJ239" s="24" t="s">
        <v>87</v>
      </c>
      <c r="BK239" s="246">
        <f>ROUND(I239*H239,2)</f>
        <v>0</v>
      </c>
      <c r="BL239" s="24" t="s">
        <v>197</v>
      </c>
      <c r="BM239" s="24" t="s">
        <v>1045</v>
      </c>
    </row>
    <row r="240" s="12" customFormat="1">
      <c r="B240" s="253"/>
      <c r="C240" s="254"/>
      <c r="D240" s="255" t="s">
        <v>275</v>
      </c>
      <c r="E240" s="256" t="s">
        <v>34</v>
      </c>
      <c r="F240" s="257" t="s">
        <v>193</v>
      </c>
      <c r="G240" s="254"/>
      <c r="H240" s="258">
        <v>3</v>
      </c>
      <c r="I240" s="259"/>
      <c r="J240" s="254"/>
      <c r="K240" s="254"/>
      <c r="L240" s="260"/>
      <c r="M240" s="261"/>
      <c r="N240" s="262"/>
      <c r="O240" s="262"/>
      <c r="P240" s="262"/>
      <c r="Q240" s="262"/>
      <c r="R240" s="262"/>
      <c r="S240" s="262"/>
      <c r="T240" s="263"/>
      <c r="AT240" s="264" t="s">
        <v>275</v>
      </c>
      <c r="AU240" s="264" t="s">
        <v>90</v>
      </c>
      <c r="AV240" s="12" t="s">
        <v>90</v>
      </c>
      <c r="AW240" s="12" t="s">
        <v>42</v>
      </c>
      <c r="AX240" s="12" t="s">
        <v>87</v>
      </c>
      <c r="AY240" s="264" t="s">
        <v>183</v>
      </c>
    </row>
    <row r="241" s="1" customFormat="1" ht="16.5" customHeight="1">
      <c r="B241" s="47"/>
      <c r="C241" s="235" t="s">
        <v>575</v>
      </c>
      <c r="D241" s="235" t="s">
        <v>184</v>
      </c>
      <c r="E241" s="236" t="s">
        <v>580</v>
      </c>
      <c r="F241" s="237" t="s">
        <v>581</v>
      </c>
      <c r="G241" s="238" t="s">
        <v>528</v>
      </c>
      <c r="H241" s="239">
        <v>1</v>
      </c>
      <c r="I241" s="240"/>
      <c r="J241" s="241">
        <f>ROUND(I241*H241,2)</f>
        <v>0</v>
      </c>
      <c r="K241" s="237" t="s">
        <v>273</v>
      </c>
      <c r="L241" s="73"/>
      <c r="M241" s="242" t="s">
        <v>34</v>
      </c>
      <c r="N241" s="243" t="s">
        <v>50</v>
      </c>
      <c r="O241" s="48"/>
      <c r="P241" s="244">
        <f>O241*H241</f>
        <v>0</v>
      </c>
      <c r="Q241" s="244">
        <v>0.0091800000000000007</v>
      </c>
      <c r="R241" s="244">
        <f>Q241*H241</f>
        <v>0.0091800000000000007</v>
      </c>
      <c r="S241" s="244">
        <v>0</v>
      </c>
      <c r="T241" s="245">
        <f>S241*H241</f>
        <v>0</v>
      </c>
      <c r="AR241" s="24" t="s">
        <v>197</v>
      </c>
      <c r="AT241" s="24" t="s">
        <v>184</v>
      </c>
      <c r="AU241" s="24" t="s">
        <v>90</v>
      </c>
      <c r="AY241" s="24" t="s">
        <v>183</v>
      </c>
      <c r="BE241" s="246">
        <f>IF(N241="základní",J241,0)</f>
        <v>0</v>
      </c>
      <c r="BF241" s="246">
        <f>IF(N241="snížená",J241,0)</f>
        <v>0</v>
      </c>
      <c r="BG241" s="246">
        <f>IF(N241="zákl. přenesená",J241,0)</f>
        <v>0</v>
      </c>
      <c r="BH241" s="246">
        <f>IF(N241="sníž. přenesená",J241,0)</f>
        <v>0</v>
      </c>
      <c r="BI241" s="246">
        <f>IF(N241="nulová",J241,0)</f>
        <v>0</v>
      </c>
      <c r="BJ241" s="24" t="s">
        <v>87</v>
      </c>
      <c r="BK241" s="246">
        <f>ROUND(I241*H241,2)</f>
        <v>0</v>
      </c>
      <c r="BL241" s="24" t="s">
        <v>197</v>
      </c>
      <c r="BM241" s="24" t="s">
        <v>1046</v>
      </c>
    </row>
    <row r="242" s="1" customFormat="1" ht="16.5" customHeight="1">
      <c r="B242" s="47"/>
      <c r="C242" s="265" t="s">
        <v>579</v>
      </c>
      <c r="D242" s="265" t="s">
        <v>302</v>
      </c>
      <c r="E242" s="266" t="s">
        <v>585</v>
      </c>
      <c r="F242" s="267" t="s">
        <v>586</v>
      </c>
      <c r="G242" s="268" t="s">
        <v>528</v>
      </c>
      <c r="H242" s="269">
        <v>1</v>
      </c>
      <c r="I242" s="270"/>
      <c r="J242" s="271">
        <f>ROUND(I242*H242,2)</f>
        <v>0</v>
      </c>
      <c r="K242" s="267" t="s">
        <v>273</v>
      </c>
      <c r="L242" s="272"/>
      <c r="M242" s="273" t="s">
        <v>34</v>
      </c>
      <c r="N242" s="274" t="s">
        <v>50</v>
      </c>
      <c r="O242" s="48"/>
      <c r="P242" s="244">
        <f>O242*H242</f>
        <v>0</v>
      </c>
      <c r="Q242" s="244">
        <v>1.0540000000000001</v>
      </c>
      <c r="R242" s="244">
        <f>Q242*H242</f>
        <v>1.0540000000000001</v>
      </c>
      <c r="S242" s="244">
        <v>0</v>
      </c>
      <c r="T242" s="245">
        <f>S242*H242</f>
        <v>0</v>
      </c>
      <c r="AR242" s="24" t="s">
        <v>212</v>
      </c>
      <c r="AT242" s="24" t="s">
        <v>302</v>
      </c>
      <c r="AU242" s="24" t="s">
        <v>90</v>
      </c>
      <c r="AY242" s="24" t="s">
        <v>183</v>
      </c>
      <c r="BE242" s="246">
        <f>IF(N242="základní",J242,0)</f>
        <v>0</v>
      </c>
      <c r="BF242" s="246">
        <f>IF(N242="snížená",J242,0)</f>
        <v>0</v>
      </c>
      <c r="BG242" s="246">
        <f>IF(N242="zákl. přenesená",J242,0)</f>
        <v>0</v>
      </c>
      <c r="BH242" s="246">
        <f>IF(N242="sníž. přenesená",J242,0)</f>
        <v>0</v>
      </c>
      <c r="BI242" s="246">
        <f>IF(N242="nulová",J242,0)</f>
        <v>0</v>
      </c>
      <c r="BJ242" s="24" t="s">
        <v>87</v>
      </c>
      <c r="BK242" s="246">
        <f>ROUND(I242*H242,2)</f>
        <v>0</v>
      </c>
      <c r="BL242" s="24" t="s">
        <v>197</v>
      </c>
      <c r="BM242" s="24" t="s">
        <v>1047</v>
      </c>
    </row>
    <row r="243" s="1" customFormat="1" ht="16.5" customHeight="1">
      <c r="B243" s="47"/>
      <c r="C243" s="235" t="s">
        <v>584</v>
      </c>
      <c r="D243" s="235" t="s">
        <v>184</v>
      </c>
      <c r="E243" s="236" t="s">
        <v>601</v>
      </c>
      <c r="F243" s="237" t="s">
        <v>602</v>
      </c>
      <c r="G243" s="238" t="s">
        <v>528</v>
      </c>
      <c r="H243" s="239">
        <v>2</v>
      </c>
      <c r="I243" s="240"/>
      <c r="J243" s="241">
        <f>ROUND(I243*H243,2)</f>
        <v>0</v>
      </c>
      <c r="K243" s="237" t="s">
        <v>273</v>
      </c>
      <c r="L243" s="73"/>
      <c r="M243" s="242" t="s">
        <v>34</v>
      </c>
      <c r="N243" s="243" t="s">
        <v>50</v>
      </c>
      <c r="O243" s="48"/>
      <c r="P243" s="244">
        <f>O243*H243</f>
        <v>0</v>
      </c>
      <c r="Q243" s="244">
        <v>0.011469999999999999</v>
      </c>
      <c r="R243" s="244">
        <f>Q243*H243</f>
        <v>0.022939999999999999</v>
      </c>
      <c r="S243" s="244">
        <v>0</v>
      </c>
      <c r="T243" s="245">
        <f>S243*H243</f>
        <v>0</v>
      </c>
      <c r="AR243" s="24" t="s">
        <v>197</v>
      </c>
      <c r="AT243" s="24" t="s">
        <v>184</v>
      </c>
      <c r="AU243" s="24" t="s">
        <v>90</v>
      </c>
      <c r="AY243" s="24" t="s">
        <v>183</v>
      </c>
      <c r="BE243" s="246">
        <f>IF(N243="základní",J243,0)</f>
        <v>0</v>
      </c>
      <c r="BF243" s="246">
        <f>IF(N243="snížená",J243,0)</f>
        <v>0</v>
      </c>
      <c r="BG243" s="246">
        <f>IF(N243="zákl. přenesená",J243,0)</f>
        <v>0</v>
      </c>
      <c r="BH243" s="246">
        <f>IF(N243="sníž. přenesená",J243,0)</f>
        <v>0</v>
      </c>
      <c r="BI243" s="246">
        <f>IF(N243="nulová",J243,0)</f>
        <v>0</v>
      </c>
      <c r="BJ243" s="24" t="s">
        <v>87</v>
      </c>
      <c r="BK243" s="246">
        <f>ROUND(I243*H243,2)</f>
        <v>0</v>
      </c>
      <c r="BL243" s="24" t="s">
        <v>197</v>
      </c>
      <c r="BM243" s="24" t="s">
        <v>1048</v>
      </c>
    </row>
    <row r="244" s="1" customFormat="1" ht="16.5" customHeight="1">
      <c r="B244" s="47"/>
      <c r="C244" s="265" t="s">
        <v>588</v>
      </c>
      <c r="D244" s="265" t="s">
        <v>302</v>
      </c>
      <c r="E244" s="266" t="s">
        <v>605</v>
      </c>
      <c r="F244" s="267" t="s">
        <v>606</v>
      </c>
      <c r="G244" s="268" t="s">
        <v>528</v>
      </c>
      <c r="H244" s="269">
        <v>2</v>
      </c>
      <c r="I244" s="270"/>
      <c r="J244" s="271">
        <f>ROUND(I244*H244,2)</f>
        <v>0</v>
      </c>
      <c r="K244" s="267" t="s">
        <v>273</v>
      </c>
      <c r="L244" s="272"/>
      <c r="M244" s="273" t="s">
        <v>34</v>
      </c>
      <c r="N244" s="274" t="s">
        <v>50</v>
      </c>
      <c r="O244" s="48"/>
      <c r="P244" s="244">
        <f>O244*H244</f>
        <v>0</v>
      </c>
      <c r="Q244" s="244">
        <v>0.56999999999999995</v>
      </c>
      <c r="R244" s="244">
        <f>Q244*H244</f>
        <v>1.1399999999999999</v>
      </c>
      <c r="S244" s="244">
        <v>0</v>
      </c>
      <c r="T244" s="245">
        <f>S244*H244</f>
        <v>0</v>
      </c>
      <c r="AR244" s="24" t="s">
        <v>212</v>
      </c>
      <c r="AT244" s="24" t="s">
        <v>302</v>
      </c>
      <c r="AU244" s="24" t="s">
        <v>90</v>
      </c>
      <c r="AY244" s="24" t="s">
        <v>183</v>
      </c>
      <c r="BE244" s="246">
        <f>IF(N244="základní",J244,0)</f>
        <v>0</v>
      </c>
      <c r="BF244" s="246">
        <f>IF(N244="snížená",J244,0)</f>
        <v>0</v>
      </c>
      <c r="BG244" s="246">
        <f>IF(N244="zákl. přenesená",J244,0)</f>
        <v>0</v>
      </c>
      <c r="BH244" s="246">
        <f>IF(N244="sníž. přenesená",J244,0)</f>
        <v>0</v>
      </c>
      <c r="BI244" s="246">
        <f>IF(N244="nulová",J244,0)</f>
        <v>0</v>
      </c>
      <c r="BJ244" s="24" t="s">
        <v>87</v>
      </c>
      <c r="BK244" s="246">
        <f>ROUND(I244*H244,2)</f>
        <v>0</v>
      </c>
      <c r="BL244" s="24" t="s">
        <v>197</v>
      </c>
      <c r="BM244" s="24" t="s">
        <v>1049</v>
      </c>
    </row>
    <row r="245" s="1" customFormat="1" ht="16.5" customHeight="1">
      <c r="B245" s="47"/>
      <c r="C245" s="235" t="s">
        <v>592</v>
      </c>
      <c r="D245" s="235" t="s">
        <v>184</v>
      </c>
      <c r="E245" s="236" t="s">
        <v>609</v>
      </c>
      <c r="F245" s="237" t="s">
        <v>610</v>
      </c>
      <c r="G245" s="238" t="s">
        <v>528</v>
      </c>
      <c r="H245" s="239">
        <v>2</v>
      </c>
      <c r="I245" s="240"/>
      <c r="J245" s="241">
        <f>ROUND(I245*H245,2)</f>
        <v>0</v>
      </c>
      <c r="K245" s="237" t="s">
        <v>273</v>
      </c>
      <c r="L245" s="73"/>
      <c r="M245" s="242" t="s">
        <v>34</v>
      </c>
      <c r="N245" s="243" t="s">
        <v>50</v>
      </c>
      <c r="O245" s="48"/>
      <c r="P245" s="244">
        <f>O245*H245</f>
        <v>0</v>
      </c>
      <c r="Q245" s="244">
        <v>0.027529999999999999</v>
      </c>
      <c r="R245" s="244">
        <f>Q245*H245</f>
        <v>0.055059999999999998</v>
      </c>
      <c r="S245" s="244">
        <v>0</v>
      </c>
      <c r="T245" s="245">
        <f>S245*H245</f>
        <v>0</v>
      </c>
      <c r="AR245" s="24" t="s">
        <v>197</v>
      </c>
      <c r="AT245" s="24" t="s">
        <v>184</v>
      </c>
      <c r="AU245" s="24" t="s">
        <v>90</v>
      </c>
      <c r="AY245" s="24" t="s">
        <v>183</v>
      </c>
      <c r="BE245" s="246">
        <f>IF(N245="základní",J245,0)</f>
        <v>0</v>
      </c>
      <c r="BF245" s="246">
        <f>IF(N245="snížená",J245,0)</f>
        <v>0</v>
      </c>
      <c r="BG245" s="246">
        <f>IF(N245="zákl. přenesená",J245,0)</f>
        <v>0</v>
      </c>
      <c r="BH245" s="246">
        <f>IF(N245="sníž. přenesená",J245,0)</f>
        <v>0</v>
      </c>
      <c r="BI245" s="246">
        <f>IF(N245="nulová",J245,0)</f>
        <v>0</v>
      </c>
      <c r="BJ245" s="24" t="s">
        <v>87</v>
      </c>
      <c r="BK245" s="246">
        <f>ROUND(I245*H245,2)</f>
        <v>0</v>
      </c>
      <c r="BL245" s="24" t="s">
        <v>197</v>
      </c>
      <c r="BM245" s="24" t="s">
        <v>1050</v>
      </c>
    </row>
    <row r="246" s="12" customFormat="1">
      <c r="B246" s="253"/>
      <c r="C246" s="254"/>
      <c r="D246" s="255" t="s">
        <v>275</v>
      </c>
      <c r="E246" s="256" t="s">
        <v>34</v>
      </c>
      <c r="F246" s="257" t="s">
        <v>90</v>
      </c>
      <c r="G246" s="254"/>
      <c r="H246" s="258">
        <v>2</v>
      </c>
      <c r="I246" s="259"/>
      <c r="J246" s="254"/>
      <c r="K246" s="254"/>
      <c r="L246" s="260"/>
      <c r="M246" s="261"/>
      <c r="N246" s="262"/>
      <c r="O246" s="262"/>
      <c r="P246" s="262"/>
      <c r="Q246" s="262"/>
      <c r="R246" s="262"/>
      <c r="S246" s="262"/>
      <c r="T246" s="263"/>
      <c r="AT246" s="264" t="s">
        <v>275</v>
      </c>
      <c r="AU246" s="264" t="s">
        <v>90</v>
      </c>
      <c r="AV246" s="12" t="s">
        <v>90</v>
      </c>
      <c r="AW246" s="12" t="s">
        <v>42</v>
      </c>
      <c r="AX246" s="12" t="s">
        <v>87</v>
      </c>
      <c r="AY246" s="264" t="s">
        <v>183</v>
      </c>
    </row>
    <row r="247" s="1" customFormat="1" ht="16.5" customHeight="1">
      <c r="B247" s="47"/>
      <c r="C247" s="265" t="s">
        <v>596</v>
      </c>
      <c r="D247" s="265" t="s">
        <v>302</v>
      </c>
      <c r="E247" s="266" t="s">
        <v>613</v>
      </c>
      <c r="F247" s="267" t="s">
        <v>614</v>
      </c>
      <c r="G247" s="268" t="s">
        <v>528</v>
      </c>
      <c r="H247" s="269">
        <v>2</v>
      </c>
      <c r="I247" s="270"/>
      <c r="J247" s="271">
        <f>ROUND(I247*H247,2)</f>
        <v>0</v>
      </c>
      <c r="K247" s="267" t="s">
        <v>273</v>
      </c>
      <c r="L247" s="272"/>
      <c r="M247" s="273" t="s">
        <v>34</v>
      </c>
      <c r="N247" s="274" t="s">
        <v>50</v>
      </c>
      <c r="O247" s="48"/>
      <c r="P247" s="244">
        <f>O247*H247</f>
        <v>0</v>
      </c>
      <c r="Q247" s="244">
        <v>1.817</v>
      </c>
      <c r="R247" s="244">
        <f>Q247*H247</f>
        <v>3.6339999999999999</v>
      </c>
      <c r="S247" s="244">
        <v>0</v>
      </c>
      <c r="T247" s="245">
        <f>S247*H247</f>
        <v>0</v>
      </c>
      <c r="AR247" s="24" t="s">
        <v>212</v>
      </c>
      <c r="AT247" s="24" t="s">
        <v>302</v>
      </c>
      <c r="AU247" s="24" t="s">
        <v>90</v>
      </c>
      <c r="AY247" s="24" t="s">
        <v>183</v>
      </c>
      <c r="BE247" s="246">
        <f>IF(N247="základní",J247,0)</f>
        <v>0</v>
      </c>
      <c r="BF247" s="246">
        <f>IF(N247="snížená",J247,0)</f>
        <v>0</v>
      </c>
      <c r="BG247" s="246">
        <f>IF(N247="zákl. přenesená",J247,0)</f>
        <v>0</v>
      </c>
      <c r="BH247" s="246">
        <f>IF(N247="sníž. přenesená",J247,0)</f>
        <v>0</v>
      </c>
      <c r="BI247" s="246">
        <f>IF(N247="nulová",J247,0)</f>
        <v>0</v>
      </c>
      <c r="BJ247" s="24" t="s">
        <v>87</v>
      </c>
      <c r="BK247" s="246">
        <f>ROUND(I247*H247,2)</f>
        <v>0</v>
      </c>
      <c r="BL247" s="24" t="s">
        <v>197</v>
      </c>
      <c r="BM247" s="24" t="s">
        <v>1051</v>
      </c>
    </row>
    <row r="248" s="12" customFormat="1">
      <c r="B248" s="253"/>
      <c r="C248" s="254"/>
      <c r="D248" s="255" t="s">
        <v>275</v>
      </c>
      <c r="E248" s="256" t="s">
        <v>34</v>
      </c>
      <c r="F248" s="257" t="s">
        <v>90</v>
      </c>
      <c r="G248" s="254"/>
      <c r="H248" s="258">
        <v>2</v>
      </c>
      <c r="I248" s="259"/>
      <c r="J248" s="254"/>
      <c r="K248" s="254"/>
      <c r="L248" s="260"/>
      <c r="M248" s="261"/>
      <c r="N248" s="262"/>
      <c r="O248" s="262"/>
      <c r="P248" s="262"/>
      <c r="Q248" s="262"/>
      <c r="R248" s="262"/>
      <c r="S248" s="262"/>
      <c r="T248" s="263"/>
      <c r="AT248" s="264" t="s">
        <v>275</v>
      </c>
      <c r="AU248" s="264" t="s">
        <v>90</v>
      </c>
      <c r="AV248" s="12" t="s">
        <v>90</v>
      </c>
      <c r="AW248" s="12" t="s">
        <v>42</v>
      </c>
      <c r="AX248" s="12" t="s">
        <v>87</v>
      </c>
      <c r="AY248" s="264" t="s">
        <v>183</v>
      </c>
    </row>
    <row r="249" s="1" customFormat="1" ht="25.5" customHeight="1">
      <c r="B249" s="47"/>
      <c r="C249" s="235" t="s">
        <v>600</v>
      </c>
      <c r="D249" s="235" t="s">
        <v>184</v>
      </c>
      <c r="E249" s="236" t="s">
        <v>625</v>
      </c>
      <c r="F249" s="237" t="s">
        <v>626</v>
      </c>
      <c r="G249" s="238" t="s">
        <v>528</v>
      </c>
      <c r="H249" s="239">
        <v>2</v>
      </c>
      <c r="I249" s="240"/>
      <c r="J249" s="241">
        <f>ROUND(I249*H249,2)</f>
        <v>0</v>
      </c>
      <c r="K249" s="237" t="s">
        <v>273</v>
      </c>
      <c r="L249" s="73"/>
      <c r="M249" s="242" t="s">
        <v>34</v>
      </c>
      <c r="N249" s="243" t="s">
        <v>50</v>
      </c>
      <c r="O249" s="48"/>
      <c r="P249" s="244">
        <f>O249*H249</f>
        <v>0</v>
      </c>
      <c r="Q249" s="244">
        <v>0.21734000000000001</v>
      </c>
      <c r="R249" s="244">
        <f>Q249*H249</f>
        <v>0.43468000000000001</v>
      </c>
      <c r="S249" s="244">
        <v>0</v>
      </c>
      <c r="T249" s="245">
        <f>S249*H249</f>
        <v>0</v>
      </c>
      <c r="AR249" s="24" t="s">
        <v>197</v>
      </c>
      <c r="AT249" s="24" t="s">
        <v>184</v>
      </c>
      <c r="AU249" s="24" t="s">
        <v>90</v>
      </c>
      <c r="AY249" s="24" t="s">
        <v>183</v>
      </c>
      <c r="BE249" s="246">
        <f>IF(N249="základní",J249,0)</f>
        <v>0</v>
      </c>
      <c r="BF249" s="246">
        <f>IF(N249="snížená",J249,0)</f>
        <v>0</v>
      </c>
      <c r="BG249" s="246">
        <f>IF(N249="zákl. přenesená",J249,0)</f>
        <v>0</v>
      </c>
      <c r="BH249" s="246">
        <f>IF(N249="sníž. přenesená",J249,0)</f>
        <v>0</v>
      </c>
      <c r="BI249" s="246">
        <f>IF(N249="nulová",J249,0)</f>
        <v>0</v>
      </c>
      <c r="BJ249" s="24" t="s">
        <v>87</v>
      </c>
      <c r="BK249" s="246">
        <f>ROUND(I249*H249,2)</f>
        <v>0</v>
      </c>
      <c r="BL249" s="24" t="s">
        <v>197</v>
      </c>
      <c r="BM249" s="24" t="s">
        <v>1052</v>
      </c>
    </row>
    <row r="250" s="12" customFormat="1">
      <c r="B250" s="253"/>
      <c r="C250" s="254"/>
      <c r="D250" s="255" t="s">
        <v>275</v>
      </c>
      <c r="E250" s="256" t="s">
        <v>34</v>
      </c>
      <c r="F250" s="257" t="s">
        <v>90</v>
      </c>
      <c r="G250" s="254"/>
      <c r="H250" s="258">
        <v>2</v>
      </c>
      <c r="I250" s="259"/>
      <c r="J250" s="254"/>
      <c r="K250" s="254"/>
      <c r="L250" s="260"/>
      <c r="M250" s="261"/>
      <c r="N250" s="262"/>
      <c r="O250" s="262"/>
      <c r="P250" s="262"/>
      <c r="Q250" s="262"/>
      <c r="R250" s="262"/>
      <c r="S250" s="262"/>
      <c r="T250" s="263"/>
      <c r="AT250" s="264" t="s">
        <v>275</v>
      </c>
      <c r="AU250" s="264" t="s">
        <v>90</v>
      </c>
      <c r="AV250" s="12" t="s">
        <v>90</v>
      </c>
      <c r="AW250" s="12" t="s">
        <v>42</v>
      </c>
      <c r="AX250" s="12" t="s">
        <v>87</v>
      </c>
      <c r="AY250" s="264" t="s">
        <v>183</v>
      </c>
    </row>
    <row r="251" s="1" customFormat="1" ht="25.5" customHeight="1">
      <c r="B251" s="47"/>
      <c r="C251" s="265" t="s">
        <v>604</v>
      </c>
      <c r="D251" s="265" t="s">
        <v>302</v>
      </c>
      <c r="E251" s="266" t="s">
        <v>629</v>
      </c>
      <c r="F251" s="267" t="s">
        <v>630</v>
      </c>
      <c r="G251" s="268" t="s">
        <v>528</v>
      </c>
      <c r="H251" s="269">
        <v>2</v>
      </c>
      <c r="I251" s="270"/>
      <c r="J251" s="271">
        <f>ROUND(I251*H251,2)</f>
        <v>0</v>
      </c>
      <c r="K251" s="267" t="s">
        <v>273</v>
      </c>
      <c r="L251" s="272"/>
      <c r="M251" s="273" t="s">
        <v>34</v>
      </c>
      <c r="N251" s="274" t="s">
        <v>50</v>
      </c>
      <c r="O251" s="48"/>
      <c r="P251" s="244">
        <f>O251*H251</f>
        <v>0</v>
      </c>
      <c r="Q251" s="244">
        <v>0.054600000000000003</v>
      </c>
      <c r="R251" s="244">
        <f>Q251*H251</f>
        <v>0.10920000000000001</v>
      </c>
      <c r="S251" s="244">
        <v>0</v>
      </c>
      <c r="T251" s="245">
        <f>S251*H251</f>
        <v>0</v>
      </c>
      <c r="AR251" s="24" t="s">
        <v>212</v>
      </c>
      <c r="AT251" s="24" t="s">
        <v>302</v>
      </c>
      <c r="AU251" s="24" t="s">
        <v>90</v>
      </c>
      <c r="AY251" s="24" t="s">
        <v>183</v>
      </c>
      <c r="BE251" s="246">
        <f>IF(N251="základní",J251,0)</f>
        <v>0</v>
      </c>
      <c r="BF251" s="246">
        <f>IF(N251="snížená",J251,0)</f>
        <v>0</v>
      </c>
      <c r="BG251" s="246">
        <f>IF(N251="zákl. přenesená",J251,0)</f>
        <v>0</v>
      </c>
      <c r="BH251" s="246">
        <f>IF(N251="sníž. přenesená",J251,0)</f>
        <v>0</v>
      </c>
      <c r="BI251" s="246">
        <f>IF(N251="nulová",J251,0)</f>
        <v>0</v>
      </c>
      <c r="BJ251" s="24" t="s">
        <v>87</v>
      </c>
      <c r="BK251" s="246">
        <f>ROUND(I251*H251,2)</f>
        <v>0</v>
      </c>
      <c r="BL251" s="24" t="s">
        <v>197</v>
      </c>
      <c r="BM251" s="24" t="s">
        <v>1053</v>
      </c>
    </row>
    <row r="252" s="1" customFormat="1" ht="25.5" customHeight="1">
      <c r="B252" s="47"/>
      <c r="C252" s="235" t="s">
        <v>608</v>
      </c>
      <c r="D252" s="235" t="s">
        <v>184</v>
      </c>
      <c r="E252" s="236" t="s">
        <v>637</v>
      </c>
      <c r="F252" s="237" t="s">
        <v>638</v>
      </c>
      <c r="G252" s="238" t="s">
        <v>528</v>
      </c>
      <c r="H252" s="239">
        <v>2</v>
      </c>
      <c r="I252" s="240"/>
      <c r="J252" s="241">
        <f>ROUND(I252*H252,2)</f>
        <v>0</v>
      </c>
      <c r="K252" s="237" t="s">
        <v>273</v>
      </c>
      <c r="L252" s="73"/>
      <c r="M252" s="242" t="s">
        <v>34</v>
      </c>
      <c r="N252" s="243" t="s">
        <v>50</v>
      </c>
      <c r="O252" s="48"/>
      <c r="P252" s="244">
        <f>O252*H252</f>
        <v>0</v>
      </c>
      <c r="Q252" s="244">
        <v>0.31108000000000002</v>
      </c>
      <c r="R252" s="244">
        <f>Q252*H252</f>
        <v>0.62216000000000005</v>
      </c>
      <c r="S252" s="244">
        <v>0</v>
      </c>
      <c r="T252" s="245">
        <f>S252*H252</f>
        <v>0</v>
      </c>
      <c r="AR252" s="24" t="s">
        <v>197</v>
      </c>
      <c r="AT252" s="24" t="s">
        <v>184</v>
      </c>
      <c r="AU252" s="24" t="s">
        <v>90</v>
      </c>
      <c r="AY252" s="24" t="s">
        <v>183</v>
      </c>
      <c r="BE252" s="246">
        <f>IF(N252="základní",J252,0)</f>
        <v>0</v>
      </c>
      <c r="BF252" s="246">
        <f>IF(N252="snížená",J252,0)</f>
        <v>0</v>
      </c>
      <c r="BG252" s="246">
        <f>IF(N252="zákl. přenesená",J252,0)</f>
        <v>0</v>
      </c>
      <c r="BH252" s="246">
        <f>IF(N252="sníž. přenesená",J252,0)</f>
        <v>0</v>
      </c>
      <c r="BI252" s="246">
        <f>IF(N252="nulová",J252,0)</f>
        <v>0</v>
      </c>
      <c r="BJ252" s="24" t="s">
        <v>87</v>
      </c>
      <c r="BK252" s="246">
        <f>ROUND(I252*H252,2)</f>
        <v>0</v>
      </c>
      <c r="BL252" s="24" t="s">
        <v>197</v>
      </c>
      <c r="BM252" s="24" t="s">
        <v>1054</v>
      </c>
    </row>
    <row r="253" s="12" customFormat="1">
      <c r="B253" s="253"/>
      <c r="C253" s="254"/>
      <c r="D253" s="255" t="s">
        <v>275</v>
      </c>
      <c r="E253" s="256" t="s">
        <v>34</v>
      </c>
      <c r="F253" s="257" t="s">
        <v>90</v>
      </c>
      <c r="G253" s="254"/>
      <c r="H253" s="258">
        <v>2</v>
      </c>
      <c r="I253" s="259"/>
      <c r="J253" s="254"/>
      <c r="K253" s="254"/>
      <c r="L253" s="260"/>
      <c r="M253" s="261"/>
      <c r="N253" s="262"/>
      <c r="O253" s="262"/>
      <c r="P253" s="262"/>
      <c r="Q253" s="262"/>
      <c r="R253" s="262"/>
      <c r="S253" s="262"/>
      <c r="T253" s="263"/>
      <c r="AT253" s="264" t="s">
        <v>275</v>
      </c>
      <c r="AU253" s="264" t="s">
        <v>90</v>
      </c>
      <c r="AV253" s="12" t="s">
        <v>90</v>
      </c>
      <c r="AW253" s="12" t="s">
        <v>42</v>
      </c>
      <c r="AX253" s="12" t="s">
        <v>87</v>
      </c>
      <c r="AY253" s="264" t="s">
        <v>183</v>
      </c>
    </row>
    <row r="254" s="1" customFormat="1" ht="25.5" customHeight="1">
      <c r="B254" s="47"/>
      <c r="C254" s="235" t="s">
        <v>612</v>
      </c>
      <c r="D254" s="235" t="s">
        <v>184</v>
      </c>
      <c r="E254" s="236" t="s">
        <v>641</v>
      </c>
      <c r="F254" s="237" t="s">
        <v>642</v>
      </c>
      <c r="G254" s="238" t="s">
        <v>318</v>
      </c>
      <c r="H254" s="239">
        <v>0.80000000000000004</v>
      </c>
      <c r="I254" s="240"/>
      <c r="J254" s="241">
        <f>ROUND(I254*H254,2)</f>
        <v>0</v>
      </c>
      <c r="K254" s="237" t="s">
        <v>273</v>
      </c>
      <c r="L254" s="73"/>
      <c r="M254" s="242" t="s">
        <v>34</v>
      </c>
      <c r="N254" s="243" t="s">
        <v>50</v>
      </c>
      <c r="O254" s="48"/>
      <c r="P254" s="244">
        <f>O254*H254</f>
        <v>0</v>
      </c>
      <c r="Q254" s="244">
        <v>0</v>
      </c>
      <c r="R254" s="244">
        <f>Q254*H254</f>
        <v>0</v>
      </c>
      <c r="S254" s="244">
        <v>0</v>
      </c>
      <c r="T254" s="245">
        <f>S254*H254</f>
        <v>0</v>
      </c>
      <c r="AR254" s="24" t="s">
        <v>197</v>
      </c>
      <c r="AT254" s="24" t="s">
        <v>184</v>
      </c>
      <c r="AU254" s="24" t="s">
        <v>90</v>
      </c>
      <c r="AY254" s="24" t="s">
        <v>183</v>
      </c>
      <c r="BE254" s="246">
        <f>IF(N254="základní",J254,0)</f>
        <v>0</v>
      </c>
      <c r="BF254" s="246">
        <f>IF(N254="snížená",J254,0)</f>
        <v>0</v>
      </c>
      <c r="BG254" s="246">
        <f>IF(N254="zákl. přenesená",J254,0)</f>
        <v>0</v>
      </c>
      <c r="BH254" s="246">
        <f>IF(N254="sníž. přenesená",J254,0)</f>
        <v>0</v>
      </c>
      <c r="BI254" s="246">
        <f>IF(N254="nulová",J254,0)</f>
        <v>0</v>
      </c>
      <c r="BJ254" s="24" t="s">
        <v>87</v>
      </c>
      <c r="BK254" s="246">
        <f>ROUND(I254*H254,2)</f>
        <v>0</v>
      </c>
      <c r="BL254" s="24" t="s">
        <v>197</v>
      </c>
      <c r="BM254" s="24" t="s">
        <v>1055</v>
      </c>
    </row>
    <row r="255" s="12" customFormat="1">
      <c r="B255" s="253"/>
      <c r="C255" s="254"/>
      <c r="D255" s="255" t="s">
        <v>275</v>
      </c>
      <c r="E255" s="256" t="s">
        <v>34</v>
      </c>
      <c r="F255" s="257" t="s">
        <v>1056</v>
      </c>
      <c r="G255" s="254"/>
      <c r="H255" s="258">
        <v>0.80000000000000004</v>
      </c>
      <c r="I255" s="259"/>
      <c r="J255" s="254"/>
      <c r="K255" s="254"/>
      <c r="L255" s="260"/>
      <c r="M255" s="261"/>
      <c r="N255" s="262"/>
      <c r="O255" s="262"/>
      <c r="P255" s="262"/>
      <c r="Q255" s="262"/>
      <c r="R255" s="262"/>
      <c r="S255" s="262"/>
      <c r="T255" s="263"/>
      <c r="AT255" s="264" t="s">
        <v>275</v>
      </c>
      <c r="AU255" s="264" t="s">
        <v>90</v>
      </c>
      <c r="AV255" s="12" t="s">
        <v>90</v>
      </c>
      <c r="AW255" s="12" t="s">
        <v>42</v>
      </c>
      <c r="AX255" s="12" t="s">
        <v>87</v>
      </c>
      <c r="AY255" s="264" t="s">
        <v>183</v>
      </c>
    </row>
    <row r="256" s="11" customFormat="1" ht="29.88" customHeight="1">
      <c r="B256" s="219"/>
      <c r="C256" s="220"/>
      <c r="D256" s="221" t="s">
        <v>78</v>
      </c>
      <c r="E256" s="233" t="s">
        <v>216</v>
      </c>
      <c r="F256" s="233" t="s">
        <v>645</v>
      </c>
      <c r="G256" s="220"/>
      <c r="H256" s="220"/>
      <c r="I256" s="223"/>
      <c r="J256" s="234">
        <f>BK256</f>
        <v>0</v>
      </c>
      <c r="K256" s="220"/>
      <c r="L256" s="225"/>
      <c r="M256" s="226"/>
      <c r="N256" s="227"/>
      <c r="O256" s="227"/>
      <c r="P256" s="228">
        <f>P257+SUM(P258:P265)</f>
        <v>0</v>
      </c>
      <c r="Q256" s="227"/>
      <c r="R256" s="228">
        <f>R257+SUM(R258:R265)</f>
        <v>0</v>
      </c>
      <c r="S256" s="227"/>
      <c r="T256" s="229">
        <f>T257+SUM(T258:T265)</f>
        <v>0.20000000000000001</v>
      </c>
      <c r="AR256" s="230" t="s">
        <v>87</v>
      </c>
      <c r="AT256" s="231" t="s">
        <v>78</v>
      </c>
      <c r="AU256" s="231" t="s">
        <v>87</v>
      </c>
      <c r="AY256" s="230" t="s">
        <v>183</v>
      </c>
      <c r="BK256" s="232">
        <f>BK257+SUM(BK258:BK265)</f>
        <v>0</v>
      </c>
    </row>
    <row r="257" s="1" customFormat="1" ht="16.5" customHeight="1">
      <c r="B257" s="47"/>
      <c r="C257" s="235" t="s">
        <v>616</v>
      </c>
      <c r="D257" s="235" t="s">
        <v>184</v>
      </c>
      <c r="E257" s="236" t="s">
        <v>647</v>
      </c>
      <c r="F257" s="237" t="s">
        <v>648</v>
      </c>
      <c r="G257" s="238" t="s">
        <v>289</v>
      </c>
      <c r="H257" s="239">
        <v>10</v>
      </c>
      <c r="I257" s="240"/>
      <c r="J257" s="241">
        <f>ROUND(I257*H257,2)</f>
        <v>0</v>
      </c>
      <c r="K257" s="237" t="s">
        <v>273</v>
      </c>
      <c r="L257" s="73"/>
      <c r="M257" s="242" t="s">
        <v>34</v>
      </c>
      <c r="N257" s="243" t="s">
        <v>50</v>
      </c>
      <c r="O257" s="48"/>
      <c r="P257" s="244">
        <f>O257*H257</f>
        <v>0</v>
      </c>
      <c r="Q257" s="244">
        <v>0</v>
      </c>
      <c r="R257" s="244">
        <f>Q257*H257</f>
        <v>0</v>
      </c>
      <c r="S257" s="244">
        <v>0</v>
      </c>
      <c r="T257" s="245">
        <f>S257*H257</f>
        <v>0</v>
      </c>
      <c r="AR257" s="24" t="s">
        <v>197</v>
      </c>
      <c r="AT257" s="24" t="s">
        <v>184</v>
      </c>
      <c r="AU257" s="24" t="s">
        <v>90</v>
      </c>
      <c r="AY257" s="24" t="s">
        <v>183</v>
      </c>
      <c r="BE257" s="246">
        <f>IF(N257="základní",J257,0)</f>
        <v>0</v>
      </c>
      <c r="BF257" s="246">
        <f>IF(N257="snížená",J257,0)</f>
        <v>0</v>
      </c>
      <c r="BG257" s="246">
        <f>IF(N257="zákl. přenesená",J257,0)</f>
        <v>0</v>
      </c>
      <c r="BH257" s="246">
        <f>IF(N257="sníž. přenesená",J257,0)</f>
        <v>0</v>
      </c>
      <c r="BI257" s="246">
        <f>IF(N257="nulová",J257,0)</f>
        <v>0</v>
      </c>
      <c r="BJ257" s="24" t="s">
        <v>87</v>
      </c>
      <c r="BK257" s="246">
        <f>ROUND(I257*H257,2)</f>
        <v>0</v>
      </c>
      <c r="BL257" s="24" t="s">
        <v>197</v>
      </c>
      <c r="BM257" s="24" t="s">
        <v>1057</v>
      </c>
    </row>
    <row r="258" s="12" customFormat="1">
      <c r="B258" s="253"/>
      <c r="C258" s="254"/>
      <c r="D258" s="255" t="s">
        <v>275</v>
      </c>
      <c r="E258" s="256" t="s">
        <v>34</v>
      </c>
      <c r="F258" s="257" t="s">
        <v>1027</v>
      </c>
      <c r="G258" s="254"/>
      <c r="H258" s="258">
        <v>10</v>
      </c>
      <c r="I258" s="259"/>
      <c r="J258" s="254"/>
      <c r="K258" s="254"/>
      <c r="L258" s="260"/>
      <c r="M258" s="261"/>
      <c r="N258" s="262"/>
      <c r="O258" s="262"/>
      <c r="P258" s="262"/>
      <c r="Q258" s="262"/>
      <c r="R258" s="262"/>
      <c r="S258" s="262"/>
      <c r="T258" s="263"/>
      <c r="AT258" s="264" t="s">
        <v>275</v>
      </c>
      <c r="AU258" s="264" t="s">
        <v>90</v>
      </c>
      <c r="AV258" s="12" t="s">
        <v>90</v>
      </c>
      <c r="AW258" s="12" t="s">
        <v>42</v>
      </c>
      <c r="AX258" s="12" t="s">
        <v>87</v>
      </c>
      <c r="AY258" s="264" t="s">
        <v>183</v>
      </c>
    </row>
    <row r="259" s="1" customFormat="1" ht="25.5" customHeight="1">
      <c r="B259" s="47"/>
      <c r="C259" s="235" t="s">
        <v>620</v>
      </c>
      <c r="D259" s="235" t="s">
        <v>184</v>
      </c>
      <c r="E259" s="236" t="s">
        <v>651</v>
      </c>
      <c r="F259" s="237" t="s">
        <v>652</v>
      </c>
      <c r="G259" s="238" t="s">
        <v>272</v>
      </c>
      <c r="H259" s="239">
        <v>10</v>
      </c>
      <c r="I259" s="240"/>
      <c r="J259" s="241">
        <f>ROUND(I259*H259,2)</f>
        <v>0</v>
      </c>
      <c r="K259" s="237" t="s">
        <v>273</v>
      </c>
      <c r="L259" s="73"/>
      <c r="M259" s="242" t="s">
        <v>34</v>
      </c>
      <c r="N259" s="243" t="s">
        <v>50</v>
      </c>
      <c r="O259" s="48"/>
      <c r="P259" s="244">
        <f>O259*H259</f>
        <v>0</v>
      </c>
      <c r="Q259" s="244">
        <v>0</v>
      </c>
      <c r="R259" s="244">
        <f>Q259*H259</f>
        <v>0</v>
      </c>
      <c r="S259" s="244">
        <v>0.02</v>
      </c>
      <c r="T259" s="245">
        <f>S259*H259</f>
        <v>0.20000000000000001</v>
      </c>
      <c r="AR259" s="24" t="s">
        <v>197</v>
      </c>
      <c r="AT259" s="24" t="s">
        <v>184</v>
      </c>
      <c r="AU259" s="24" t="s">
        <v>90</v>
      </c>
      <c r="AY259" s="24" t="s">
        <v>183</v>
      </c>
      <c r="BE259" s="246">
        <f>IF(N259="základní",J259,0)</f>
        <v>0</v>
      </c>
      <c r="BF259" s="246">
        <f>IF(N259="snížená",J259,0)</f>
        <v>0</v>
      </c>
      <c r="BG259" s="246">
        <f>IF(N259="zákl. přenesená",J259,0)</f>
        <v>0</v>
      </c>
      <c r="BH259" s="246">
        <f>IF(N259="sníž. přenesená",J259,0)</f>
        <v>0</v>
      </c>
      <c r="BI259" s="246">
        <f>IF(N259="nulová",J259,0)</f>
        <v>0</v>
      </c>
      <c r="BJ259" s="24" t="s">
        <v>87</v>
      </c>
      <c r="BK259" s="246">
        <f>ROUND(I259*H259,2)</f>
        <v>0</v>
      </c>
      <c r="BL259" s="24" t="s">
        <v>197</v>
      </c>
      <c r="BM259" s="24" t="s">
        <v>1058</v>
      </c>
    </row>
    <row r="260" s="12" customFormat="1">
      <c r="B260" s="253"/>
      <c r="C260" s="254"/>
      <c r="D260" s="255" t="s">
        <v>275</v>
      </c>
      <c r="E260" s="256" t="s">
        <v>34</v>
      </c>
      <c r="F260" s="257" t="s">
        <v>1027</v>
      </c>
      <c r="G260" s="254"/>
      <c r="H260" s="258">
        <v>10</v>
      </c>
      <c r="I260" s="259"/>
      <c r="J260" s="254"/>
      <c r="K260" s="254"/>
      <c r="L260" s="260"/>
      <c r="M260" s="261"/>
      <c r="N260" s="262"/>
      <c r="O260" s="262"/>
      <c r="P260" s="262"/>
      <c r="Q260" s="262"/>
      <c r="R260" s="262"/>
      <c r="S260" s="262"/>
      <c r="T260" s="263"/>
      <c r="AT260" s="264" t="s">
        <v>275</v>
      </c>
      <c r="AU260" s="264" t="s">
        <v>90</v>
      </c>
      <c r="AV260" s="12" t="s">
        <v>90</v>
      </c>
      <c r="AW260" s="12" t="s">
        <v>42</v>
      </c>
      <c r="AX260" s="12" t="s">
        <v>87</v>
      </c>
      <c r="AY260" s="264" t="s">
        <v>183</v>
      </c>
    </row>
    <row r="261" s="1" customFormat="1" ht="25.5" customHeight="1">
      <c r="B261" s="47"/>
      <c r="C261" s="235" t="s">
        <v>624</v>
      </c>
      <c r="D261" s="235" t="s">
        <v>184</v>
      </c>
      <c r="E261" s="236" t="s">
        <v>656</v>
      </c>
      <c r="F261" s="237" t="s">
        <v>657</v>
      </c>
      <c r="G261" s="238" t="s">
        <v>289</v>
      </c>
      <c r="H261" s="239">
        <v>51.399999999999999</v>
      </c>
      <c r="I261" s="240"/>
      <c r="J261" s="241">
        <f>ROUND(I261*H261,2)</f>
        <v>0</v>
      </c>
      <c r="K261" s="237" t="s">
        <v>273</v>
      </c>
      <c r="L261" s="73"/>
      <c r="M261" s="242" t="s">
        <v>34</v>
      </c>
      <c r="N261" s="243" t="s">
        <v>50</v>
      </c>
      <c r="O261" s="48"/>
      <c r="P261" s="244">
        <f>O261*H261</f>
        <v>0</v>
      </c>
      <c r="Q261" s="244">
        <v>0</v>
      </c>
      <c r="R261" s="244">
        <f>Q261*H261</f>
        <v>0</v>
      </c>
      <c r="S261" s="244">
        <v>0</v>
      </c>
      <c r="T261" s="245">
        <f>S261*H261</f>
        <v>0</v>
      </c>
      <c r="AR261" s="24" t="s">
        <v>197</v>
      </c>
      <c r="AT261" s="24" t="s">
        <v>184</v>
      </c>
      <c r="AU261" s="24" t="s">
        <v>90</v>
      </c>
      <c r="AY261" s="24" t="s">
        <v>183</v>
      </c>
      <c r="BE261" s="246">
        <f>IF(N261="základní",J261,0)</f>
        <v>0</v>
      </c>
      <c r="BF261" s="246">
        <f>IF(N261="snížená",J261,0)</f>
        <v>0</v>
      </c>
      <c r="BG261" s="246">
        <f>IF(N261="zákl. přenesená",J261,0)</f>
        <v>0</v>
      </c>
      <c r="BH261" s="246">
        <f>IF(N261="sníž. přenesená",J261,0)</f>
        <v>0</v>
      </c>
      <c r="BI261" s="246">
        <f>IF(N261="nulová",J261,0)</f>
        <v>0</v>
      </c>
      <c r="BJ261" s="24" t="s">
        <v>87</v>
      </c>
      <c r="BK261" s="246">
        <f>ROUND(I261*H261,2)</f>
        <v>0</v>
      </c>
      <c r="BL261" s="24" t="s">
        <v>197</v>
      </c>
      <c r="BM261" s="24" t="s">
        <v>1059</v>
      </c>
    </row>
    <row r="262" s="12" customFormat="1">
      <c r="B262" s="253"/>
      <c r="C262" s="254"/>
      <c r="D262" s="255" t="s">
        <v>275</v>
      </c>
      <c r="E262" s="256" t="s">
        <v>34</v>
      </c>
      <c r="F262" s="257" t="s">
        <v>1060</v>
      </c>
      <c r="G262" s="254"/>
      <c r="H262" s="258">
        <v>51.399999999999999</v>
      </c>
      <c r="I262" s="259"/>
      <c r="J262" s="254"/>
      <c r="K262" s="254"/>
      <c r="L262" s="260"/>
      <c r="M262" s="261"/>
      <c r="N262" s="262"/>
      <c r="O262" s="262"/>
      <c r="P262" s="262"/>
      <c r="Q262" s="262"/>
      <c r="R262" s="262"/>
      <c r="S262" s="262"/>
      <c r="T262" s="263"/>
      <c r="AT262" s="264" t="s">
        <v>275</v>
      </c>
      <c r="AU262" s="264" t="s">
        <v>90</v>
      </c>
      <c r="AV262" s="12" t="s">
        <v>90</v>
      </c>
      <c r="AW262" s="12" t="s">
        <v>42</v>
      </c>
      <c r="AX262" s="12" t="s">
        <v>87</v>
      </c>
      <c r="AY262" s="264" t="s">
        <v>183</v>
      </c>
    </row>
    <row r="263" s="1" customFormat="1" ht="25.5" customHeight="1">
      <c r="B263" s="47"/>
      <c r="C263" s="235" t="s">
        <v>628</v>
      </c>
      <c r="D263" s="235" t="s">
        <v>184</v>
      </c>
      <c r="E263" s="236" t="s">
        <v>661</v>
      </c>
      <c r="F263" s="237" t="s">
        <v>662</v>
      </c>
      <c r="G263" s="238" t="s">
        <v>289</v>
      </c>
      <c r="H263" s="239">
        <v>51.399999999999999</v>
      </c>
      <c r="I263" s="240"/>
      <c r="J263" s="241">
        <f>ROUND(I263*H263,2)</f>
        <v>0</v>
      </c>
      <c r="K263" s="237" t="s">
        <v>273</v>
      </c>
      <c r="L263" s="73"/>
      <c r="M263" s="242" t="s">
        <v>34</v>
      </c>
      <c r="N263" s="243" t="s">
        <v>50</v>
      </c>
      <c r="O263" s="48"/>
      <c r="P263" s="244">
        <f>O263*H263</f>
        <v>0</v>
      </c>
      <c r="Q263" s="244">
        <v>0</v>
      </c>
      <c r="R263" s="244">
        <f>Q263*H263</f>
        <v>0</v>
      </c>
      <c r="S263" s="244">
        <v>0</v>
      </c>
      <c r="T263" s="245">
        <f>S263*H263</f>
        <v>0</v>
      </c>
      <c r="AR263" s="24" t="s">
        <v>197</v>
      </c>
      <c r="AT263" s="24" t="s">
        <v>184</v>
      </c>
      <c r="AU263" s="24" t="s">
        <v>90</v>
      </c>
      <c r="AY263" s="24" t="s">
        <v>183</v>
      </c>
      <c r="BE263" s="246">
        <f>IF(N263="základní",J263,0)</f>
        <v>0</v>
      </c>
      <c r="BF263" s="246">
        <f>IF(N263="snížená",J263,0)</f>
        <v>0</v>
      </c>
      <c r="BG263" s="246">
        <f>IF(N263="zákl. přenesená",J263,0)</f>
        <v>0</v>
      </c>
      <c r="BH263" s="246">
        <f>IF(N263="sníž. přenesená",J263,0)</f>
        <v>0</v>
      </c>
      <c r="BI263" s="246">
        <f>IF(N263="nulová",J263,0)</f>
        <v>0</v>
      </c>
      <c r="BJ263" s="24" t="s">
        <v>87</v>
      </c>
      <c r="BK263" s="246">
        <f>ROUND(I263*H263,2)</f>
        <v>0</v>
      </c>
      <c r="BL263" s="24" t="s">
        <v>197</v>
      </c>
      <c r="BM263" s="24" t="s">
        <v>1061</v>
      </c>
    </row>
    <row r="264" s="12" customFormat="1">
      <c r="B264" s="253"/>
      <c r="C264" s="254"/>
      <c r="D264" s="255" t="s">
        <v>275</v>
      </c>
      <c r="E264" s="256" t="s">
        <v>34</v>
      </c>
      <c r="F264" s="257" t="s">
        <v>1060</v>
      </c>
      <c r="G264" s="254"/>
      <c r="H264" s="258">
        <v>51.399999999999999</v>
      </c>
      <c r="I264" s="259"/>
      <c r="J264" s="254"/>
      <c r="K264" s="254"/>
      <c r="L264" s="260"/>
      <c r="M264" s="261"/>
      <c r="N264" s="262"/>
      <c r="O264" s="262"/>
      <c r="P264" s="262"/>
      <c r="Q264" s="262"/>
      <c r="R264" s="262"/>
      <c r="S264" s="262"/>
      <c r="T264" s="263"/>
      <c r="AT264" s="264" t="s">
        <v>275</v>
      </c>
      <c r="AU264" s="264" t="s">
        <v>90</v>
      </c>
      <c r="AV264" s="12" t="s">
        <v>90</v>
      </c>
      <c r="AW264" s="12" t="s">
        <v>42</v>
      </c>
      <c r="AX264" s="12" t="s">
        <v>87</v>
      </c>
      <c r="AY264" s="264" t="s">
        <v>183</v>
      </c>
    </row>
    <row r="265" s="11" customFormat="1" ht="22.32" customHeight="1">
      <c r="B265" s="219"/>
      <c r="C265" s="220"/>
      <c r="D265" s="221" t="s">
        <v>78</v>
      </c>
      <c r="E265" s="233" t="s">
        <v>664</v>
      </c>
      <c r="F265" s="233" t="s">
        <v>665</v>
      </c>
      <c r="G265" s="220"/>
      <c r="H265" s="220"/>
      <c r="I265" s="223"/>
      <c r="J265" s="234">
        <f>BK265</f>
        <v>0</v>
      </c>
      <c r="K265" s="220"/>
      <c r="L265" s="225"/>
      <c r="M265" s="226"/>
      <c r="N265" s="227"/>
      <c r="O265" s="227"/>
      <c r="P265" s="228">
        <f>SUM(P266:P286)</f>
        <v>0</v>
      </c>
      <c r="Q265" s="227"/>
      <c r="R265" s="228">
        <f>SUM(R266:R286)</f>
        <v>0</v>
      </c>
      <c r="S265" s="227"/>
      <c r="T265" s="229">
        <f>SUM(T266:T286)</f>
        <v>0</v>
      </c>
      <c r="AR265" s="230" t="s">
        <v>87</v>
      </c>
      <c r="AT265" s="231" t="s">
        <v>78</v>
      </c>
      <c r="AU265" s="231" t="s">
        <v>90</v>
      </c>
      <c r="AY265" s="230" t="s">
        <v>183</v>
      </c>
      <c r="BK265" s="232">
        <f>SUM(BK266:BK286)</f>
        <v>0</v>
      </c>
    </row>
    <row r="266" s="1" customFormat="1" ht="25.5" customHeight="1">
      <c r="B266" s="47"/>
      <c r="C266" s="235" t="s">
        <v>632</v>
      </c>
      <c r="D266" s="235" t="s">
        <v>184</v>
      </c>
      <c r="E266" s="236" t="s">
        <v>667</v>
      </c>
      <c r="F266" s="237" t="s">
        <v>668</v>
      </c>
      <c r="G266" s="238" t="s">
        <v>289</v>
      </c>
      <c r="H266" s="239">
        <v>10</v>
      </c>
      <c r="I266" s="240"/>
      <c r="J266" s="241">
        <f>ROUND(I266*H266,2)</f>
        <v>0</v>
      </c>
      <c r="K266" s="237" t="s">
        <v>273</v>
      </c>
      <c r="L266" s="73"/>
      <c r="M266" s="242" t="s">
        <v>34</v>
      </c>
      <c r="N266" s="243" t="s">
        <v>50</v>
      </c>
      <c r="O266" s="48"/>
      <c r="P266" s="244">
        <f>O266*H266</f>
        <v>0</v>
      </c>
      <c r="Q266" s="244">
        <v>0</v>
      </c>
      <c r="R266" s="244">
        <f>Q266*H266</f>
        <v>0</v>
      </c>
      <c r="S266" s="244">
        <v>0</v>
      </c>
      <c r="T266" s="245">
        <f>S266*H266</f>
        <v>0</v>
      </c>
      <c r="AR266" s="24" t="s">
        <v>197</v>
      </c>
      <c r="AT266" s="24" t="s">
        <v>184</v>
      </c>
      <c r="AU266" s="24" t="s">
        <v>193</v>
      </c>
      <c r="AY266" s="24" t="s">
        <v>183</v>
      </c>
      <c r="BE266" s="246">
        <f>IF(N266="základní",J266,0)</f>
        <v>0</v>
      </c>
      <c r="BF266" s="246">
        <f>IF(N266="snížená",J266,0)</f>
        <v>0</v>
      </c>
      <c r="BG266" s="246">
        <f>IF(N266="zákl. přenesená",J266,0)</f>
        <v>0</v>
      </c>
      <c r="BH266" s="246">
        <f>IF(N266="sníž. přenesená",J266,0)</f>
        <v>0</v>
      </c>
      <c r="BI266" s="246">
        <f>IF(N266="nulová",J266,0)</f>
        <v>0</v>
      </c>
      <c r="BJ266" s="24" t="s">
        <v>87</v>
      </c>
      <c r="BK266" s="246">
        <f>ROUND(I266*H266,2)</f>
        <v>0</v>
      </c>
      <c r="BL266" s="24" t="s">
        <v>197</v>
      </c>
      <c r="BM266" s="24" t="s">
        <v>1062</v>
      </c>
    </row>
    <row r="267" s="12" customFormat="1">
      <c r="B267" s="253"/>
      <c r="C267" s="254"/>
      <c r="D267" s="255" t="s">
        <v>275</v>
      </c>
      <c r="E267" s="256" t="s">
        <v>34</v>
      </c>
      <c r="F267" s="257" t="s">
        <v>1027</v>
      </c>
      <c r="G267" s="254"/>
      <c r="H267" s="258">
        <v>10</v>
      </c>
      <c r="I267" s="259"/>
      <c r="J267" s="254"/>
      <c r="K267" s="254"/>
      <c r="L267" s="260"/>
      <c r="M267" s="261"/>
      <c r="N267" s="262"/>
      <c r="O267" s="262"/>
      <c r="P267" s="262"/>
      <c r="Q267" s="262"/>
      <c r="R267" s="262"/>
      <c r="S267" s="262"/>
      <c r="T267" s="263"/>
      <c r="AT267" s="264" t="s">
        <v>275</v>
      </c>
      <c r="AU267" s="264" t="s">
        <v>193</v>
      </c>
      <c r="AV267" s="12" t="s">
        <v>90</v>
      </c>
      <c r="AW267" s="12" t="s">
        <v>42</v>
      </c>
      <c r="AX267" s="12" t="s">
        <v>87</v>
      </c>
      <c r="AY267" s="264" t="s">
        <v>183</v>
      </c>
    </row>
    <row r="268" s="1" customFormat="1" ht="25.5" customHeight="1">
      <c r="B268" s="47"/>
      <c r="C268" s="235" t="s">
        <v>636</v>
      </c>
      <c r="D268" s="235" t="s">
        <v>184</v>
      </c>
      <c r="E268" s="236" t="s">
        <v>671</v>
      </c>
      <c r="F268" s="237" t="s">
        <v>672</v>
      </c>
      <c r="G268" s="238" t="s">
        <v>305</v>
      </c>
      <c r="H268" s="239">
        <v>23.879999999999999</v>
      </c>
      <c r="I268" s="240"/>
      <c r="J268" s="241">
        <f>ROUND(I268*H268,2)</f>
        <v>0</v>
      </c>
      <c r="K268" s="237" t="s">
        <v>273</v>
      </c>
      <c r="L268" s="73"/>
      <c r="M268" s="242" t="s">
        <v>34</v>
      </c>
      <c r="N268" s="243" t="s">
        <v>50</v>
      </c>
      <c r="O268" s="48"/>
      <c r="P268" s="244">
        <f>O268*H268</f>
        <v>0</v>
      </c>
      <c r="Q268" s="244">
        <v>0</v>
      </c>
      <c r="R268" s="244">
        <f>Q268*H268</f>
        <v>0</v>
      </c>
      <c r="S268" s="244">
        <v>0</v>
      </c>
      <c r="T268" s="245">
        <f>S268*H268</f>
        <v>0</v>
      </c>
      <c r="AR268" s="24" t="s">
        <v>197</v>
      </c>
      <c r="AT268" s="24" t="s">
        <v>184</v>
      </c>
      <c r="AU268" s="24" t="s">
        <v>193</v>
      </c>
      <c r="AY268" s="24" t="s">
        <v>183</v>
      </c>
      <c r="BE268" s="246">
        <f>IF(N268="základní",J268,0)</f>
        <v>0</v>
      </c>
      <c r="BF268" s="246">
        <f>IF(N268="snížená",J268,0)</f>
        <v>0</v>
      </c>
      <c r="BG268" s="246">
        <f>IF(N268="zákl. přenesená",J268,0)</f>
        <v>0</v>
      </c>
      <c r="BH268" s="246">
        <f>IF(N268="sníž. přenesená",J268,0)</f>
        <v>0</v>
      </c>
      <c r="BI268" s="246">
        <f>IF(N268="nulová",J268,0)</f>
        <v>0</v>
      </c>
      <c r="BJ268" s="24" t="s">
        <v>87</v>
      </c>
      <c r="BK268" s="246">
        <f>ROUND(I268*H268,2)</f>
        <v>0</v>
      </c>
      <c r="BL268" s="24" t="s">
        <v>197</v>
      </c>
      <c r="BM268" s="24" t="s">
        <v>1063</v>
      </c>
    </row>
    <row r="269" s="12" customFormat="1">
      <c r="B269" s="253"/>
      <c r="C269" s="254"/>
      <c r="D269" s="255" t="s">
        <v>275</v>
      </c>
      <c r="E269" s="256" t="s">
        <v>34</v>
      </c>
      <c r="F269" s="257" t="s">
        <v>1064</v>
      </c>
      <c r="G269" s="254"/>
      <c r="H269" s="258">
        <v>21.629999999999999</v>
      </c>
      <c r="I269" s="259"/>
      <c r="J269" s="254"/>
      <c r="K269" s="254"/>
      <c r="L269" s="260"/>
      <c r="M269" s="261"/>
      <c r="N269" s="262"/>
      <c r="O269" s="262"/>
      <c r="P269" s="262"/>
      <c r="Q269" s="262"/>
      <c r="R269" s="262"/>
      <c r="S269" s="262"/>
      <c r="T269" s="263"/>
      <c r="AT269" s="264" t="s">
        <v>275</v>
      </c>
      <c r="AU269" s="264" t="s">
        <v>193</v>
      </c>
      <c r="AV269" s="12" t="s">
        <v>90</v>
      </c>
      <c r="AW269" s="12" t="s">
        <v>42</v>
      </c>
      <c r="AX269" s="12" t="s">
        <v>79</v>
      </c>
      <c r="AY269" s="264" t="s">
        <v>183</v>
      </c>
    </row>
    <row r="270" s="12" customFormat="1">
      <c r="B270" s="253"/>
      <c r="C270" s="254"/>
      <c r="D270" s="255" t="s">
        <v>275</v>
      </c>
      <c r="E270" s="256" t="s">
        <v>34</v>
      </c>
      <c r="F270" s="257" t="s">
        <v>1065</v>
      </c>
      <c r="G270" s="254"/>
      <c r="H270" s="258">
        <v>2.25</v>
      </c>
      <c r="I270" s="259"/>
      <c r="J270" s="254"/>
      <c r="K270" s="254"/>
      <c r="L270" s="260"/>
      <c r="M270" s="261"/>
      <c r="N270" s="262"/>
      <c r="O270" s="262"/>
      <c r="P270" s="262"/>
      <c r="Q270" s="262"/>
      <c r="R270" s="262"/>
      <c r="S270" s="262"/>
      <c r="T270" s="263"/>
      <c r="AT270" s="264" t="s">
        <v>275</v>
      </c>
      <c r="AU270" s="264" t="s">
        <v>193</v>
      </c>
      <c r="AV270" s="12" t="s">
        <v>90</v>
      </c>
      <c r="AW270" s="12" t="s">
        <v>42</v>
      </c>
      <c r="AX270" s="12" t="s">
        <v>79</v>
      </c>
      <c r="AY270" s="264" t="s">
        <v>183</v>
      </c>
    </row>
    <row r="271" s="1" customFormat="1" ht="25.5" customHeight="1">
      <c r="B271" s="47"/>
      <c r="C271" s="235" t="s">
        <v>640</v>
      </c>
      <c r="D271" s="235" t="s">
        <v>184</v>
      </c>
      <c r="E271" s="236" t="s">
        <v>677</v>
      </c>
      <c r="F271" s="237" t="s">
        <v>678</v>
      </c>
      <c r="G271" s="238" t="s">
        <v>305</v>
      </c>
      <c r="H271" s="239">
        <v>692.51999999999998</v>
      </c>
      <c r="I271" s="240"/>
      <c r="J271" s="241">
        <f>ROUND(I271*H271,2)</f>
        <v>0</v>
      </c>
      <c r="K271" s="237" t="s">
        <v>273</v>
      </c>
      <c r="L271" s="73"/>
      <c r="M271" s="242" t="s">
        <v>34</v>
      </c>
      <c r="N271" s="243" t="s">
        <v>50</v>
      </c>
      <c r="O271" s="48"/>
      <c r="P271" s="244">
        <f>O271*H271</f>
        <v>0</v>
      </c>
      <c r="Q271" s="244">
        <v>0</v>
      </c>
      <c r="R271" s="244">
        <f>Q271*H271</f>
        <v>0</v>
      </c>
      <c r="S271" s="244">
        <v>0</v>
      </c>
      <c r="T271" s="245">
        <f>S271*H271</f>
        <v>0</v>
      </c>
      <c r="AR271" s="24" t="s">
        <v>197</v>
      </c>
      <c r="AT271" s="24" t="s">
        <v>184</v>
      </c>
      <c r="AU271" s="24" t="s">
        <v>193</v>
      </c>
      <c r="AY271" s="24" t="s">
        <v>183</v>
      </c>
      <c r="BE271" s="246">
        <f>IF(N271="základní",J271,0)</f>
        <v>0</v>
      </c>
      <c r="BF271" s="246">
        <f>IF(N271="snížená",J271,0)</f>
        <v>0</v>
      </c>
      <c r="BG271" s="246">
        <f>IF(N271="zákl. přenesená",J271,0)</f>
        <v>0</v>
      </c>
      <c r="BH271" s="246">
        <f>IF(N271="sníž. přenesená",J271,0)</f>
        <v>0</v>
      </c>
      <c r="BI271" s="246">
        <f>IF(N271="nulová",J271,0)</f>
        <v>0</v>
      </c>
      <c r="BJ271" s="24" t="s">
        <v>87</v>
      </c>
      <c r="BK271" s="246">
        <f>ROUND(I271*H271,2)</f>
        <v>0</v>
      </c>
      <c r="BL271" s="24" t="s">
        <v>197</v>
      </c>
      <c r="BM271" s="24" t="s">
        <v>1066</v>
      </c>
    </row>
    <row r="272" s="12" customFormat="1">
      <c r="B272" s="253"/>
      <c r="C272" s="254"/>
      <c r="D272" s="255" t="s">
        <v>275</v>
      </c>
      <c r="E272" s="256" t="s">
        <v>34</v>
      </c>
      <c r="F272" s="257" t="s">
        <v>1067</v>
      </c>
      <c r="G272" s="254"/>
      <c r="H272" s="258">
        <v>692.51999999999998</v>
      </c>
      <c r="I272" s="259"/>
      <c r="J272" s="254"/>
      <c r="K272" s="254"/>
      <c r="L272" s="260"/>
      <c r="M272" s="261"/>
      <c r="N272" s="262"/>
      <c r="O272" s="262"/>
      <c r="P272" s="262"/>
      <c r="Q272" s="262"/>
      <c r="R272" s="262"/>
      <c r="S272" s="262"/>
      <c r="T272" s="263"/>
      <c r="AT272" s="264" t="s">
        <v>275</v>
      </c>
      <c r="AU272" s="264" t="s">
        <v>193</v>
      </c>
      <c r="AV272" s="12" t="s">
        <v>90</v>
      </c>
      <c r="AW272" s="12" t="s">
        <v>42</v>
      </c>
      <c r="AX272" s="12" t="s">
        <v>79</v>
      </c>
      <c r="AY272" s="264" t="s">
        <v>183</v>
      </c>
    </row>
    <row r="273" s="1" customFormat="1" ht="16.5" customHeight="1">
      <c r="B273" s="47"/>
      <c r="C273" s="235" t="s">
        <v>646</v>
      </c>
      <c r="D273" s="235" t="s">
        <v>184</v>
      </c>
      <c r="E273" s="236" t="s">
        <v>682</v>
      </c>
      <c r="F273" s="237" t="s">
        <v>683</v>
      </c>
      <c r="G273" s="238" t="s">
        <v>305</v>
      </c>
      <c r="H273" s="239">
        <v>23.879999999999999</v>
      </c>
      <c r="I273" s="240"/>
      <c r="J273" s="241">
        <f>ROUND(I273*H273,2)</f>
        <v>0</v>
      </c>
      <c r="K273" s="237" t="s">
        <v>273</v>
      </c>
      <c r="L273" s="73"/>
      <c r="M273" s="242" t="s">
        <v>34</v>
      </c>
      <c r="N273" s="243" t="s">
        <v>50</v>
      </c>
      <c r="O273" s="48"/>
      <c r="P273" s="244">
        <f>O273*H273</f>
        <v>0</v>
      </c>
      <c r="Q273" s="244">
        <v>0</v>
      </c>
      <c r="R273" s="244">
        <f>Q273*H273</f>
        <v>0</v>
      </c>
      <c r="S273" s="244">
        <v>0</v>
      </c>
      <c r="T273" s="245">
        <f>S273*H273</f>
        <v>0</v>
      </c>
      <c r="AR273" s="24" t="s">
        <v>197</v>
      </c>
      <c r="AT273" s="24" t="s">
        <v>184</v>
      </c>
      <c r="AU273" s="24" t="s">
        <v>193</v>
      </c>
      <c r="AY273" s="24" t="s">
        <v>183</v>
      </c>
      <c r="BE273" s="246">
        <f>IF(N273="základní",J273,0)</f>
        <v>0</v>
      </c>
      <c r="BF273" s="246">
        <f>IF(N273="snížená",J273,0)</f>
        <v>0</v>
      </c>
      <c r="BG273" s="246">
        <f>IF(N273="zákl. přenesená",J273,0)</f>
        <v>0</v>
      </c>
      <c r="BH273" s="246">
        <f>IF(N273="sníž. přenesená",J273,0)</f>
        <v>0</v>
      </c>
      <c r="BI273" s="246">
        <f>IF(N273="nulová",J273,0)</f>
        <v>0</v>
      </c>
      <c r="BJ273" s="24" t="s">
        <v>87</v>
      </c>
      <c r="BK273" s="246">
        <f>ROUND(I273*H273,2)</f>
        <v>0</v>
      </c>
      <c r="BL273" s="24" t="s">
        <v>197</v>
      </c>
      <c r="BM273" s="24" t="s">
        <v>1068</v>
      </c>
    </row>
    <row r="274" s="12" customFormat="1">
      <c r="B274" s="253"/>
      <c r="C274" s="254"/>
      <c r="D274" s="255" t="s">
        <v>275</v>
      </c>
      <c r="E274" s="256" t="s">
        <v>34</v>
      </c>
      <c r="F274" s="257" t="s">
        <v>1064</v>
      </c>
      <c r="G274" s="254"/>
      <c r="H274" s="258">
        <v>21.629999999999999</v>
      </c>
      <c r="I274" s="259"/>
      <c r="J274" s="254"/>
      <c r="K274" s="254"/>
      <c r="L274" s="260"/>
      <c r="M274" s="261"/>
      <c r="N274" s="262"/>
      <c r="O274" s="262"/>
      <c r="P274" s="262"/>
      <c r="Q274" s="262"/>
      <c r="R274" s="262"/>
      <c r="S274" s="262"/>
      <c r="T274" s="263"/>
      <c r="AT274" s="264" t="s">
        <v>275</v>
      </c>
      <c r="AU274" s="264" t="s">
        <v>193</v>
      </c>
      <c r="AV274" s="12" t="s">
        <v>90</v>
      </c>
      <c r="AW274" s="12" t="s">
        <v>42</v>
      </c>
      <c r="AX274" s="12" t="s">
        <v>79</v>
      </c>
      <c r="AY274" s="264" t="s">
        <v>183</v>
      </c>
    </row>
    <row r="275" s="12" customFormat="1">
      <c r="B275" s="253"/>
      <c r="C275" s="254"/>
      <c r="D275" s="255" t="s">
        <v>275</v>
      </c>
      <c r="E275" s="256" t="s">
        <v>34</v>
      </c>
      <c r="F275" s="257" t="s">
        <v>1065</v>
      </c>
      <c r="G275" s="254"/>
      <c r="H275" s="258">
        <v>2.25</v>
      </c>
      <c r="I275" s="259"/>
      <c r="J275" s="254"/>
      <c r="K275" s="254"/>
      <c r="L275" s="260"/>
      <c r="M275" s="261"/>
      <c r="N275" s="262"/>
      <c r="O275" s="262"/>
      <c r="P275" s="262"/>
      <c r="Q275" s="262"/>
      <c r="R275" s="262"/>
      <c r="S275" s="262"/>
      <c r="T275" s="263"/>
      <c r="AT275" s="264" t="s">
        <v>275</v>
      </c>
      <c r="AU275" s="264" t="s">
        <v>193</v>
      </c>
      <c r="AV275" s="12" t="s">
        <v>90</v>
      </c>
      <c r="AW275" s="12" t="s">
        <v>42</v>
      </c>
      <c r="AX275" s="12" t="s">
        <v>79</v>
      </c>
      <c r="AY275" s="264" t="s">
        <v>183</v>
      </c>
    </row>
    <row r="276" s="1" customFormat="1" ht="16.5" customHeight="1">
      <c r="B276" s="47"/>
      <c r="C276" s="235" t="s">
        <v>650</v>
      </c>
      <c r="D276" s="235" t="s">
        <v>184</v>
      </c>
      <c r="E276" s="236" t="s">
        <v>686</v>
      </c>
      <c r="F276" s="237" t="s">
        <v>687</v>
      </c>
      <c r="G276" s="238" t="s">
        <v>305</v>
      </c>
      <c r="H276" s="239">
        <v>2.25</v>
      </c>
      <c r="I276" s="240"/>
      <c r="J276" s="241">
        <f>ROUND(I276*H276,2)</f>
        <v>0</v>
      </c>
      <c r="K276" s="237" t="s">
        <v>273</v>
      </c>
      <c r="L276" s="73"/>
      <c r="M276" s="242" t="s">
        <v>34</v>
      </c>
      <c r="N276" s="243" t="s">
        <v>50</v>
      </c>
      <c r="O276" s="48"/>
      <c r="P276" s="244">
        <f>O276*H276</f>
        <v>0</v>
      </c>
      <c r="Q276" s="244">
        <v>0</v>
      </c>
      <c r="R276" s="244">
        <f>Q276*H276</f>
        <v>0</v>
      </c>
      <c r="S276" s="244">
        <v>0</v>
      </c>
      <c r="T276" s="245">
        <f>S276*H276</f>
        <v>0</v>
      </c>
      <c r="AR276" s="24" t="s">
        <v>197</v>
      </c>
      <c r="AT276" s="24" t="s">
        <v>184</v>
      </c>
      <c r="AU276" s="24" t="s">
        <v>193</v>
      </c>
      <c r="AY276" s="24" t="s">
        <v>183</v>
      </c>
      <c r="BE276" s="246">
        <f>IF(N276="základní",J276,0)</f>
        <v>0</v>
      </c>
      <c r="BF276" s="246">
        <f>IF(N276="snížená",J276,0)</f>
        <v>0</v>
      </c>
      <c r="BG276" s="246">
        <f>IF(N276="zákl. přenesená",J276,0)</f>
        <v>0</v>
      </c>
      <c r="BH276" s="246">
        <f>IF(N276="sníž. přenesená",J276,0)</f>
        <v>0</v>
      </c>
      <c r="BI276" s="246">
        <f>IF(N276="nulová",J276,0)</f>
        <v>0</v>
      </c>
      <c r="BJ276" s="24" t="s">
        <v>87</v>
      </c>
      <c r="BK276" s="246">
        <f>ROUND(I276*H276,2)</f>
        <v>0</v>
      </c>
      <c r="BL276" s="24" t="s">
        <v>197</v>
      </c>
      <c r="BM276" s="24" t="s">
        <v>1069</v>
      </c>
    </row>
    <row r="277" s="12" customFormat="1">
      <c r="B277" s="253"/>
      <c r="C277" s="254"/>
      <c r="D277" s="255" t="s">
        <v>275</v>
      </c>
      <c r="E277" s="256" t="s">
        <v>34</v>
      </c>
      <c r="F277" s="257" t="s">
        <v>1065</v>
      </c>
      <c r="G277" s="254"/>
      <c r="H277" s="258">
        <v>2.25</v>
      </c>
      <c r="I277" s="259"/>
      <c r="J277" s="254"/>
      <c r="K277" s="254"/>
      <c r="L277" s="260"/>
      <c r="M277" s="261"/>
      <c r="N277" s="262"/>
      <c r="O277" s="262"/>
      <c r="P277" s="262"/>
      <c r="Q277" s="262"/>
      <c r="R277" s="262"/>
      <c r="S277" s="262"/>
      <c r="T277" s="263"/>
      <c r="AT277" s="264" t="s">
        <v>275</v>
      </c>
      <c r="AU277" s="264" t="s">
        <v>193</v>
      </c>
      <c r="AV277" s="12" t="s">
        <v>90</v>
      </c>
      <c r="AW277" s="12" t="s">
        <v>42</v>
      </c>
      <c r="AX277" s="12" t="s">
        <v>79</v>
      </c>
      <c r="AY277" s="264" t="s">
        <v>183</v>
      </c>
    </row>
    <row r="278" s="1" customFormat="1" ht="16.5" customHeight="1">
      <c r="B278" s="47"/>
      <c r="C278" s="235" t="s">
        <v>655</v>
      </c>
      <c r="D278" s="235" t="s">
        <v>184</v>
      </c>
      <c r="E278" s="236" t="s">
        <v>690</v>
      </c>
      <c r="F278" s="237" t="s">
        <v>691</v>
      </c>
      <c r="G278" s="238" t="s">
        <v>305</v>
      </c>
      <c r="H278" s="239">
        <v>21.629999999999999</v>
      </c>
      <c r="I278" s="240"/>
      <c r="J278" s="241">
        <f>ROUND(I278*H278,2)</f>
        <v>0</v>
      </c>
      <c r="K278" s="237" t="s">
        <v>273</v>
      </c>
      <c r="L278" s="73"/>
      <c r="M278" s="242" t="s">
        <v>34</v>
      </c>
      <c r="N278" s="243" t="s">
        <v>50</v>
      </c>
      <c r="O278" s="48"/>
      <c r="P278" s="244">
        <f>O278*H278</f>
        <v>0</v>
      </c>
      <c r="Q278" s="244">
        <v>0</v>
      </c>
      <c r="R278" s="244">
        <f>Q278*H278</f>
        <v>0</v>
      </c>
      <c r="S278" s="244">
        <v>0</v>
      </c>
      <c r="T278" s="245">
        <f>S278*H278</f>
        <v>0</v>
      </c>
      <c r="AR278" s="24" t="s">
        <v>197</v>
      </c>
      <c r="AT278" s="24" t="s">
        <v>184</v>
      </c>
      <c r="AU278" s="24" t="s">
        <v>193</v>
      </c>
      <c r="AY278" s="24" t="s">
        <v>183</v>
      </c>
      <c r="BE278" s="246">
        <f>IF(N278="základní",J278,0)</f>
        <v>0</v>
      </c>
      <c r="BF278" s="246">
        <f>IF(N278="snížená",J278,0)</f>
        <v>0</v>
      </c>
      <c r="BG278" s="246">
        <f>IF(N278="zákl. přenesená",J278,0)</f>
        <v>0</v>
      </c>
      <c r="BH278" s="246">
        <f>IF(N278="sníž. přenesená",J278,0)</f>
        <v>0</v>
      </c>
      <c r="BI278" s="246">
        <f>IF(N278="nulová",J278,0)</f>
        <v>0</v>
      </c>
      <c r="BJ278" s="24" t="s">
        <v>87</v>
      </c>
      <c r="BK278" s="246">
        <f>ROUND(I278*H278,2)</f>
        <v>0</v>
      </c>
      <c r="BL278" s="24" t="s">
        <v>197</v>
      </c>
      <c r="BM278" s="24" t="s">
        <v>1070</v>
      </c>
    </row>
    <row r="279" s="12" customFormat="1">
      <c r="B279" s="253"/>
      <c r="C279" s="254"/>
      <c r="D279" s="255" t="s">
        <v>275</v>
      </c>
      <c r="E279" s="256" t="s">
        <v>34</v>
      </c>
      <c r="F279" s="257" t="s">
        <v>1064</v>
      </c>
      <c r="G279" s="254"/>
      <c r="H279" s="258">
        <v>21.629999999999999</v>
      </c>
      <c r="I279" s="259"/>
      <c r="J279" s="254"/>
      <c r="K279" s="254"/>
      <c r="L279" s="260"/>
      <c r="M279" s="261"/>
      <c r="N279" s="262"/>
      <c r="O279" s="262"/>
      <c r="P279" s="262"/>
      <c r="Q279" s="262"/>
      <c r="R279" s="262"/>
      <c r="S279" s="262"/>
      <c r="T279" s="263"/>
      <c r="AT279" s="264" t="s">
        <v>275</v>
      </c>
      <c r="AU279" s="264" t="s">
        <v>193</v>
      </c>
      <c r="AV279" s="12" t="s">
        <v>90</v>
      </c>
      <c r="AW279" s="12" t="s">
        <v>42</v>
      </c>
      <c r="AX279" s="12" t="s">
        <v>87</v>
      </c>
      <c r="AY279" s="264" t="s">
        <v>183</v>
      </c>
    </row>
    <row r="280" s="1" customFormat="1" ht="25.5" customHeight="1">
      <c r="B280" s="47"/>
      <c r="C280" s="235" t="s">
        <v>660</v>
      </c>
      <c r="D280" s="235" t="s">
        <v>184</v>
      </c>
      <c r="E280" s="236" t="s">
        <v>694</v>
      </c>
      <c r="F280" s="237" t="s">
        <v>695</v>
      </c>
      <c r="G280" s="238" t="s">
        <v>305</v>
      </c>
      <c r="H280" s="239">
        <v>15.675000000000001</v>
      </c>
      <c r="I280" s="240"/>
      <c r="J280" s="241">
        <f>ROUND(I280*H280,2)</f>
        <v>0</v>
      </c>
      <c r="K280" s="237" t="s">
        <v>273</v>
      </c>
      <c r="L280" s="73"/>
      <c r="M280" s="242" t="s">
        <v>34</v>
      </c>
      <c r="N280" s="243" t="s">
        <v>50</v>
      </c>
      <c r="O280" s="48"/>
      <c r="P280" s="244">
        <f>O280*H280</f>
        <v>0</v>
      </c>
      <c r="Q280" s="244">
        <v>0</v>
      </c>
      <c r="R280" s="244">
        <f>Q280*H280</f>
        <v>0</v>
      </c>
      <c r="S280" s="244">
        <v>0</v>
      </c>
      <c r="T280" s="245">
        <f>S280*H280</f>
        <v>0</v>
      </c>
      <c r="AR280" s="24" t="s">
        <v>197</v>
      </c>
      <c r="AT280" s="24" t="s">
        <v>184</v>
      </c>
      <c r="AU280" s="24" t="s">
        <v>193</v>
      </c>
      <c r="AY280" s="24" t="s">
        <v>183</v>
      </c>
      <c r="BE280" s="246">
        <f>IF(N280="základní",J280,0)</f>
        <v>0</v>
      </c>
      <c r="BF280" s="246">
        <f>IF(N280="snížená",J280,0)</f>
        <v>0</v>
      </c>
      <c r="BG280" s="246">
        <f>IF(N280="zákl. přenesená",J280,0)</f>
        <v>0</v>
      </c>
      <c r="BH280" s="246">
        <f>IF(N280="sníž. přenesená",J280,0)</f>
        <v>0</v>
      </c>
      <c r="BI280" s="246">
        <f>IF(N280="nulová",J280,0)</f>
        <v>0</v>
      </c>
      <c r="BJ280" s="24" t="s">
        <v>87</v>
      </c>
      <c r="BK280" s="246">
        <f>ROUND(I280*H280,2)</f>
        <v>0</v>
      </c>
      <c r="BL280" s="24" t="s">
        <v>197</v>
      </c>
      <c r="BM280" s="24" t="s">
        <v>1071</v>
      </c>
    </row>
    <row r="281" s="12" customFormat="1">
      <c r="B281" s="253"/>
      <c r="C281" s="254"/>
      <c r="D281" s="255" t="s">
        <v>275</v>
      </c>
      <c r="E281" s="256" t="s">
        <v>34</v>
      </c>
      <c r="F281" s="257" t="s">
        <v>1072</v>
      </c>
      <c r="G281" s="254"/>
      <c r="H281" s="258">
        <v>6.7350000000000003</v>
      </c>
      <c r="I281" s="259"/>
      <c r="J281" s="254"/>
      <c r="K281" s="254"/>
      <c r="L281" s="260"/>
      <c r="M281" s="261"/>
      <c r="N281" s="262"/>
      <c r="O281" s="262"/>
      <c r="P281" s="262"/>
      <c r="Q281" s="262"/>
      <c r="R281" s="262"/>
      <c r="S281" s="262"/>
      <c r="T281" s="263"/>
      <c r="AT281" s="264" t="s">
        <v>275</v>
      </c>
      <c r="AU281" s="264" t="s">
        <v>193</v>
      </c>
      <c r="AV281" s="12" t="s">
        <v>90</v>
      </c>
      <c r="AW281" s="12" t="s">
        <v>42</v>
      </c>
      <c r="AX281" s="12" t="s">
        <v>79</v>
      </c>
      <c r="AY281" s="264" t="s">
        <v>183</v>
      </c>
    </row>
    <row r="282" s="12" customFormat="1">
      <c r="B282" s="253"/>
      <c r="C282" s="254"/>
      <c r="D282" s="255" t="s">
        <v>275</v>
      </c>
      <c r="E282" s="256" t="s">
        <v>34</v>
      </c>
      <c r="F282" s="257" t="s">
        <v>1073</v>
      </c>
      <c r="G282" s="254"/>
      <c r="H282" s="258">
        <v>8.9399999999999995</v>
      </c>
      <c r="I282" s="259"/>
      <c r="J282" s="254"/>
      <c r="K282" s="254"/>
      <c r="L282" s="260"/>
      <c r="M282" s="261"/>
      <c r="N282" s="262"/>
      <c r="O282" s="262"/>
      <c r="P282" s="262"/>
      <c r="Q282" s="262"/>
      <c r="R282" s="262"/>
      <c r="S282" s="262"/>
      <c r="T282" s="263"/>
      <c r="AT282" s="264" t="s">
        <v>275</v>
      </c>
      <c r="AU282" s="264" t="s">
        <v>193</v>
      </c>
      <c r="AV282" s="12" t="s">
        <v>90</v>
      </c>
      <c r="AW282" s="12" t="s">
        <v>42</v>
      </c>
      <c r="AX282" s="12" t="s">
        <v>79</v>
      </c>
      <c r="AY282" s="264" t="s">
        <v>183</v>
      </c>
    </row>
    <row r="283" s="1" customFormat="1" ht="38.25" customHeight="1">
      <c r="B283" s="47"/>
      <c r="C283" s="235" t="s">
        <v>666</v>
      </c>
      <c r="D283" s="235" t="s">
        <v>184</v>
      </c>
      <c r="E283" s="236" t="s">
        <v>698</v>
      </c>
      <c r="F283" s="237" t="s">
        <v>699</v>
      </c>
      <c r="G283" s="238" t="s">
        <v>305</v>
      </c>
      <c r="H283" s="239">
        <v>6</v>
      </c>
      <c r="I283" s="240"/>
      <c r="J283" s="241">
        <f>ROUND(I283*H283,2)</f>
        <v>0</v>
      </c>
      <c r="K283" s="237" t="s">
        <v>273</v>
      </c>
      <c r="L283" s="73"/>
      <c r="M283" s="242" t="s">
        <v>34</v>
      </c>
      <c r="N283" s="243" t="s">
        <v>50</v>
      </c>
      <c r="O283" s="48"/>
      <c r="P283" s="244">
        <f>O283*H283</f>
        <v>0</v>
      </c>
      <c r="Q283" s="244">
        <v>0</v>
      </c>
      <c r="R283" s="244">
        <f>Q283*H283</f>
        <v>0</v>
      </c>
      <c r="S283" s="244">
        <v>0</v>
      </c>
      <c r="T283" s="245">
        <f>S283*H283</f>
        <v>0</v>
      </c>
      <c r="AR283" s="24" t="s">
        <v>197</v>
      </c>
      <c r="AT283" s="24" t="s">
        <v>184</v>
      </c>
      <c r="AU283" s="24" t="s">
        <v>193</v>
      </c>
      <c r="AY283" s="24" t="s">
        <v>183</v>
      </c>
      <c r="BE283" s="246">
        <f>IF(N283="základní",J283,0)</f>
        <v>0</v>
      </c>
      <c r="BF283" s="246">
        <f>IF(N283="snížená",J283,0)</f>
        <v>0</v>
      </c>
      <c r="BG283" s="246">
        <f>IF(N283="zákl. přenesená",J283,0)</f>
        <v>0</v>
      </c>
      <c r="BH283" s="246">
        <f>IF(N283="sníž. přenesená",J283,0)</f>
        <v>0</v>
      </c>
      <c r="BI283" s="246">
        <f>IF(N283="nulová",J283,0)</f>
        <v>0</v>
      </c>
      <c r="BJ283" s="24" t="s">
        <v>87</v>
      </c>
      <c r="BK283" s="246">
        <f>ROUND(I283*H283,2)</f>
        <v>0</v>
      </c>
      <c r="BL283" s="24" t="s">
        <v>197</v>
      </c>
      <c r="BM283" s="24" t="s">
        <v>1074</v>
      </c>
    </row>
    <row r="284" s="12" customFormat="1">
      <c r="B284" s="253"/>
      <c r="C284" s="254"/>
      <c r="D284" s="255" t="s">
        <v>275</v>
      </c>
      <c r="E284" s="256" t="s">
        <v>34</v>
      </c>
      <c r="F284" s="257" t="s">
        <v>1075</v>
      </c>
      <c r="G284" s="254"/>
      <c r="H284" s="258">
        <v>6</v>
      </c>
      <c r="I284" s="259"/>
      <c r="J284" s="254"/>
      <c r="K284" s="254"/>
      <c r="L284" s="260"/>
      <c r="M284" s="261"/>
      <c r="N284" s="262"/>
      <c r="O284" s="262"/>
      <c r="P284" s="262"/>
      <c r="Q284" s="262"/>
      <c r="R284" s="262"/>
      <c r="S284" s="262"/>
      <c r="T284" s="263"/>
      <c r="AT284" s="264" t="s">
        <v>275</v>
      </c>
      <c r="AU284" s="264" t="s">
        <v>193</v>
      </c>
      <c r="AV284" s="12" t="s">
        <v>90</v>
      </c>
      <c r="AW284" s="12" t="s">
        <v>42</v>
      </c>
      <c r="AX284" s="12" t="s">
        <v>87</v>
      </c>
      <c r="AY284" s="264" t="s">
        <v>183</v>
      </c>
    </row>
    <row r="285" s="1" customFormat="1" ht="38.25" customHeight="1">
      <c r="B285" s="47"/>
      <c r="C285" s="235" t="s">
        <v>670</v>
      </c>
      <c r="D285" s="235" t="s">
        <v>184</v>
      </c>
      <c r="E285" s="236" t="s">
        <v>703</v>
      </c>
      <c r="F285" s="237" t="s">
        <v>704</v>
      </c>
      <c r="G285" s="238" t="s">
        <v>305</v>
      </c>
      <c r="H285" s="239">
        <v>5</v>
      </c>
      <c r="I285" s="240"/>
      <c r="J285" s="241">
        <f>ROUND(I285*H285,2)</f>
        <v>0</v>
      </c>
      <c r="K285" s="237" t="s">
        <v>273</v>
      </c>
      <c r="L285" s="73"/>
      <c r="M285" s="242" t="s">
        <v>34</v>
      </c>
      <c r="N285" s="243" t="s">
        <v>50</v>
      </c>
      <c r="O285" s="48"/>
      <c r="P285" s="244">
        <f>O285*H285</f>
        <v>0</v>
      </c>
      <c r="Q285" s="244">
        <v>0</v>
      </c>
      <c r="R285" s="244">
        <f>Q285*H285</f>
        <v>0</v>
      </c>
      <c r="S285" s="244">
        <v>0</v>
      </c>
      <c r="T285" s="245">
        <f>S285*H285</f>
        <v>0</v>
      </c>
      <c r="AR285" s="24" t="s">
        <v>197</v>
      </c>
      <c r="AT285" s="24" t="s">
        <v>184</v>
      </c>
      <c r="AU285" s="24" t="s">
        <v>193</v>
      </c>
      <c r="AY285" s="24" t="s">
        <v>183</v>
      </c>
      <c r="BE285" s="246">
        <f>IF(N285="základní",J285,0)</f>
        <v>0</v>
      </c>
      <c r="BF285" s="246">
        <f>IF(N285="snížená",J285,0)</f>
        <v>0</v>
      </c>
      <c r="BG285" s="246">
        <f>IF(N285="zákl. přenesená",J285,0)</f>
        <v>0</v>
      </c>
      <c r="BH285" s="246">
        <f>IF(N285="sníž. přenesená",J285,0)</f>
        <v>0</v>
      </c>
      <c r="BI285" s="246">
        <f>IF(N285="nulová",J285,0)</f>
        <v>0</v>
      </c>
      <c r="BJ285" s="24" t="s">
        <v>87</v>
      </c>
      <c r="BK285" s="246">
        <f>ROUND(I285*H285,2)</f>
        <v>0</v>
      </c>
      <c r="BL285" s="24" t="s">
        <v>197</v>
      </c>
      <c r="BM285" s="24" t="s">
        <v>1076</v>
      </c>
    </row>
    <row r="286" s="12" customFormat="1">
      <c r="B286" s="253"/>
      <c r="C286" s="254"/>
      <c r="D286" s="255" t="s">
        <v>275</v>
      </c>
      <c r="E286" s="256" t="s">
        <v>34</v>
      </c>
      <c r="F286" s="257" t="s">
        <v>182</v>
      </c>
      <c r="G286" s="254"/>
      <c r="H286" s="258">
        <v>5</v>
      </c>
      <c r="I286" s="259"/>
      <c r="J286" s="254"/>
      <c r="K286" s="254"/>
      <c r="L286" s="260"/>
      <c r="M286" s="261"/>
      <c r="N286" s="262"/>
      <c r="O286" s="262"/>
      <c r="P286" s="262"/>
      <c r="Q286" s="262"/>
      <c r="R286" s="262"/>
      <c r="S286" s="262"/>
      <c r="T286" s="263"/>
      <c r="AT286" s="264" t="s">
        <v>275</v>
      </c>
      <c r="AU286" s="264" t="s">
        <v>193</v>
      </c>
      <c r="AV286" s="12" t="s">
        <v>90</v>
      </c>
      <c r="AW286" s="12" t="s">
        <v>42</v>
      </c>
      <c r="AX286" s="12" t="s">
        <v>87</v>
      </c>
      <c r="AY286" s="264" t="s">
        <v>183</v>
      </c>
    </row>
    <row r="287" s="11" customFormat="1" ht="37.44" customHeight="1">
      <c r="B287" s="219"/>
      <c r="C287" s="220"/>
      <c r="D287" s="221" t="s">
        <v>78</v>
      </c>
      <c r="E287" s="222" t="s">
        <v>706</v>
      </c>
      <c r="F287" s="222" t="s">
        <v>707</v>
      </c>
      <c r="G287" s="220"/>
      <c r="H287" s="220"/>
      <c r="I287" s="223"/>
      <c r="J287" s="224">
        <f>BK287</f>
        <v>0</v>
      </c>
      <c r="K287" s="220"/>
      <c r="L287" s="225"/>
      <c r="M287" s="226"/>
      <c r="N287" s="227"/>
      <c r="O287" s="227"/>
      <c r="P287" s="228">
        <f>P288</f>
        <v>0</v>
      </c>
      <c r="Q287" s="227"/>
      <c r="R287" s="228">
        <f>R288</f>
        <v>0</v>
      </c>
      <c r="S287" s="227"/>
      <c r="T287" s="229">
        <f>T288</f>
        <v>0</v>
      </c>
      <c r="AR287" s="230" t="s">
        <v>90</v>
      </c>
      <c r="AT287" s="231" t="s">
        <v>78</v>
      </c>
      <c r="AU287" s="231" t="s">
        <v>79</v>
      </c>
      <c r="AY287" s="230" t="s">
        <v>183</v>
      </c>
      <c r="BK287" s="232">
        <f>BK288</f>
        <v>0</v>
      </c>
    </row>
    <row r="288" s="11" customFormat="1" ht="19.92" customHeight="1">
      <c r="B288" s="219"/>
      <c r="C288" s="220"/>
      <c r="D288" s="221" t="s">
        <v>78</v>
      </c>
      <c r="E288" s="233" t="s">
        <v>708</v>
      </c>
      <c r="F288" s="233" t="s">
        <v>709</v>
      </c>
      <c r="G288" s="220"/>
      <c r="H288" s="220"/>
      <c r="I288" s="223"/>
      <c r="J288" s="234">
        <f>BK288</f>
        <v>0</v>
      </c>
      <c r="K288" s="220"/>
      <c r="L288" s="225"/>
      <c r="M288" s="226"/>
      <c r="N288" s="227"/>
      <c r="O288" s="227"/>
      <c r="P288" s="228">
        <f>SUM(P289:P290)</f>
        <v>0</v>
      </c>
      <c r="Q288" s="227"/>
      <c r="R288" s="228">
        <f>SUM(R289:R290)</f>
        <v>0</v>
      </c>
      <c r="S288" s="227"/>
      <c r="T288" s="229">
        <f>SUM(T289:T290)</f>
        <v>0</v>
      </c>
      <c r="AR288" s="230" t="s">
        <v>90</v>
      </c>
      <c r="AT288" s="231" t="s">
        <v>78</v>
      </c>
      <c r="AU288" s="231" t="s">
        <v>87</v>
      </c>
      <c r="AY288" s="230" t="s">
        <v>183</v>
      </c>
      <c r="BK288" s="232">
        <f>SUM(BK289:BK290)</f>
        <v>0</v>
      </c>
    </row>
    <row r="289" s="1" customFormat="1" ht="16.5" customHeight="1">
      <c r="B289" s="47"/>
      <c r="C289" s="235" t="s">
        <v>676</v>
      </c>
      <c r="D289" s="235" t="s">
        <v>184</v>
      </c>
      <c r="E289" s="236" t="s">
        <v>711</v>
      </c>
      <c r="F289" s="237" t="s">
        <v>712</v>
      </c>
      <c r="G289" s="238" t="s">
        <v>289</v>
      </c>
      <c r="H289" s="239">
        <v>25.699999999999999</v>
      </c>
      <c r="I289" s="240"/>
      <c r="J289" s="241">
        <f>ROUND(I289*H289,2)</f>
        <v>0</v>
      </c>
      <c r="K289" s="237" t="s">
        <v>273</v>
      </c>
      <c r="L289" s="73"/>
      <c r="M289" s="242" t="s">
        <v>34</v>
      </c>
      <c r="N289" s="243" t="s">
        <v>50</v>
      </c>
      <c r="O289" s="48"/>
      <c r="P289" s="244">
        <f>O289*H289</f>
        <v>0</v>
      </c>
      <c r="Q289" s="244">
        <v>0</v>
      </c>
      <c r="R289" s="244">
        <f>Q289*H289</f>
        <v>0</v>
      </c>
      <c r="S289" s="244">
        <v>0</v>
      </c>
      <c r="T289" s="245">
        <f>S289*H289</f>
        <v>0</v>
      </c>
      <c r="AR289" s="24" t="s">
        <v>243</v>
      </c>
      <c r="AT289" s="24" t="s">
        <v>184</v>
      </c>
      <c r="AU289" s="24" t="s">
        <v>90</v>
      </c>
      <c r="AY289" s="24" t="s">
        <v>183</v>
      </c>
      <c r="BE289" s="246">
        <f>IF(N289="základní",J289,0)</f>
        <v>0</v>
      </c>
      <c r="BF289" s="246">
        <f>IF(N289="snížená",J289,0)</f>
        <v>0</v>
      </c>
      <c r="BG289" s="246">
        <f>IF(N289="zákl. přenesená",J289,0)</f>
        <v>0</v>
      </c>
      <c r="BH289" s="246">
        <f>IF(N289="sníž. přenesená",J289,0)</f>
        <v>0</v>
      </c>
      <c r="BI289" s="246">
        <f>IF(N289="nulová",J289,0)</f>
        <v>0</v>
      </c>
      <c r="BJ289" s="24" t="s">
        <v>87</v>
      </c>
      <c r="BK289" s="246">
        <f>ROUND(I289*H289,2)</f>
        <v>0</v>
      </c>
      <c r="BL289" s="24" t="s">
        <v>243</v>
      </c>
      <c r="BM289" s="24" t="s">
        <v>1077</v>
      </c>
    </row>
    <row r="290" s="12" customFormat="1">
      <c r="B290" s="253"/>
      <c r="C290" s="254"/>
      <c r="D290" s="255" t="s">
        <v>275</v>
      </c>
      <c r="E290" s="256" t="s">
        <v>34</v>
      </c>
      <c r="F290" s="257" t="s">
        <v>1006</v>
      </c>
      <c r="G290" s="254"/>
      <c r="H290" s="258">
        <v>25.699999999999999</v>
      </c>
      <c r="I290" s="259"/>
      <c r="J290" s="254"/>
      <c r="K290" s="254"/>
      <c r="L290" s="260"/>
      <c r="M290" s="261"/>
      <c r="N290" s="262"/>
      <c r="O290" s="262"/>
      <c r="P290" s="262"/>
      <c r="Q290" s="262"/>
      <c r="R290" s="262"/>
      <c r="S290" s="262"/>
      <c r="T290" s="263"/>
      <c r="AT290" s="264" t="s">
        <v>275</v>
      </c>
      <c r="AU290" s="264" t="s">
        <v>90</v>
      </c>
      <c r="AV290" s="12" t="s">
        <v>90</v>
      </c>
      <c r="AW290" s="12" t="s">
        <v>42</v>
      </c>
      <c r="AX290" s="12" t="s">
        <v>87</v>
      </c>
      <c r="AY290" s="264" t="s">
        <v>183</v>
      </c>
    </row>
    <row r="291" s="11" customFormat="1" ht="37.44" customHeight="1">
      <c r="B291" s="219"/>
      <c r="C291" s="220"/>
      <c r="D291" s="221" t="s">
        <v>78</v>
      </c>
      <c r="E291" s="222" t="s">
        <v>302</v>
      </c>
      <c r="F291" s="222" t="s">
        <v>714</v>
      </c>
      <c r="G291" s="220"/>
      <c r="H291" s="220"/>
      <c r="I291" s="223"/>
      <c r="J291" s="224">
        <f>BK291</f>
        <v>0</v>
      </c>
      <c r="K291" s="220"/>
      <c r="L291" s="225"/>
      <c r="M291" s="226"/>
      <c r="N291" s="227"/>
      <c r="O291" s="227"/>
      <c r="P291" s="228">
        <f>P292+P295</f>
        <v>0</v>
      </c>
      <c r="Q291" s="227"/>
      <c r="R291" s="228">
        <f>R292+R295</f>
        <v>0</v>
      </c>
      <c r="S291" s="227"/>
      <c r="T291" s="229">
        <f>T292+T295</f>
        <v>0</v>
      </c>
      <c r="AR291" s="230" t="s">
        <v>193</v>
      </c>
      <c r="AT291" s="231" t="s">
        <v>78</v>
      </c>
      <c r="AU291" s="231" t="s">
        <v>79</v>
      </c>
      <c r="AY291" s="230" t="s">
        <v>183</v>
      </c>
      <c r="BK291" s="232">
        <f>BK292+BK295</f>
        <v>0</v>
      </c>
    </row>
    <row r="292" s="11" customFormat="1" ht="19.92" customHeight="1">
      <c r="B292" s="219"/>
      <c r="C292" s="220"/>
      <c r="D292" s="221" t="s">
        <v>78</v>
      </c>
      <c r="E292" s="233" t="s">
        <v>715</v>
      </c>
      <c r="F292" s="233" t="s">
        <v>716</v>
      </c>
      <c r="G292" s="220"/>
      <c r="H292" s="220"/>
      <c r="I292" s="223"/>
      <c r="J292" s="234">
        <f>BK292</f>
        <v>0</v>
      </c>
      <c r="K292" s="220"/>
      <c r="L292" s="225"/>
      <c r="M292" s="226"/>
      <c r="N292" s="227"/>
      <c r="O292" s="227"/>
      <c r="P292" s="228">
        <f>SUM(P293:P294)</f>
        <v>0</v>
      </c>
      <c r="Q292" s="227"/>
      <c r="R292" s="228">
        <f>SUM(R293:R294)</f>
        <v>0</v>
      </c>
      <c r="S292" s="227"/>
      <c r="T292" s="229">
        <f>SUM(T293:T294)</f>
        <v>0</v>
      </c>
      <c r="AR292" s="230" t="s">
        <v>193</v>
      </c>
      <c r="AT292" s="231" t="s">
        <v>78</v>
      </c>
      <c r="AU292" s="231" t="s">
        <v>87</v>
      </c>
      <c r="AY292" s="230" t="s">
        <v>183</v>
      </c>
      <c r="BK292" s="232">
        <f>SUM(BK293:BK294)</f>
        <v>0</v>
      </c>
    </row>
    <row r="293" s="1" customFormat="1" ht="16.5" customHeight="1">
      <c r="B293" s="47"/>
      <c r="C293" s="235" t="s">
        <v>681</v>
      </c>
      <c r="D293" s="235" t="s">
        <v>184</v>
      </c>
      <c r="E293" s="236" t="s">
        <v>718</v>
      </c>
      <c r="F293" s="237" t="s">
        <v>719</v>
      </c>
      <c r="G293" s="238" t="s">
        <v>289</v>
      </c>
      <c r="H293" s="239">
        <v>25.699999999999999</v>
      </c>
      <c r="I293" s="240"/>
      <c r="J293" s="241">
        <f>ROUND(I293*H293,2)</f>
        <v>0</v>
      </c>
      <c r="K293" s="237" t="s">
        <v>273</v>
      </c>
      <c r="L293" s="73"/>
      <c r="M293" s="242" t="s">
        <v>34</v>
      </c>
      <c r="N293" s="243" t="s">
        <v>50</v>
      </c>
      <c r="O293" s="48"/>
      <c r="P293" s="244">
        <f>O293*H293</f>
        <v>0</v>
      </c>
      <c r="Q293" s="244">
        <v>0</v>
      </c>
      <c r="R293" s="244">
        <f>Q293*H293</f>
        <v>0</v>
      </c>
      <c r="S293" s="244">
        <v>0</v>
      </c>
      <c r="T293" s="245">
        <f>S293*H293</f>
        <v>0</v>
      </c>
      <c r="AR293" s="24" t="s">
        <v>579</v>
      </c>
      <c r="AT293" s="24" t="s">
        <v>184</v>
      </c>
      <c r="AU293" s="24" t="s">
        <v>90</v>
      </c>
      <c r="AY293" s="24" t="s">
        <v>183</v>
      </c>
      <c r="BE293" s="246">
        <f>IF(N293="základní",J293,0)</f>
        <v>0</v>
      </c>
      <c r="BF293" s="246">
        <f>IF(N293="snížená",J293,0)</f>
        <v>0</v>
      </c>
      <c r="BG293" s="246">
        <f>IF(N293="zákl. přenesená",J293,0)</f>
        <v>0</v>
      </c>
      <c r="BH293" s="246">
        <f>IF(N293="sníž. přenesená",J293,0)</f>
        <v>0</v>
      </c>
      <c r="BI293" s="246">
        <f>IF(N293="nulová",J293,0)</f>
        <v>0</v>
      </c>
      <c r="BJ293" s="24" t="s">
        <v>87</v>
      </c>
      <c r="BK293" s="246">
        <f>ROUND(I293*H293,2)</f>
        <v>0</v>
      </c>
      <c r="BL293" s="24" t="s">
        <v>579</v>
      </c>
      <c r="BM293" s="24" t="s">
        <v>1078</v>
      </c>
    </row>
    <row r="294" s="12" customFormat="1">
      <c r="B294" s="253"/>
      <c r="C294" s="254"/>
      <c r="D294" s="255" t="s">
        <v>275</v>
      </c>
      <c r="E294" s="256" t="s">
        <v>34</v>
      </c>
      <c r="F294" s="257" t="s">
        <v>1006</v>
      </c>
      <c r="G294" s="254"/>
      <c r="H294" s="258">
        <v>25.699999999999999</v>
      </c>
      <c r="I294" s="259"/>
      <c r="J294" s="254"/>
      <c r="K294" s="254"/>
      <c r="L294" s="260"/>
      <c r="M294" s="261"/>
      <c r="N294" s="262"/>
      <c r="O294" s="262"/>
      <c r="P294" s="262"/>
      <c r="Q294" s="262"/>
      <c r="R294" s="262"/>
      <c r="S294" s="262"/>
      <c r="T294" s="263"/>
      <c r="AT294" s="264" t="s">
        <v>275</v>
      </c>
      <c r="AU294" s="264" t="s">
        <v>90</v>
      </c>
      <c r="AV294" s="12" t="s">
        <v>90</v>
      </c>
      <c r="AW294" s="12" t="s">
        <v>42</v>
      </c>
      <c r="AX294" s="12" t="s">
        <v>87</v>
      </c>
      <c r="AY294" s="264" t="s">
        <v>183</v>
      </c>
    </row>
    <row r="295" s="11" customFormat="1" ht="29.88" customHeight="1">
      <c r="B295" s="219"/>
      <c r="C295" s="220"/>
      <c r="D295" s="221" t="s">
        <v>78</v>
      </c>
      <c r="E295" s="233" t="s">
        <v>721</v>
      </c>
      <c r="F295" s="233" t="s">
        <v>722</v>
      </c>
      <c r="G295" s="220"/>
      <c r="H295" s="220"/>
      <c r="I295" s="223"/>
      <c r="J295" s="234">
        <f>BK295</f>
        <v>0</v>
      </c>
      <c r="K295" s="220"/>
      <c r="L295" s="225"/>
      <c r="M295" s="226"/>
      <c r="N295" s="227"/>
      <c r="O295" s="227"/>
      <c r="P295" s="228">
        <f>SUM(P296:P303)</f>
        <v>0</v>
      </c>
      <c r="Q295" s="227"/>
      <c r="R295" s="228">
        <f>SUM(R296:R303)</f>
        <v>0</v>
      </c>
      <c r="S295" s="227"/>
      <c r="T295" s="229">
        <f>SUM(T296:T303)</f>
        <v>0</v>
      </c>
      <c r="AR295" s="230" t="s">
        <v>193</v>
      </c>
      <c r="AT295" s="231" t="s">
        <v>78</v>
      </c>
      <c r="AU295" s="231" t="s">
        <v>87</v>
      </c>
      <c r="AY295" s="230" t="s">
        <v>183</v>
      </c>
      <c r="BK295" s="232">
        <f>SUM(BK296:BK303)</f>
        <v>0</v>
      </c>
    </row>
    <row r="296" s="1" customFormat="1" ht="25.5" customHeight="1">
      <c r="B296" s="47"/>
      <c r="C296" s="235" t="s">
        <v>685</v>
      </c>
      <c r="D296" s="235" t="s">
        <v>184</v>
      </c>
      <c r="E296" s="236" t="s">
        <v>724</v>
      </c>
      <c r="F296" s="237" t="s">
        <v>725</v>
      </c>
      <c r="G296" s="238" t="s">
        <v>318</v>
      </c>
      <c r="H296" s="239">
        <v>71.757000000000005</v>
      </c>
      <c r="I296" s="240"/>
      <c r="J296" s="241">
        <f>ROUND(I296*H296,2)</f>
        <v>0</v>
      </c>
      <c r="K296" s="237" t="s">
        <v>273</v>
      </c>
      <c r="L296" s="73"/>
      <c r="M296" s="242" t="s">
        <v>34</v>
      </c>
      <c r="N296" s="243" t="s">
        <v>50</v>
      </c>
      <c r="O296" s="48"/>
      <c r="P296" s="244">
        <f>O296*H296</f>
        <v>0</v>
      </c>
      <c r="Q296" s="244">
        <v>0</v>
      </c>
      <c r="R296" s="244">
        <f>Q296*H296</f>
        <v>0</v>
      </c>
      <c r="S296" s="244">
        <v>0</v>
      </c>
      <c r="T296" s="245">
        <f>S296*H296</f>
        <v>0</v>
      </c>
      <c r="AR296" s="24" t="s">
        <v>579</v>
      </c>
      <c r="AT296" s="24" t="s">
        <v>184</v>
      </c>
      <c r="AU296" s="24" t="s">
        <v>90</v>
      </c>
      <c r="AY296" s="24" t="s">
        <v>183</v>
      </c>
      <c r="BE296" s="246">
        <f>IF(N296="základní",J296,0)</f>
        <v>0</v>
      </c>
      <c r="BF296" s="246">
        <f>IF(N296="snížená",J296,0)</f>
        <v>0</v>
      </c>
      <c r="BG296" s="246">
        <f>IF(N296="zákl. přenesená",J296,0)</f>
        <v>0</v>
      </c>
      <c r="BH296" s="246">
        <f>IF(N296="sníž. přenesená",J296,0)</f>
        <v>0</v>
      </c>
      <c r="BI296" s="246">
        <f>IF(N296="nulová",J296,0)</f>
        <v>0</v>
      </c>
      <c r="BJ296" s="24" t="s">
        <v>87</v>
      </c>
      <c r="BK296" s="246">
        <f>ROUND(I296*H296,2)</f>
        <v>0</v>
      </c>
      <c r="BL296" s="24" t="s">
        <v>579</v>
      </c>
      <c r="BM296" s="24" t="s">
        <v>1079</v>
      </c>
    </row>
    <row r="297" s="12" customFormat="1">
      <c r="B297" s="253"/>
      <c r="C297" s="254"/>
      <c r="D297" s="255" t="s">
        <v>275</v>
      </c>
      <c r="E297" s="256" t="s">
        <v>34</v>
      </c>
      <c r="F297" s="257" t="s">
        <v>978</v>
      </c>
      <c r="G297" s="254"/>
      <c r="H297" s="258">
        <v>90.463999999999999</v>
      </c>
      <c r="I297" s="259"/>
      <c r="J297" s="254"/>
      <c r="K297" s="254"/>
      <c r="L297" s="260"/>
      <c r="M297" s="261"/>
      <c r="N297" s="262"/>
      <c r="O297" s="262"/>
      <c r="P297" s="262"/>
      <c r="Q297" s="262"/>
      <c r="R297" s="262"/>
      <c r="S297" s="262"/>
      <c r="T297" s="263"/>
      <c r="AT297" s="264" t="s">
        <v>275</v>
      </c>
      <c r="AU297" s="264" t="s">
        <v>90</v>
      </c>
      <c r="AV297" s="12" t="s">
        <v>90</v>
      </c>
      <c r="AW297" s="12" t="s">
        <v>42</v>
      </c>
      <c r="AX297" s="12" t="s">
        <v>79</v>
      </c>
      <c r="AY297" s="264" t="s">
        <v>183</v>
      </c>
    </row>
    <row r="298" s="12" customFormat="1">
      <c r="B298" s="253"/>
      <c r="C298" s="254"/>
      <c r="D298" s="255" t="s">
        <v>275</v>
      </c>
      <c r="E298" s="256" t="s">
        <v>34</v>
      </c>
      <c r="F298" s="257" t="s">
        <v>1080</v>
      </c>
      <c r="G298" s="254"/>
      <c r="H298" s="258">
        <v>-5.7309999999999999</v>
      </c>
      <c r="I298" s="259"/>
      <c r="J298" s="254"/>
      <c r="K298" s="254"/>
      <c r="L298" s="260"/>
      <c r="M298" s="261"/>
      <c r="N298" s="262"/>
      <c r="O298" s="262"/>
      <c r="P298" s="262"/>
      <c r="Q298" s="262"/>
      <c r="R298" s="262"/>
      <c r="S298" s="262"/>
      <c r="T298" s="263"/>
      <c r="AT298" s="264" t="s">
        <v>275</v>
      </c>
      <c r="AU298" s="264" t="s">
        <v>90</v>
      </c>
      <c r="AV298" s="12" t="s">
        <v>90</v>
      </c>
      <c r="AW298" s="12" t="s">
        <v>42</v>
      </c>
      <c r="AX298" s="12" t="s">
        <v>79</v>
      </c>
      <c r="AY298" s="264" t="s">
        <v>183</v>
      </c>
    </row>
    <row r="299" s="12" customFormat="1">
      <c r="B299" s="253"/>
      <c r="C299" s="254"/>
      <c r="D299" s="255" t="s">
        <v>275</v>
      </c>
      <c r="E299" s="256" t="s">
        <v>34</v>
      </c>
      <c r="F299" s="257" t="s">
        <v>979</v>
      </c>
      <c r="G299" s="254"/>
      <c r="H299" s="258">
        <v>-12.976000000000001</v>
      </c>
      <c r="I299" s="259"/>
      <c r="J299" s="254"/>
      <c r="K299" s="254"/>
      <c r="L299" s="260"/>
      <c r="M299" s="261"/>
      <c r="N299" s="262"/>
      <c r="O299" s="262"/>
      <c r="P299" s="262"/>
      <c r="Q299" s="262"/>
      <c r="R299" s="262"/>
      <c r="S299" s="262"/>
      <c r="T299" s="263"/>
      <c r="AT299" s="264" t="s">
        <v>275</v>
      </c>
      <c r="AU299" s="264" t="s">
        <v>90</v>
      </c>
      <c r="AV299" s="12" t="s">
        <v>90</v>
      </c>
      <c r="AW299" s="12" t="s">
        <v>42</v>
      </c>
      <c r="AX299" s="12" t="s">
        <v>79</v>
      </c>
      <c r="AY299" s="264" t="s">
        <v>183</v>
      </c>
    </row>
    <row r="300" s="1" customFormat="1" ht="25.5" customHeight="1">
      <c r="B300" s="47"/>
      <c r="C300" s="235" t="s">
        <v>689</v>
      </c>
      <c r="D300" s="235" t="s">
        <v>184</v>
      </c>
      <c r="E300" s="236" t="s">
        <v>728</v>
      </c>
      <c r="F300" s="237" t="s">
        <v>729</v>
      </c>
      <c r="G300" s="238" t="s">
        <v>318</v>
      </c>
      <c r="H300" s="239">
        <v>8.9700000000000006</v>
      </c>
      <c r="I300" s="240"/>
      <c r="J300" s="241">
        <f>ROUND(I300*H300,2)</f>
        <v>0</v>
      </c>
      <c r="K300" s="237" t="s">
        <v>273</v>
      </c>
      <c r="L300" s="73"/>
      <c r="M300" s="242" t="s">
        <v>34</v>
      </c>
      <c r="N300" s="243" t="s">
        <v>50</v>
      </c>
      <c r="O300" s="48"/>
      <c r="P300" s="244">
        <f>O300*H300</f>
        <v>0</v>
      </c>
      <c r="Q300" s="244">
        <v>0</v>
      </c>
      <c r="R300" s="244">
        <f>Q300*H300</f>
        <v>0</v>
      </c>
      <c r="S300" s="244">
        <v>0</v>
      </c>
      <c r="T300" s="245">
        <f>S300*H300</f>
        <v>0</v>
      </c>
      <c r="AR300" s="24" t="s">
        <v>579</v>
      </c>
      <c r="AT300" s="24" t="s">
        <v>184</v>
      </c>
      <c r="AU300" s="24" t="s">
        <v>90</v>
      </c>
      <c r="AY300" s="24" t="s">
        <v>183</v>
      </c>
      <c r="BE300" s="246">
        <f>IF(N300="základní",J300,0)</f>
        <v>0</v>
      </c>
      <c r="BF300" s="246">
        <f>IF(N300="snížená",J300,0)</f>
        <v>0</v>
      </c>
      <c r="BG300" s="246">
        <f>IF(N300="zákl. přenesená",J300,0)</f>
        <v>0</v>
      </c>
      <c r="BH300" s="246">
        <f>IF(N300="sníž. přenesená",J300,0)</f>
        <v>0</v>
      </c>
      <c r="BI300" s="246">
        <f>IF(N300="nulová",J300,0)</f>
        <v>0</v>
      </c>
      <c r="BJ300" s="24" t="s">
        <v>87</v>
      </c>
      <c r="BK300" s="246">
        <f>ROUND(I300*H300,2)</f>
        <v>0</v>
      </c>
      <c r="BL300" s="24" t="s">
        <v>579</v>
      </c>
      <c r="BM300" s="24" t="s">
        <v>1081</v>
      </c>
    </row>
    <row r="301" s="12" customFormat="1">
      <c r="B301" s="253"/>
      <c r="C301" s="254"/>
      <c r="D301" s="255" t="s">
        <v>275</v>
      </c>
      <c r="E301" s="256" t="s">
        <v>34</v>
      </c>
      <c r="F301" s="257" t="s">
        <v>981</v>
      </c>
      <c r="G301" s="254"/>
      <c r="H301" s="258">
        <v>11.308</v>
      </c>
      <c r="I301" s="259"/>
      <c r="J301" s="254"/>
      <c r="K301" s="254"/>
      <c r="L301" s="260"/>
      <c r="M301" s="261"/>
      <c r="N301" s="262"/>
      <c r="O301" s="262"/>
      <c r="P301" s="262"/>
      <c r="Q301" s="262"/>
      <c r="R301" s="262"/>
      <c r="S301" s="262"/>
      <c r="T301" s="263"/>
      <c r="AT301" s="264" t="s">
        <v>275</v>
      </c>
      <c r="AU301" s="264" t="s">
        <v>90</v>
      </c>
      <c r="AV301" s="12" t="s">
        <v>90</v>
      </c>
      <c r="AW301" s="12" t="s">
        <v>42</v>
      </c>
      <c r="AX301" s="12" t="s">
        <v>79</v>
      </c>
      <c r="AY301" s="264" t="s">
        <v>183</v>
      </c>
    </row>
    <row r="302" s="12" customFormat="1">
      <c r="B302" s="253"/>
      <c r="C302" s="254"/>
      <c r="D302" s="255" t="s">
        <v>275</v>
      </c>
      <c r="E302" s="256" t="s">
        <v>34</v>
      </c>
      <c r="F302" s="257" t="s">
        <v>1082</v>
      </c>
      <c r="G302" s="254"/>
      <c r="H302" s="258">
        <v>-0.71599999999999997</v>
      </c>
      <c r="I302" s="259"/>
      <c r="J302" s="254"/>
      <c r="K302" s="254"/>
      <c r="L302" s="260"/>
      <c r="M302" s="261"/>
      <c r="N302" s="262"/>
      <c r="O302" s="262"/>
      <c r="P302" s="262"/>
      <c r="Q302" s="262"/>
      <c r="R302" s="262"/>
      <c r="S302" s="262"/>
      <c r="T302" s="263"/>
      <c r="AT302" s="264" t="s">
        <v>275</v>
      </c>
      <c r="AU302" s="264" t="s">
        <v>90</v>
      </c>
      <c r="AV302" s="12" t="s">
        <v>90</v>
      </c>
      <c r="AW302" s="12" t="s">
        <v>42</v>
      </c>
      <c r="AX302" s="12" t="s">
        <v>79</v>
      </c>
      <c r="AY302" s="264" t="s">
        <v>183</v>
      </c>
    </row>
    <row r="303" s="12" customFormat="1">
      <c r="B303" s="253"/>
      <c r="C303" s="254"/>
      <c r="D303" s="255" t="s">
        <v>275</v>
      </c>
      <c r="E303" s="256" t="s">
        <v>34</v>
      </c>
      <c r="F303" s="257" t="s">
        <v>982</v>
      </c>
      <c r="G303" s="254"/>
      <c r="H303" s="258">
        <v>-1.6220000000000001</v>
      </c>
      <c r="I303" s="259"/>
      <c r="J303" s="254"/>
      <c r="K303" s="254"/>
      <c r="L303" s="260"/>
      <c r="M303" s="275"/>
      <c r="N303" s="276"/>
      <c r="O303" s="276"/>
      <c r="P303" s="276"/>
      <c r="Q303" s="276"/>
      <c r="R303" s="276"/>
      <c r="S303" s="276"/>
      <c r="T303" s="277"/>
      <c r="AT303" s="264" t="s">
        <v>275</v>
      </c>
      <c r="AU303" s="264" t="s">
        <v>90</v>
      </c>
      <c r="AV303" s="12" t="s">
        <v>90</v>
      </c>
      <c r="AW303" s="12" t="s">
        <v>42</v>
      </c>
      <c r="AX303" s="12" t="s">
        <v>79</v>
      </c>
      <c r="AY303" s="264" t="s">
        <v>183</v>
      </c>
    </row>
    <row r="304" s="1" customFormat="1" ht="6.96" customHeight="1">
      <c r="B304" s="68"/>
      <c r="C304" s="69"/>
      <c r="D304" s="69"/>
      <c r="E304" s="69"/>
      <c r="F304" s="69"/>
      <c r="G304" s="69"/>
      <c r="H304" s="69"/>
      <c r="I304" s="180"/>
      <c r="J304" s="69"/>
      <c r="K304" s="69"/>
      <c r="L304" s="73"/>
    </row>
  </sheetData>
  <sheetProtection sheet="1" autoFilter="0" formatColumns="0" formatRows="0" objects="1" scenarios="1" spinCount="100000" saltValue="G692+SSx1LDNPBQSMCD9GRyIaRbERwTrHeYxd3GPgMEICc0rdRzJHMEb4ZW+D4XpWigNyOaQsSoX3xIzDUxk9g==" hashValue="KGagDdXKBlIfNQTUsWGfOZlJs2Ev9xOjNm69dRPS8QpAX/cZAj16az3c+1ROn+Va0ol9pp14o+Jd5cq57dbArg==" algorithmName="SHA-512" password="CC35"/>
  <autoFilter ref="C96:K303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85:H85"/>
    <mergeCell ref="E87:H87"/>
    <mergeCell ref="E89:H89"/>
    <mergeCell ref="G1:H1"/>
    <mergeCell ref="L2:V2"/>
  </mergeCells>
  <hyperlinks>
    <hyperlink ref="F1:G1" location="C2" display="1) Krycí list soupisu"/>
    <hyperlink ref="G1:H1" location="C58" display="2) Rekapitulace"/>
    <hyperlink ref="J1" location="C9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107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247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1083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21</v>
      </c>
      <c r="G13" s="48"/>
      <c r="H13" s="48"/>
      <c r="I13" s="159" t="s">
        <v>22</v>
      </c>
      <c r="J13" s="35" t="s">
        <v>23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21.84" customHeight="1">
      <c r="B15" s="47"/>
      <c r="C15" s="48"/>
      <c r="D15" s="34" t="s">
        <v>28</v>
      </c>
      <c r="E15" s="48"/>
      <c r="F15" s="42" t="s">
        <v>250</v>
      </c>
      <c r="G15" s="48"/>
      <c r="H15" s="48"/>
      <c r="I15" s="161" t="s">
        <v>30</v>
      </c>
      <c r="J15" s="42" t="s">
        <v>251</v>
      </c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ROUND(J93,2)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ROUND(SUM(BE93:BE275), 2)</f>
        <v>0</v>
      </c>
      <c r="G32" s="48"/>
      <c r="H32" s="48"/>
      <c r="I32" s="172">
        <v>0.20999999999999999</v>
      </c>
      <c r="J32" s="171">
        <f>ROUND(ROUND((SUM(BE93:BE275)),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ROUND(SUM(BF93:BF275), 2)</f>
        <v>0</v>
      </c>
      <c r="G33" s="48"/>
      <c r="H33" s="48"/>
      <c r="I33" s="172">
        <v>0.14999999999999999</v>
      </c>
      <c r="J33" s="171">
        <f>ROUND(ROUND((SUM(BF93:BF275)),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ROUND(SUM(BG93:BG275),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ROUND(SUM(BH93:BH275),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ROUND(SUM(BI93:BI275),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247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2018_12_01_4 - Přidružené řady tlakové kanalizace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J93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252</v>
      </c>
      <c r="E61" s="194"/>
      <c r="F61" s="194"/>
      <c r="G61" s="194"/>
      <c r="H61" s="194"/>
      <c r="I61" s="195"/>
      <c r="J61" s="196">
        <f>J94</f>
        <v>0</v>
      </c>
      <c r="K61" s="197"/>
    </row>
    <row r="62" s="9" customFormat="1" ht="19.92" customHeight="1">
      <c r="B62" s="198"/>
      <c r="C62" s="199"/>
      <c r="D62" s="200" t="s">
        <v>253</v>
      </c>
      <c r="E62" s="201"/>
      <c r="F62" s="201"/>
      <c r="G62" s="201"/>
      <c r="H62" s="201"/>
      <c r="I62" s="202"/>
      <c r="J62" s="203">
        <f>J95</f>
        <v>0</v>
      </c>
      <c r="K62" s="204"/>
    </row>
    <row r="63" s="9" customFormat="1" ht="19.92" customHeight="1">
      <c r="B63" s="198"/>
      <c r="C63" s="199"/>
      <c r="D63" s="200" t="s">
        <v>254</v>
      </c>
      <c r="E63" s="201"/>
      <c r="F63" s="201"/>
      <c r="G63" s="201"/>
      <c r="H63" s="201"/>
      <c r="I63" s="202"/>
      <c r="J63" s="203">
        <f>J175</f>
        <v>0</v>
      </c>
      <c r="K63" s="204"/>
    </row>
    <row r="64" s="9" customFormat="1" ht="19.92" customHeight="1">
      <c r="B64" s="198"/>
      <c r="C64" s="199"/>
      <c r="D64" s="200" t="s">
        <v>256</v>
      </c>
      <c r="E64" s="201"/>
      <c r="F64" s="201"/>
      <c r="G64" s="201"/>
      <c r="H64" s="201"/>
      <c r="I64" s="202"/>
      <c r="J64" s="203">
        <f>J178</f>
        <v>0</v>
      </c>
      <c r="K64" s="204"/>
    </row>
    <row r="65" s="9" customFormat="1" ht="19.92" customHeight="1">
      <c r="B65" s="198"/>
      <c r="C65" s="199"/>
      <c r="D65" s="200" t="s">
        <v>257</v>
      </c>
      <c r="E65" s="201"/>
      <c r="F65" s="201"/>
      <c r="G65" s="201"/>
      <c r="H65" s="201"/>
      <c r="I65" s="202"/>
      <c r="J65" s="203">
        <f>J181</f>
        <v>0</v>
      </c>
      <c r="K65" s="204"/>
    </row>
    <row r="66" s="9" customFormat="1" ht="19.92" customHeight="1">
      <c r="B66" s="198"/>
      <c r="C66" s="199"/>
      <c r="D66" s="200" t="s">
        <v>259</v>
      </c>
      <c r="E66" s="201"/>
      <c r="F66" s="201"/>
      <c r="G66" s="201"/>
      <c r="H66" s="201"/>
      <c r="I66" s="202"/>
      <c r="J66" s="203">
        <f>J200</f>
        <v>0</v>
      </c>
      <c r="K66" s="204"/>
    </row>
    <row r="67" s="9" customFormat="1" ht="19.92" customHeight="1">
      <c r="B67" s="198"/>
      <c r="C67" s="199"/>
      <c r="D67" s="200" t="s">
        <v>260</v>
      </c>
      <c r="E67" s="201"/>
      <c r="F67" s="201"/>
      <c r="G67" s="201"/>
      <c r="H67" s="201"/>
      <c r="I67" s="202"/>
      <c r="J67" s="203">
        <f>J236</f>
        <v>0</v>
      </c>
      <c r="K67" s="204"/>
    </row>
    <row r="68" s="9" customFormat="1" ht="14.88" customHeight="1">
      <c r="B68" s="198"/>
      <c r="C68" s="199"/>
      <c r="D68" s="200" t="s">
        <v>261</v>
      </c>
      <c r="E68" s="201"/>
      <c r="F68" s="201"/>
      <c r="G68" s="201"/>
      <c r="H68" s="201"/>
      <c r="I68" s="202"/>
      <c r="J68" s="203">
        <f>J245</f>
        <v>0</v>
      </c>
      <c r="K68" s="204"/>
    </row>
    <row r="69" s="8" customFormat="1" ht="24.96" customHeight="1">
      <c r="B69" s="191"/>
      <c r="C69" s="192"/>
      <c r="D69" s="193" t="s">
        <v>264</v>
      </c>
      <c r="E69" s="194"/>
      <c r="F69" s="194"/>
      <c r="G69" s="194"/>
      <c r="H69" s="194"/>
      <c r="I69" s="195"/>
      <c r="J69" s="196">
        <f>J265</f>
        <v>0</v>
      </c>
      <c r="K69" s="197"/>
    </row>
    <row r="70" s="9" customFormat="1" ht="19.92" customHeight="1">
      <c r="B70" s="198"/>
      <c r="C70" s="199"/>
      <c r="D70" s="200" t="s">
        <v>265</v>
      </c>
      <c r="E70" s="201"/>
      <c r="F70" s="201"/>
      <c r="G70" s="201"/>
      <c r="H70" s="201"/>
      <c r="I70" s="202"/>
      <c r="J70" s="203">
        <f>J266</f>
        <v>0</v>
      </c>
      <c r="K70" s="204"/>
    </row>
    <row r="71" s="9" customFormat="1" ht="19.92" customHeight="1">
      <c r="B71" s="198"/>
      <c r="C71" s="199"/>
      <c r="D71" s="200" t="s">
        <v>266</v>
      </c>
      <c r="E71" s="201"/>
      <c r="F71" s="201"/>
      <c r="G71" s="201"/>
      <c r="H71" s="201"/>
      <c r="I71" s="202"/>
      <c r="J71" s="203">
        <f>J269</f>
        <v>0</v>
      </c>
      <c r="K71" s="204"/>
    </row>
    <row r="72" s="1" customFormat="1" ht="21.84" customHeight="1">
      <c r="B72" s="47"/>
      <c r="C72" s="48"/>
      <c r="D72" s="48"/>
      <c r="E72" s="48"/>
      <c r="F72" s="48"/>
      <c r="G72" s="48"/>
      <c r="H72" s="48"/>
      <c r="I72" s="157"/>
      <c r="J72" s="48"/>
      <c r="K72" s="52"/>
    </row>
    <row r="73" s="1" customFormat="1" ht="6.96" customHeight="1">
      <c r="B73" s="68"/>
      <c r="C73" s="69"/>
      <c r="D73" s="69"/>
      <c r="E73" s="69"/>
      <c r="F73" s="69"/>
      <c r="G73" s="69"/>
      <c r="H73" s="69"/>
      <c r="I73" s="180"/>
      <c r="J73" s="69"/>
      <c r="K73" s="70"/>
    </row>
    <row r="77" s="1" customFormat="1" ht="6.96" customHeight="1">
      <c r="B77" s="71"/>
      <c r="C77" s="72"/>
      <c r="D77" s="72"/>
      <c r="E77" s="72"/>
      <c r="F77" s="72"/>
      <c r="G77" s="72"/>
      <c r="H77" s="72"/>
      <c r="I77" s="183"/>
      <c r="J77" s="72"/>
      <c r="K77" s="72"/>
      <c r="L77" s="73"/>
    </row>
    <row r="78" s="1" customFormat="1" ht="36.96" customHeight="1">
      <c r="B78" s="47"/>
      <c r="C78" s="74" t="s">
        <v>166</v>
      </c>
      <c r="D78" s="75"/>
      <c r="E78" s="75"/>
      <c r="F78" s="75"/>
      <c r="G78" s="75"/>
      <c r="H78" s="75"/>
      <c r="I78" s="205"/>
      <c r="J78" s="75"/>
      <c r="K78" s="75"/>
      <c r="L78" s="73"/>
    </row>
    <row r="79" s="1" customFormat="1" ht="6.96" customHeight="1">
      <c r="B79" s="47"/>
      <c r="C79" s="75"/>
      <c r="D79" s="75"/>
      <c r="E79" s="75"/>
      <c r="F79" s="75"/>
      <c r="G79" s="75"/>
      <c r="H79" s="75"/>
      <c r="I79" s="205"/>
      <c r="J79" s="75"/>
      <c r="K79" s="75"/>
      <c r="L79" s="73"/>
    </row>
    <row r="80" s="1" customFormat="1" ht="14.4" customHeight="1">
      <c r="B80" s="47"/>
      <c r="C80" s="77" t="s">
        <v>18</v>
      </c>
      <c r="D80" s="75"/>
      <c r="E80" s="75"/>
      <c r="F80" s="75"/>
      <c r="G80" s="75"/>
      <c r="H80" s="75"/>
      <c r="I80" s="205"/>
      <c r="J80" s="75"/>
      <c r="K80" s="75"/>
      <c r="L80" s="73"/>
    </row>
    <row r="81" s="1" customFormat="1" ht="16.5" customHeight="1">
      <c r="B81" s="47"/>
      <c r="C81" s="75"/>
      <c r="D81" s="75"/>
      <c r="E81" s="206" t="str">
        <f>E7</f>
        <v>Výstavba ČOV a kanalizace v obci Kožlí</v>
      </c>
      <c r="F81" s="77"/>
      <c r="G81" s="77"/>
      <c r="H81" s="77"/>
      <c r="I81" s="205"/>
      <c r="J81" s="75"/>
      <c r="K81" s="75"/>
      <c r="L81" s="73"/>
    </row>
    <row r="82">
      <c r="B82" s="28"/>
      <c r="C82" s="77" t="s">
        <v>153</v>
      </c>
      <c r="D82" s="251"/>
      <c r="E82" s="251"/>
      <c r="F82" s="251"/>
      <c r="G82" s="251"/>
      <c r="H82" s="251"/>
      <c r="I82" s="149"/>
      <c r="J82" s="251"/>
      <c r="K82" s="251"/>
      <c r="L82" s="252"/>
    </row>
    <row r="83" s="1" customFormat="1" ht="16.5" customHeight="1">
      <c r="B83" s="47"/>
      <c r="C83" s="75"/>
      <c r="D83" s="75"/>
      <c r="E83" s="206" t="s">
        <v>247</v>
      </c>
      <c r="F83" s="75"/>
      <c r="G83" s="75"/>
      <c r="H83" s="75"/>
      <c r="I83" s="205"/>
      <c r="J83" s="75"/>
      <c r="K83" s="75"/>
      <c r="L83" s="73"/>
    </row>
    <row r="84" s="1" customFormat="1" ht="14.4" customHeight="1">
      <c r="B84" s="47"/>
      <c r="C84" s="77" t="s">
        <v>248</v>
      </c>
      <c r="D84" s="75"/>
      <c r="E84" s="75"/>
      <c r="F84" s="75"/>
      <c r="G84" s="75"/>
      <c r="H84" s="75"/>
      <c r="I84" s="205"/>
      <c r="J84" s="75"/>
      <c r="K84" s="75"/>
      <c r="L84" s="73"/>
    </row>
    <row r="85" s="1" customFormat="1" ht="17.25" customHeight="1">
      <c r="B85" s="47"/>
      <c r="C85" s="75"/>
      <c r="D85" s="75"/>
      <c r="E85" s="83" t="str">
        <f>E11</f>
        <v>2018_12_01_4 - Přidružené řady tlakové kanalizace</v>
      </c>
      <c r="F85" s="75"/>
      <c r="G85" s="75"/>
      <c r="H85" s="75"/>
      <c r="I85" s="205"/>
      <c r="J85" s="75"/>
      <c r="K85" s="75"/>
      <c r="L85" s="73"/>
    </row>
    <row r="86" s="1" customFormat="1" ht="6.96" customHeight="1">
      <c r="B86" s="47"/>
      <c r="C86" s="75"/>
      <c r="D86" s="75"/>
      <c r="E86" s="75"/>
      <c r="F86" s="75"/>
      <c r="G86" s="75"/>
      <c r="H86" s="75"/>
      <c r="I86" s="205"/>
      <c r="J86" s="75"/>
      <c r="K86" s="75"/>
      <c r="L86" s="73"/>
    </row>
    <row r="87" s="1" customFormat="1" ht="18" customHeight="1">
      <c r="B87" s="47"/>
      <c r="C87" s="77" t="s">
        <v>24</v>
      </c>
      <c r="D87" s="75"/>
      <c r="E87" s="75"/>
      <c r="F87" s="207" t="str">
        <f>F14</f>
        <v>Kožlí u Orlíka</v>
      </c>
      <c r="G87" s="75"/>
      <c r="H87" s="75"/>
      <c r="I87" s="208" t="s">
        <v>26</v>
      </c>
      <c r="J87" s="86" t="str">
        <f>IF(J14="","",J14)</f>
        <v>30. 10. 2018</v>
      </c>
      <c r="K87" s="75"/>
      <c r="L87" s="73"/>
    </row>
    <row r="88" s="1" customFormat="1" ht="6.96" customHeight="1">
      <c r="B88" s="47"/>
      <c r="C88" s="75"/>
      <c r="D88" s="75"/>
      <c r="E88" s="75"/>
      <c r="F88" s="75"/>
      <c r="G88" s="75"/>
      <c r="H88" s="75"/>
      <c r="I88" s="205"/>
      <c r="J88" s="75"/>
      <c r="K88" s="75"/>
      <c r="L88" s="73"/>
    </row>
    <row r="89" s="1" customFormat="1">
      <c r="B89" s="47"/>
      <c r="C89" s="77" t="s">
        <v>32</v>
      </c>
      <c r="D89" s="75"/>
      <c r="E89" s="75"/>
      <c r="F89" s="207" t="str">
        <f>E17</f>
        <v>Obec Kožlí</v>
      </c>
      <c r="G89" s="75"/>
      <c r="H89" s="75"/>
      <c r="I89" s="208" t="s">
        <v>39</v>
      </c>
      <c r="J89" s="207" t="str">
        <f>E23</f>
        <v>Vodohospodážský rozvoj a výstavbna a.s.</v>
      </c>
      <c r="K89" s="75"/>
      <c r="L89" s="73"/>
    </row>
    <row r="90" s="1" customFormat="1" ht="14.4" customHeight="1">
      <c r="B90" s="47"/>
      <c r="C90" s="77" t="s">
        <v>37</v>
      </c>
      <c r="D90" s="75"/>
      <c r="E90" s="75"/>
      <c r="F90" s="207" t="str">
        <f>IF(E20="","",E20)</f>
        <v/>
      </c>
      <c r="G90" s="75"/>
      <c r="H90" s="75"/>
      <c r="I90" s="205"/>
      <c r="J90" s="75"/>
      <c r="K90" s="75"/>
      <c r="L90" s="73"/>
    </row>
    <row r="91" s="1" customFormat="1" ht="10.32" customHeight="1">
      <c r="B91" s="47"/>
      <c r="C91" s="75"/>
      <c r="D91" s="75"/>
      <c r="E91" s="75"/>
      <c r="F91" s="75"/>
      <c r="G91" s="75"/>
      <c r="H91" s="75"/>
      <c r="I91" s="205"/>
      <c r="J91" s="75"/>
      <c r="K91" s="75"/>
      <c r="L91" s="73"/>
    </row>
    <row r="92" s="10" customFormat="1" ht="29.28" customHeight="1">
      <c r="B92" s="209"/>
      <c r="C92" s="210" t="s">
        <v>167</v>
      </c>
      <c r="D92" s="211" t="s">
        <v>64</v>
      </c>
      <c r="E92" s="211" t="s">
        <v>60</v>
      </c>
      <c r="F92" s="211" t="s">
        <v>168</v>
      </c>
      <c r="G92" s="211" t="s">
        <v>169</v>
      </c>
      <c r="H92" s="211" t="s">
        <v>170</v>
      </c>
      <c r="I92" s="212" t="s">
        <v>171</v>
      </c>
      <c r="J92" s="211" t="s">
        <v>161</v>
      </c>
      <c r="K92" s="213" t="s">
        <v>172</v>
      </c>
      <c r="L92" s="214"/>
      <c r="M92" s="103" t="s">
        <v>173</v>
      </c>
      <c r="N92" s="104" t="s">
        <v>49</v>
      </c>
      <c r="O92" s="104" t="s">
        <v>174</v>
      </c>
      <c r="P92" s="104" t="s">
        <v>175</v>
      </c>
      <c r="Q92" s="104" t="s">
        <v>176</v>
      </c>
      <c r="R92" s="104" t="s">
        <v>177</v>
      </c>
      <c r="S92" s="104" t="s">
        <v>178</v>
      </c>
      <c r="T92" s="105" t="s">
        <v>179</v>
      </c>
    </row>
    <row r="93" s="1" customFormat="1" ht="29.28" customHeight="1">
      <c r="B93" s="47"/>
      <c r="C93" s="109" t="s">
        <v>162</v>
      </c>
      <c r="D93" s="75"/>
      <c r="E93" s="75"/>
      <c r="F93" s="75"/>
      <c r="G93" s="75"/>
      <c r="H93" s="75"/>
      <c r="I93" s="205"/>
      <c r="J93" s="215">
        <f>BK93</f>
        <v>0</v>
      </c>
      <c r="K93" s="75"/>
      <c r="L93" s="73"/>
      <c r="M93" s="106"/>
      <c r="N93" s="107"/>
      <c r="O93" s="107"/>
      <c r="P93" s="216">
        <f>P94+P265</f>
        <v>0</v>
      </c>
      <c r="Q93" s="107"/>
      <c r="R93" s="216">
        <f>R94+R265</f>
        <v>85.290540230000005</v>
      </c>
      <c r="S93" s="107"/>
      <c r="T93" s="217">
        <f>T94+T265</f>
        <v>91.55449999999999</v>
      </c>
      <c r="AT93" s="24" t="s">
        <v>78</v>
      </c>
      <c r="AU93" s="24" t="s">
        <v>163</v>
      </c>
      <c r="BK93" s="218">
        <f>BK94+BK265</f>
        <v>0</v>
      </c>
    </row>
    <row r="94" s="11" customFormat="1" ht="37.44" customHeight="1">
      <c r="B94" s="219"/>
      <c r="C94" s="220"/>
      <c r="D94" s="221" t="s">
        <v>78</v>
      </c>
      <c r="E94" s="222" t="s">
        <v>267</v>
      </c>
      <c r="F94" s="222" t="s">
        <v>268</v>
      </c>
      <c r="G94" s="220"/>
      <c r="H94" s="220"/>
      <c r="I94" s="223"/>
      <c r="J94" s="224">
        <f>BK94</f>
        <v>0</v>
      </c>
      <c r="K94" s="220"/>
      <c r="L94" s="225"/>
      <c r="M94" s="226"/>
      <c r="N94" s="227"/>
      <c r="O94" s="227"/>
      <c r="P94" s="228">
        <f>P95+P175+P178+P181+P200+P236</f>
        <v>0</v>
      </c>
      <c r="Q94" s="227"/>
      <c r="R94" s="228">
        <f>R95+R175+R178+R181+R200+R236</f>
        <v>85.290540230000005</v>
      </c>
      <c r="S94" s="227"/>
      <c r="T94" s="229">
        <f>T95+T175+T178+T181+T200+T236</f>
        <v>91.55449999999999</v>
      </c>
      <c r="AR94" s="230" t="s">
        <v>87</v>
      </c>
      <c r="AT94" s="231" t="s">
        <v>78</v>
      </c>
      <c r="AU94" s="231" t="s">
        <v>79</v>
      </c>
      <c r="AY94" s="230" t="s">
        <v>183</v>
      </c>
      <c r="BK94" s="232">
        <f>BK95+BK175+BK178+BK181+BK200+BK236</f>
        <v>0</v>
      </c>
    </row>
    <row r="95" s="11" customFormat="1" ht="19.92" customHeight="1">
      <c r="B95" s="219"/>
      <c r="C95" s="220"/>
      <c r="D95" s="221" t="s">
        <v>78</v>
      </c>
      <c r="E95" s="233" t="s">
        <v>87</v>
      </c>
      <c r="F95" s="233" t="s">
        <v>269</v>
      </c>
      <c r="G95" s="220"/>
      <c r="H95" s="220"/>
      <c r="I95" s="223"/>
      <c r="J95" s="234">
        <f>BK95</f>
        <v>0</v>
      </c>
      <c r="K95" s="220"/>
      <c r="L95" s="225"/>
      <c r="M95" s="226"/>
      <c r="N95" s="227"/>
      <c r="O95" s="227"/>
      <c r="P95" s="228">
        <f>SUM(P96:P174)</f>
        <v>0</v>
      </c>
      <c r="Q95" s="227"/>
      <c r="R95" s="228">
        <f>SUM(R96:R174)</f>
        <v>53.961429429999995</v>
      </c>
      <c r="S95" s="227"/>
      <c r="T95" s="229">
        <f>SUM(T96:T174)</f>
        <v>89.154499999999985</v>
      </c>
      <c r="AR95" s="230" t="s">
        <v>87</v>
      </c>
      <c r="AT95" s="231" t="s">
        <v>78</v>
      </c>
      <c r="AU95" s="231" t="s">
        <v>87</v>
      </c>
      <c r="AY95" s="230" t="s">
        <v>183</v>
      </c>
      <c r="BK95" s="232">
        <f>SUM(BK96:BK174)</f>
        <v>0</v>
      </c>
    </row>
    <row r="96" s="1" customFormat="1" ht="38.25" customHeight="1">
      <c r="B96" s="47"/>
      <c r="C96" s="235" t="s">
        <v>87</v>
      </c>
      <c r="D96" s="235" t="s">
        <v>184</v>
      </c>
      <c r="E96" s="236" t="s">
        <v>270</v>
      </c>
      <c r="F96" s="237" t="s">
        <v>271</v>
      </c>
      <c r="G96" s="238" t="s">
        <v>272</v>
      </c>
      <c r="H96" s="239">
        <v>161.65000000000001</v>
      </c>
      <c r="I96" s="240"/>
      <c r="J96" s="241">
        <f>ROUND(I96*H96,2)</f>
        <v>0</v>
      </c>
      <c r="K96" s="237" t="s">
        <v>273</v>
      </c>
      <c r="L96" s="73"/>
      <c r="M96" s="242" t="s">
        <v>34</v>
      </c>
      <c r="N96" s="243" t="s">
        <v>50</v>
      </c>
      <c r="O96" s="48"/>
      <c r="P96" s="244">
        <f>O96*H96</f>
        <v>0</v>
      </c>
      <c r="Q96" s="244">
        <v>0</v>
      </c>
      <c r="R96" s="244">
        <f>Q96*H96</f>
        <v>0</v>
      </c>
      <c r="S96" s="244">
        <v>0.28999999999999998</v>
      </c>
      <c r="T96" s="245">
        <f>S96*H96</f>
        <v>46.878499999999995</v>
      </c>
      <c r="AR96" s="24" t="s">
        <v>197</v>
      </c>
      <c r="AT96" s="24" t="s">
        <v>184</v>
      </c>
      <c r="AU96" s="24" t="s">
        <v>90</v>
      </c>
      <c r="AY96" s="24" t="s">
        <v>183</v>
      </c>
      <c r="BE96" s="246">
        <f>IF(N96="základní",J96,0)</f>
        <v>0</v>
      </c>
      <c r="BF96" s="246">
        <f>IF(N96="snížená",J96,0)</f>
        <v>0</v>
      </c>
      <c r="BG96" s="246">
        <f>IF(N96="zákl. přenesená",J96,0)</f>
        <v>0</v>
      </c>
      <c r="BH96" s="246">
        <f>IF(N96="sníž. přenesená",J96,0)</f>
        <v>0</v>
      </c>
      <c r="BI96" s="246">
        <f>IF(N96="nulová",J96,0)</f>
        <v>0</v>
      </c>
      <c r="BJ96" s="24" t="s">
        <v>87</v>
      </c>
      <c r="BK96" s="246">
        <f>ROUND(I96*H96,2)</f>
        <v>0</v>
      </c>
      <c r="BL96" s="24" t="s">
        <v>197</v>
      </c>
      <c r="BM96" s="24" t="s">
        <v>1084</v>
      </c>
    </row>
    <row r="97" s="12" customFormat="1">
      <c r="B97" s="253"/>
      <c r="C97" s="254"/>
      <c r="D97" s="255" t="s">
        <v>275</v>
      </c>
      <c r="E97" s="256" t="s">
        <v>34</v>
      </c>
      <c r="F97" s="257" t="s">
        <v>1085</v>
      </c>
      <c r="G97" s="254"/>
      <c r="H97" s="258">
        <v>161.65000000000001</v>
      </c>
      <c r="I97" s="259"/>
      <c r="J97" s="254"/>
      <c r="K97" s="254"/>
      <c r="L97" s="260"/>
      <c r="M97" s="261"/>
      <c r="N97" s="262"/>
      <c r="O97" s="262"/>
      <c r="P97" s="262"/>
      <c r="Q97" s="262"/>
      <c r="R97" s="262"/>
      <c r="S97" s="262"/>
      <c r="T97" s="263"/>
      <c r="AT97" s="264" t="s">
        <v>275</v>
      </c>
      <c r="AU97" s="264" t="s">
        <v>90</v>
      </c>
      <c r="AV97" s="12" t="s">
        <v>90</v>
      </c>
      <c r="AW97" s="12" t="s">
        <v>42</v>
      </c>
      <c r="AX97" s="12" t="s">
        <v>87</v>
      </c>
      <c r="AY97" s="264" t="s">
        <v>183</v>
      </c>
    </row>
    <row r="98" s="1" customFormat="1" ht="38.25" customHeight="1">
      <c r="B98" s="47"/>
      <c r="C98" s="235" t="s">
        <v>90</v>
      </c>
      <c r="D98" s="235" t="s">
        <v>184</v>
      </c>
      <c r="E98" s="236" t="s">
        <v>277</v>
      </c>
      <c r="F98" s="237" t="s">
        <v>278</v>
      </c>
      <c r="G98" s="238" t="s">
        <v>272</v>
      </c>
      <c r="H98" s="239">
        <v>78</v>
      </c>
      <c r="I98" s="240"/>
      <c r="J98" s="241">
        <f>ROUND(I98*H98,2)</f>
        <v>0</v>
      </c>
      <c r="K98" s="237" t="s">
        <v>273</v>
      </c>
      <c r="L98" s="73"/>
      <c r="M98" s="242" t="s">
        <v>34</v>
      </c>
      <c r="N98" s="243" t="s">
        <v>50</v>
      </c>
      <c r="O98" s="48"/>
      <c r="P98" s="244">
        <f>O98*H98</f>
        <v>0</v>
      </c>
      <c r="Q98" s="244">
        <v>0</v>
      </c>
      <c r="R98" s="244">
        <f>Q98*H98</f>
        <v>0</v>
      </c>
      <c r="S98" s="244">
        <v>0.098000000000000004</v>
      </c>
      <c r="T98" s="245">
        <f>S98*H98</f>
        <v>7.6440000000000001</v>
      </c>
      <c r="AR98" s="24" t="s">
        <v>197</v>
      </c>
      <c r="AT98" s="24" t="s">
        <v>184</v>
      </c>
      <c r="AU98" s="24" t="s">
        <v>90</v>
      </c>
      <c r="AY98" s="24" t="s">
        <v>183</v>
      </c>
      <c r="BE98" s="246">
        <f>IF(N98="základní",J98,0)</f>
        <v>0</v>
      </c>
      <c r="BF98" s="246">
        <f>IF(N98="snížená",J98,0)</f>
        <v>0</v>
      </c>
      <c r="BG98" s="246">
        <f>IF(N98="zákl. přenesená",J98,0)</f>
        <v>0</v>
      </c>
      <c r="BH98" s="246">
        <f>IF(N98="sníž. přenesená",J98,0)</f>
        <v>0</v>
      </c>
      <c r="BI98" s="246">
        <f>IF(N98="nulová",J98,0)</f>
        <v>0</v>
      </c>
      <c r="BJ98" s="24" t="s">
        <v>87</v>
      </c>
      <c r="BK98" s="246">
        <f>ROUND(I98*H98,2)</f>
        <v>0</v>
      </c>
      <c r="BL98" s="24" t="s">
        <v>197</v>
      </c>
      <c r="BM98" s="24" t="s">
        <v>1086</v>
      </c>
    </row>
    <row r="99" s="12" customFormat="1">
      <c r="B99" s="253"/>
      <c r="C99" s="254"/>
      <c r="D99" s="255" t="s">
        <v>275</v>
      </c>
      <c r="E99" s="256" t="s">
        <v>34</v>
      </c>
      <c r="F99" s="257" t="s">
        <v>1087</v>
      </c>
      <c r="G99" s="254"/>
      <c r="H99" s="258">
        <v>78</v>
      </c>
      <c r="I99" s="259"/>
      <c r="J99" s="254"/>
      <c r="K99" s="254"/>
      <c r="L99" s="260"/>
      <c r="M99" s="261"/>
      <c r="N99" s="262"/>
      <c r="O99" s="262"/>
      <c r="P99" s="262"/>
      <c r="Q99" s="262"/>
      <c r="R99" s="262"/>
      <c r="S99" s="262"/>
      <c r="T99" s="263"/>
      <c r="AT99" s="264" t="s">
        <v>275</v>
      </c>
      <c r="AU99" s="264" t="s">
        <v>90</v>
      </c>
      <c r="AV99" s="12" t="s">
        <v>90</v>
      </c>
      <c r="AW99" s="12" t="s">
        <v>42</v>
      </c>
      <c r="AX99" s="12" t="s">
        <v>87</v>
      </c>
      <c r="AY99" s="264" t="s">
        <v>183</v>
      </c>
    </row>
    <row r="100" s="1" customFormat="1" ht="38.25" customHeight="1">
      <c r="B100" s="47"/>
      <c r="C100" s="235" t="s">
        <v>193</v>
      </c>
      <c r="D100" s="235" t="s">
        <v>184</v>
      </c>
      <c r="E100" s="236" t="s">
        <v>281</v>
      </c>
      <c r="F100" s="237" t="s">
        <v>282</v>
      </c>
      <c r="G100" s="238" t="s">
        <v>272</v>
      </c>
      <c r="H100" s="239">
        <v>78</v>
      </c>
      <c r="I100" s="240"/>
      <c r="J100" s="241">
        <f>ROUND(I100*H100,2)</f>
        <v>0</v>
      </c>
      <c r="K100" s="237" t="s">
        <v>273</v>
      </c>
      <c r="L100" s="73"/>
      <c r="M100" s="242" t="s">
        <v>34</v>
      </c>
      <c r="N100" s="243" t="s">
        <v>50</v>
      </c>
      <c r="O100" s="48"/>
      <c r="P100" s="244">
        <f>O100*H100</f>
        <v>0</v>
      </c>
      <c r="Q100" s="244">
        <v>0</v>
      </c>
      <c r="R100" s="244">
        <f>Q100*H100</f>
        <v>0</v>
      </c>
      <c r="S100" s="244">
        <v>0.316</v>
      </c>
      <c r="T100" s="245">
        <f>S100*H100</f>
        <v>24.648</v>
      </c>
      <c r="AR100" s="24" t="s">
        <v>197</v>
      </c>
      <c r="AT100" s="24" t="s">
        <v>184</v>
      </c>
      <c r="AU100" s="24" t="s">
        <v>90</v>
      </c>
      <c r="AY100" s="24" t="s">
        <v>183</v>
      </c>
      <c r="BE100" s="246">
        <f>IF(N100="základní",J100,0)</f>
        <v>0</v>
      </c>
      <c r="BF100" s="246">
        <f>IF(N100="snížená",J100,0)</f>
        <v>0</v>
      </c>
      <c r="BG100" s="246">
        <f>IF(N100="zákl. přenesená",J100,0)</f>
        <v>0</v>
      </c>
      <c r="BH100" s="246">
        <f>IF(N100="sníž. přenesená",J100,0)</f>
        <v>0</v>
      </c>
      <c r="BI100" s="246">
        <f>IF(N100="nulová",J100,0)</f>
        <v>0</v>
      </c>
      <c r="BJ100" s="24" t="s">
        <v>87</v>
      </c>
      <c r="BK100" s="246">
        <f>ROUND(I100*H100,2)</f>
        <v>0</v>
      </c>
      <c r="BL100" s="24" t="s">
        <v>197</v>
      </c>
      <c r="BM100" s="24" t="s">
        <v>1088</v>
      </c>
    </row>
    <row r="101" s="12" customFormat="1">
      <c r="B101" s="253"/>
      <c r="C101" s="254"/>
      <c r="D101" s="255" t="s">
        <v>275</v>
      </c>
      <c r="E101" s="256" t="s">
        <v>34</v>
      </c>
      <c r="F101" s="257" t="s">
        <v>1087</v>
      </c>
      <c r="G101" s="254"/>
      <c r="H101" s="258">
        <v>78</v>
      </c>
      <c r="I101" s="259"/>
      <c r="J101" s="254"/>
      <c r="K101" s="254"/>
      <c r="L101" s="260"/>
      <c r="M101" s="261"/>
      <c r="N101" s="262"/>
      <c r="O101" s="262"/>
      <c r="P101" s="262"/>
      <c r="Q101" s="262"/>
      <c r="R101" s="262"/>
      <c r="S101" s="262"/>
      <c r="T101" s="263"/>
      <c r="AT101" s="264" t="s">
        <v>275</v>
      </c>
      <c r="AU101" s="264" t="s">
        <v>90</v>
      </c>
      <c r="AV101" s="12" t="s">
        <v>90</v>
      </c>
      <c r="AW101" s="12" t="s">
        <v>42</v>
      </c>
      <c r="AX101" s="12" t="s">
        <v>79</v>
      </c>
      <c r="AY101" s="264" t="s">
        <v>183</v>
      </c>
    </row>
    <row r="102" s="1" customFormat="1" ht="38.25" customHeight="1">
      <c r="B102" s="47"/>
      <c r="C102" s="235" t="s">
        <v>197</v>
      </c>
      <c r="D102" s="235" t="s">
        <v>184</v>
      </c>
      <c r="E102" s="236" t="s">
        <v>284</v>
      </c>
      <c r="F102" s="237" t="s">
        <v>285</v>
      </c>
      <c r="G102" s="238" t="s">
        <v>272</v>
      </c>
      <c r="H102" s="239">
        <v>78</v>
      </c>
      <c r="I102" s="240"/>
      <c r="J102" s="241">
        <f>ROUND(I102*H102,2)</f>
        <v>0</v>
      </c>
      <c r="K102" s="237" t="s">
        <v>273</v>
      </c>
      <c r="L102" s="73"/>
      <c r="M102" s="242" t="s">
        <v>34</v>
      </c>
      <c r="N102" s="243" t="s">
        <v>50</v>
      </c>
      <c r="O102" s="48"/>
      <c r="P102" s="244">
        <f>O102*H102</f>
        <v>0</v>
      </c>
      <c r="Q102" s="244">
        <v>9.0000000000000006E-05</v>
      </c>
      <c r="R102" s="244">
        <f>Q102*H102</f>
        <v>0.0070200000000000002</v>
      </c>
      <c r="S102" s="244">
        <v>0.128</v>
      </c>
      <c r="T102" s="245">
        <f>S102*H102</f>
        <v>9.984</v>
      </c>
      <c r="AR102" s="24" t="s">
        <v>197</v>
      </c>
      <c r="AT102" s="24" t="s">
        <v>184</v>
      </c>
      <c r="AU102" s="24" t="s">
        <v>90</v>
      </c>
      <c r="AY102" s="24" t="s">
        <v>183</v>
      </c>
      <c r="BE102" s="246">
        <f>IF(N102="základní",J102,0)</f>
        <v>0</v>
      </c>
      <c r="BF102" s="246">
        <f>IF(N102="snížená",J102,0)</f>
        <v>0</v>
      </c>
      <c r="BG102" s="246">
        <f>IF(N102="zákl. přenesená",J102,0)</f>
        <v>0</v>
      </c>
      <c r="BH102" s="246">
        <f>IF(N102="sníž. přenesená",J102,0)</f>
        <v>0</v>
      </c>
      <c r="BI102" s="246">
        <f>IF(N102="nulová",J102,0)</f>
        <v>0</v>
      </c>
      <c r="BJ102" s="24" t="s">
        <v>87</v>
      </c>
      <c r="BK102" s="246">
        <f>ROUND(I102*H102,2)</f>
        <v>0</v>
      </c>
      <c r="BL102" s="24" t="s">
        <v>197</v>
      </c>
      <c r="BM102" s="24" t="s">
        <v>1089</v>
      </c>
    </row>
    <row r="103" s="12" customFormat="1">
      <c r="B103" s="253"/>
      <c r="C103" s="254"/>
      <c r="D103" s="255" t="s">
        <v>275</v>
      </c>
      <c r="E103" s="256" t="s">
        <v>34</v>
      </c>
      <c r="F103" s="257" t="s">
        <v>1087</v>
      </c>
      <c r="G103" s="254"/>
      <c r="H103" s="258">
        <v>78</v>
      </c>
      <c r="I103" s="259"/>
      <c r="J103" s="254"/>
      <c r="K103" s="254"/>
      <c r="L103" s="260"/>
      <c r="M103" s="261"/>
      <c r="N103" s="262"/>
      <c r="O103" s="262"/>
      <c r="P103" s="262"/>
      <c r="Q103" s="262"/>
      <c r="R103" s="262"/>
      <c r="S103" s="262"/>
      <c r="T103" s="263"/>
      <c r="AT103" s="264" t="s">
        <v>275</v>
      </c>
      <c r="AU103" s="264" t="s">
        <v>90</v>
      </c>
      <c r="AV103" s="12" t="s">
        <v>90</v>
      </c>
      <c r="AW103" s="12" t="s">
        <v>42</v>
      </c>
      <c r="AX103" s="12" t="s">
        <v>87</v>
      </c>
      <c r="AY103" s="264" t="s">
        <v>183</v>
      </c>
    </row>
    <row r="104" s="1" customFormat="1" ht="25.5" customHeight="1">
      <c r="B104" s="47"/>
      <c r="C104" s="235" t="s">
        <v>182</v>
      </c>
      <c r="D104" s="235" t="s">
        <v>184</v>
      </c>
      <c r="E104" s="236" t="s">
        <v>292</v>
      </c>
      <c r="F104" s="237" t="s">
        <v>293</v>
      </c>
      <c r="G104" s="238" t="s">
        <v>294</v>
      </c>
      <c r="H104" s="239">
        <v>50</v>
      </c>
      <c r="I104" s="240"/>
      <c r="J104" s="241">
        <f>ROUND(I104*H104,2)</f>
        <v>0</v>
      </c>
      <c r="K104" s="237" t="s">
        <v>273</v>
      </c>
      <c r="L104" s="73"/>
      <c r="M104" s="242" t="s">
        <v>34</v>
      </c>
      <c r="N104" s="243" t="s">
        <v>50</v>
      </c>
      <c r="O104" s="48"/>
      <c r="P104" s="244">
        <f>O104*H104</f>
        <v>0</v>
      </c>
      <c r="Q104" s="244">
        <v>0</v>
      </c>
      <c r="R104" s="244">
        <f>Q104*H104</f>
        <v>0</v>
      </c>
      <c r="S104" s="244">
        <v>0</v>
      </c>
      <c r="T104" s="245">
        <f>S104*H104</f>
        <v>0</v>
      </c>
      <c r="AR104" s="24" t="s">
        <v>197</v>
      </c>
      <c r="AT104" s="24" t="s">
        <v>184</v>
      </c>
      <c r="AU104" s="24" t="s">
        <v>90</v>
      </c>
      <c r="AY104" s="24" t="s">
        <v>183</v>
      </c>
      <c r="BE104" s="246">
        <f>IF(N104="základní",J104,0)</f>
        <v>0</v>
      </c>
      <c r="BF104" s="246">
        <f>IF(N104="snížená",J104,0)</f>
        <v>0</v>
      </c>
      <c r="BG104" s="246">
        <f>IF(N104="zákl. přenesená",J104,0)</f>
        <v>0</v>
      </c>
      <c r="BH104" s="246">
        <f>IF(N104="sníž. přenesená",J104,0)</f>
        <v>0</v>
      </c>
      <c r="BI104" s="246">
        <f>IF(N104="nulová",J104,0)</f>
        <v>0</v>
      </c>
      <c r="BJ104" s="24" t="s">
        <v>87</v>
      </c>
      <c r="BK104" s="246">
        <f>ROUND(I104*H104,2)</f>
        <v>0</v>
      </c>
      <c r="BL104" s="24" t="s">
        <v>197</v>
      </c>
      <c r="BM104" s="24" t="s">
        <v>1090</v>
      </c>
    </row>
    <row r="105" s="12" customFormat="1">
      <c r="B105" s="253"/>
      <c r="C105" s="254"/>
      <c r="D105" s="255" t="s">
        <v>275</v>
      </c>
      <c r="E105" s="256" t="s">
        <v>34</v>
      </c>
      <c r="F105" s="257" t="s">
        <v>1091</v>
      </c>
      <c r="G105" s="254"/>
      <c r="H105" s="258">
        <v>50</v>
      </c>
      <c r="I105" s="259"/>
      <c r="J105" s="254"/>
      <c r="K105" s="254"/>
      <c r="L105" s="260"/>
      <c r="M105" s="261"/>
      <c r="N105" s="262"/>
      <c r="O105" s="262"/>
      <c r="P105" s="262"/>
      <c r="Q105" s="262"/>
      <c r="R105" s="262"/>
      <c r="S105" s="262"/>
      <c r="T105" s="263"/>
      <c r="AT105" s="264" t="s">
        <v>275</v>
      </c>
      <c r="AU105" s="264" t="s">
        <v>90</v>
      </c>
      <c r="AV105" s="12" t="s">
        <v>90</v>
      </c>
      <c r="AW105" s="12" t="s">
        <v>42</v>
      </c>
      <c r="AX105" s="12" t="s">
        <v>87</v>
      </c>
      <c r="AY105" s="264" t="s">
        <v>183</v>
      </c>
    </row>
    <row r="106" s="1" customFormat="1" ht="25.5" customHeight="1">
      <c r="B106" s="47"/>
      <c r="C106" s="235" t="s">
        <v>204</v>
      </c>
      <c r="D106" s="235" t="s">
        <v>184</v>
      </c>
      <c r="E106" s="236" t="s">
        <v>297</v>
      </c>
      <c r="F106" s="237" t="s">
        <v>298</v>
      </c>
      <c r="G106" s="238" t="s">
        <v>299</v>
      </c>
      <c r="H106" s="239">
        <v>5</v>
      </c>
      <c r="I106" s="240"/>
      <c r="J106" s="241">
        <f>ROUND(I106*H106,2)</f>
        <v>0</v>
      </c>
      <c r="K106" s="237" t="s">
        <v>273</v>
      </c>
      <c r="L106" s="73"/>
      <c r="M106" s="242" t="s">
        <v>34</v>
      </c>
      <c r="N106" s="243" t="s">
        <v>50</v>
      </c>
      <c r="O106" s="48"/>
      <c r="P106" s="244">
        <f>O106*H106</f>
        <v>0</v>
      </c>
      <c r="Q106" s="244">
        <v>0</v>
      </c>
      <c r="R106" s="244">
        <f>Q106*H106</f>
        <v>0</v>
      </c>
      <c r="S106" s="244">
        <v>0</v>
      </c>
      <c r="T106" s="245">
        <f>S106*H106</f>
        <v>0</v>
      </c>
      <c r="AR106" s="24" t="s">
        <v>197</v>
      </c>
      <c r="AT106" s="24" t="s">
        <v>184</v>
      </c>
      <c r="AU106" s="24" t="s">
        <v>90</v>
      </c>
      <c r="AY106" s="24" t="s">
        <v>183</v>
      </c>
      <c r="BE106" s="246">
        <f>IF(N106="základní",J106,0)</f>
        <v>0</v>
      </c>
      <c r="BF106" s="246">
        <f>IF(N106="snížená",J106,0)</f>
        <v>0</v>
      </c>
      <c r="BG106" s="246">
        <f>IF(N106="zákl. přenesená",J106,0)</f>
        <v>0</v>
      </c>
      <c r="BH106" s="246">
        <f>IF(N106="sníž. přenesená",J106,0)</f>
        <v>0</v>
      </c>
      <c r="BI106" s="246">
        <f>IF(N106="nulová",J106,0)</f>
        <v>0</v>
      </c>
      <c r="BJ106" s="24" t="s">
        <v>87</v>
      </c>
      <c r="BK106" s="246">
        <f>ROUND(I106*H106,2)</f>
        <v>0</v>
      </c>
      <c r="BL106" s="24" t="s">
        <v>197</v>
      </c>
      <c r="BM106" s="24" t="s">
        <v>1092</v>
      </c>
    </row>
    <row r="107" s="12" customFormat="1">
      <c r="B107" s="253"/>
      <c r="C107" s="254"/>
      <c r="D107" s="255" t="s">
        <v>275</v>
      </c>
      <c r="E107" s="256" t="s">
        <v>34</v>
      </c>
      <c r="F107" s="257" t="s">
        <v>182</v>
      </c>
      <c r="G107" s="254"/>
      <c r="H107" s="258">
        <v>5</v>
      </c>
      <c r="I107" s="259"/>
      <c r="J107" s="254"/>
      <c r="K107" s="254"/>
      <c r="L107" s="260"/>
      <c r="M107" s="261"/>
      <c r="N107" s="262"/>
      <c r="O107" s="262"/>
      <c r="P107" s="262"/>
      <c r="Q107" s="262"/>
      <c r="R107" s="262"/>
      <c r="S107" s="262"/>
      <c r="T107" s="263"/>
      <c r="AT107" s="264" t="s">
        <v>275</v>
      </c>
      <c r="AU107" s="264" t="s">
        <v>90</v>
      </c>
      <c r="AV107" s="12" t="s">
        <v>90</v>
      </c>
      <c r="AW107" s="12" t="s">
        <v>42</v>
      </c>
      <c r="AX107" s="12" t="s">
        <v>87</v>
      </c>
      <c r="AY107" s="264" t="s">
        <v>183</v>
      </c>
    </row>
    <row r="108" s="1" customFormat="1" ht="16.5" customHeight="1">
      <c r="B108" s="47"/>
      <c r="C108" s="265" t="s">
        <v>208</v>
      </c>
      <c r="D108" s="265" t="s">
        <v>302</v>
      </c>
      <c r="E108" s="266" t="s">
        <v>303</v>
      </c>
      <c r="F108" s="267" t="s">
        <v>304</v>
      </c>
      <c r="G108" s="268" t="s">
        <v>305</v>
      </c>
      <c r="H108" s="269">
        <v>52.159999999999997</v>
      </c>
      <c r="I108" s="270"/>
      <c r="J108" s="271">
        <f>ROUND(I108*H108,2)</f>
        <v>0</v>
      </c>
      <c r="K108" s="267" t="s">
        <v>273</v>
      </c>
      <c r="L108" s="272"/>
      <c r="M108" s="273" t="s">
        <v>34</v>
      </c>
      <c r="N108" s="274" t="s">
        <v>50</v>
      </c>
      <c r="O108" s="48"/>
      <c r="P108" s="244">
        <f>O108*H108</f>
        <v>0</v>
      </c>
      <c r="Q108" s="244">
        <v>1</v>
      </c>
      <c r="R108" s="244">
        <f>Q108*H108</f>
        <v>52.159999999999997</v>
      </c>
      <c r="S108" s="244">
        <v>0</v>
      </c>
      <c r="T108" s="245">
        <f>S108*H108</f>
        <v>0</v>
      </c>
      <c r="AR108" s="24" t="s">
        <v>212</v>
      </c>
      <c r="AT108" s="24" t="s">
        <v>302</v>
      </c>
      <c r="AU108" s="24" t="s">
        <v>90</v>
      </c>
      <c r="AY108" s="24" t="s">
        <v>183</v>
      </c>
      <c r="BE108" s="246">
        <f>IF(N108="základní",J108,0)</f>
        <v>0</v>
      </c>
      <c r="BF108" s="246">
        <f>IF(N108="snížená",J108,0)</f>
        <v>0</v>
      </c>
      <c r="BG108" s="246">
        <f>IF(N108="zákl. přenesená",J108,0)</f>
        <v>0</v>
      </c>
      <c r="BH108" s="246">
        <f>IF(N108="sníž. přenesená",J108,0)</f>
        <v>0</v>
      </c>
      <c r="BI108" s="246">
        <f>IF(N108="nulová",J108,0)</f>
        <v>0</v>
      </c>
      <c r="BJ108" s="24" t="s">
        <v>87</v>
      </c>
      <c r="BK108" s="246">
        <f>ROUND(I108*H108,2)</f>
        <v>0</v>
      </c>
      <c r="BL108" s="24" t="s">
        <v>197</v>
      </c>
      <c r="BM108" s="24" t="s">
        <v>1093</v>
      </c>
    </row>
    <row r="109" s="12" customFormat="1">
      <c r="B109" s="253"/>
      <c r="C109" s="254"/>
      <c r="D109" s="255" t="s">
        <v>275</v>
      </c>
      <c r="E109" s="256" t="s">
        <v>34</v>
      </c>
      <c r="F109" s="257" t="s">
        <v>1094</v>
      </c>
      <c r="G109" s="254"/>
      <c r="H109" s="258">
        <v>52.159999999999997</v>
      </c>
      <c r="I109" s="259"/>
      <c r="J109" s="254"/>
      <c r="K109" s="254"/>
      <c r="L109" s="260"/>
      <c r="M109" s="261"/>
      <c r="N109" s="262"/>
      <c r="O109" s="262"/>
      <c r="P109" s="262"/>
      <c r="Q109" s="262"/>
      <c r="R109" s="262"/>
      <c r="S109" s="262"/>
      <c r="T109" s="263"/>
      <c r="AT109" s="264" t="s">
        <v>275</v>
      </c>
      <c r="AU109" s="264" t="s">
        <v>90</v>
      </c>
      <c r="AV109" s="12" t="s">
        <v>90</v>
      </c>
      <c r="AW109" s="12" t="s">
        <v>42</v>
      </c>
      <c r="AX109" s="12" t="s">
        <v>79</v>
      </c>
      <c r="AY109" s="264" t="s">
        <v>183</v>
      </c>
    </row>
    <row r="110" s="1" customFormat="1" ht="63.75" customHeight="1">
      <c r="B110" s="47"/>
      <c r="C110" s="235" t="s">
        <v>212</v>
      </c>
      <c r="D110" s="235" t="s">
        <v>184</v>
      </c>
      <c r="E110" s="236" t="s">
        <v>309</v>
      </c>
      <c r="F110" s="237" t="s">
        <v>310</v>
      </c>
      <c r="G110" s="238" t="s">
        <v>289</v>
      </c>
      <c r="H110" s="239">
        <v>5</v>
      </c>
      <c r="I110" s="240"/>
      <c r="J110" s="241">
        <f>ROUND(I110*H110,2)</f>
        <v>0</v>
      </c>
      <c r="K110" s="237" t="s">
        <v>273</v>
      </c>
      <c r="L110" s="73"/>
      <c r="M110" s="242" t="s">
        <v>34</v>
      </c>
      <c r="N110" s="243" t="s">
        <v>50</v>
      </c>
      <c r="O110" s="48"/>
      <c r="P110" s="244">
        <f>O110*H110</f>
        <v>0</v>
      </c>
      <c r="Q110" s="244">
        <v>0.0086800000000000002</v>
      </c>
      <c r="R110" s="244">
        <f>Q110*H110</f>
        <v>0.043400000000000001</v>
      </c>
      <c r="S110" s="244">
        <v>0</v>
      </c>
      <c r="T110" s="245">
        <f>S110*H110</f>
        <v>0</v>
      </c>
      <c r="AR110" s="24" t="s">
        <v>197</v>
      </c>
      <c r="AT110" s="24" t="s">
        <v>184</v>
      </c>
      <c r="AU110" s="24" t="s">
        <v>90</v>
      </c>
      <c r="AY110" s="24" t="s">
        <v>183</v>
      </c>
      <c r="BE110" s="246">
        <f>IF(N110="základní",J110,0)</f>
        <v>0</v>
      </c>
      <c r="BF110" s="246">
        <f>IF(N110="snížená",J110,0)</f>
        <v>0</v>
      </c>
      <c r="BG110" s="246">
        <f>IF(N110="zákl. přenesená",J110,0)</f>
        <v>0</v>
      </c>
      <c r="BH110" s="246">
        <f>IF(N110="sníž. přenesená",J110,0)</f>
        <v>0</v>
      </c>
      <c r="BI110" s="246">
        <f>IF(N110="nulová",J110,0)</f>
        <v>0</v>
      </c>
      <c r="BJ110" s="24" t="s">
        <v>87</v>
      </c>
      <c r="BK110" s="246">
        <f>ROUND(I110*H110,2)</f>
        <v>0</v>
      </c>
      <c r="BL110" s="24" t="s">
        <v>197</v>
      </c>
      <c r="BM110" s="24" t="s">
        <v>1095</v>
      </c>
    </row>
    <row r="111" s="12" customFormat="1">
      <c r="B111" s="253"/>
      <c r="C111" s="254"/>
      <c r="D111" s="255" t="s">
        <v>275</v>
      </c>
      <c r="E111" s="256" t="s">
        <v>34</v>
      </c>
      <c r="F111" s="257" t="s">
        <v>182</v>
      </c>
      <c r="G111" s="254"/>
      <c r="H111" s="258">
        <v>5</v>
      </c>
      <c r="I111" s="259"/>
      <c r="J111" s="254"/>
      <c r="K111" s="254"/>
      <c r="L111" s="260"/>
      <c r="M111" s="261"/>
      <c r="N111" s="262"/>
      <c r="O111" s="262"/>
      <c r="P111" s="262"/>
      <c r="Q111" s="262"/>
      <c r="R111" s="262"/>
      <c r="S111" s="262"/>
      <c r="T111" s="263"/>
      <c r="AT111" s="264" t="s">
        <v>275</v>
      </c>
      <c r="AU111" s="264" t="s">
        <v>90</v>
      </c>
      <c r="AV111" s="12" t="s">
        <v>90</v>
      </c>
      <c r="AW111" s="12" t="s">
        <v>42</v>
      </c>
      <c r="AX111" s="12" t="s">
        <v>87</v>
      </c>
      <c r="AY111" s="264" t="s">
        <v>183</v>
      </c>
    </row>
    <row r="112" s="1" customFormat="1" ht="63.75" customHeight="1">
      <c r="B112" s="47"/>
      <c r="C112" s="235" t="s">
        <v>216</v>
      </c>
      <c r="D112" s="235" t="s">
        <v>184</v>
      </c>
      <c r="E112" s="236" t="s">
        <v>312</v>
      </c>
      <c r="F112" s="237" t="s">
        <v>313</v>
      </c>
      <c r="G112" s="238" t="s">
        <v>289</v>
      </c>
      <c r="H112" s="239">
        <v>20</v>
      </c>
      <c r="I112" s="240"/>
      <c r="J112" s="241">
        <f>ROUND(I112*H112,2)</f>
        <v>0</v>
      </c>
      <c r="K112" s="237" t="s">
        <v>34</v>
      </c>
      <c r="L112" s="73"/>
      <c r="M112" s="242" t="s">
        <v>34</v>
      </c>
      <c r="N112" s="243" t="s">
        <v>50</v>
      </c>
      <c r="O112" s="48"/>
      <c r="P112" s="244">
        <f>O112*H112</f>
        <v>0</v>
      </c>
      <c r="Q112" s="244">
        <v>0.036900000000000002</v>
      </c>
      <c r="R112" s="244">
        <f>Q112*H112</f>
        <v>0.73799999999999999</v>
      </c>
      <c r="S112" s="244">
        <v>0</v>
      </c>
      <c r="T112" s="245">
        <f>S112*H112</f>
        <v>0</v>
      </c>
      <c r="AR112" s="24" t="s">
        <v>197</v>
      </c>
      <c r="AT112" s="24" t="s">
        <v>184</v>
      </c>
      <c r="AU112" s="24" t="s">
        <v>90</v>
      </c>
      <c r="AY112" s="24" t="s">
        <v>183</v>
      </c>
      <c r="BE112" s="246">
        <f>IF(N112="základní",J112,0)</f>
        <v>0</v>
      </c>
      <c r="BF112" s="246">
        <f>IF(N112="snížená",J112,0)</f>
        <v>0</v>
      </c>
      <c r="BG112" s="246">
        <f>IF(N112="zákl. přenesená",J112,0)</f>
        <v>0</v>
      </c>
      <c r="BH112" s="246">
        <f>IF(N112="sníž. přenesená",J112,0)</f>
        <v>0</v>
      </c>
      <c r="BI112" s="246">
        <f>IF(N112="nulová",J112,0)</f>
        <v>0</v>
      </c>
      <c r="BJ112" s="24" t="s">
        <v>87</v>
      </c>
      <c r="BK112" s="246">
        <f>ROUND(I112*H112,2)</f>
        <v>0</v>
      </c>
      <c r="BL112" s="24" t="s">
        <v>197</v>
      </c>
      <c r="BM112" s="24" t="s">
        <v>1096</v>
      </c>
    </row>
    <row r="113" s="12" customFormat="1">
      <c r="B113" s="253"/>
      <c r="C113" s="254"/>
      <c r="D113" s="255" t="s">
        <v>275</v>
      </c>
      <c r="E113" s="256" t="s">
        <v>34</v>
      </c>
      <c r="F113" s="257" t="s">
        <v>360</v>
      </c>
      <c r="G113" s="254"/>
      <c r="H113" s="258">
        <v>20</v>
      </c>
      <c r="I113" s="259"/>
      <c r="J113" s="254"/>
      <c r="K113" s="254"/>
      <c r="L113" s="260"/>
      <c r="M113" s="261"/>
      <c r="N113" s="262"/>
      <c r="O113" s="262"/>
      <c r="P113" s="262"/>
      <c r="Q113" s="262"/>
      <c r="R113" s="262"/>
      <c r="S113" s="262"/>
      <c r="T113" s="263"/>
      <c r="AT113" s="264" t="s">
        <v>275</v>
      </c>
      <c r="AU113" s="264" t="s">
        <v>90</v>
      </c>
      <c r="AV113" s="12" t="s">
        <v>90</v>
      </c>
      <c r="AW113" s="12" t="s">
        <v>42</v>
      </c>
      <c r="AX113" s="12" t="s">
        <v>87</v>
      </c>
      <c r="AY113" s="264" t="s">
        <v>183</v>
      </c>
    </row>
    <row r="114" s="1" customFormat="1" ht="25.5" customHeight="1">
      <c r="B114" s="47"/>
      <c r="C114" s="235" t="s">
        <v>220</v>
      </c>
      <c r="D114" s="235" t="s">
        <v>184</v>
      </c>
      <c r="E114" s="236" t="s">
        <v>316</v>
      </c>
      <c r="F114" s="237" t="s">
        <v>317</v>
      </c>
      <c r="G114" s="238" t="s">
        <v>318</v>
      </c>
      <c r="H114" s="239">
        <v>32</v>
      </c>
      <c r="I114" s="240"/>
      <c r="J114" s="241">
        <f>ROUND(I114*H114,2)</f>
        <v>0</v>
      </c>
      <c r="K114" s="237" t="s">
        <v>34</v>
      </c>
      <c r="L114" s="73"/>
      <c r="M114" s="242" t="s">
        <v>34</v>
      </c>
      <c r="N114" s="243" t="s">
        <v>50</v>
      </c>
      <c r="O114" s="48"/>
      <c r="P114" s="244">
        <f>O114*H114</f>
        <v>0</v>
      </c>
      <c r="Q114" s="244">
        <v>0</v>
      </c>
      <c r="R114" s="244">
        <f>Q114*H114</f>
        <v>0</v>
      </c>
      <c r="S114" s="244">
        <v>0</v>
      </c>
      <c r="T114" s="245">
        <f>S114*H114</f>
        <v>0</v>
      </c>
      <c r="AR114" s="24" t="s">
        <v>197</v>
      </c>
      <c r="AT114" s="24" t="s">
        <v>184</v>
      </c>
      <c r="AU114" s="24" t="s">
        <v>90</v>
      </c>
      <c r="AY114" s="24" t="s">
        <v>183</v>
      </c>
      <c r="BE114" s="246">
        <f>IF(N114="základní",J114,0)</f>
        <v>0</v>
      </c>
      <c r="BF114" s="246">
        <f>IF(N114="snížená",J114,0)</f>
        <v>0</v>
      </c>
      <c r="BG114" s="246">
        <f>IF(N114="zákl. přenesená",J114,0)</f>
        <v>0</v>
      </c>
      <c r="BH114" s="246">
        <f>IF(N114="sníž. přenesená",J114,0)</f>
        <v>0</v>
      </c>
      <c r="BI114" s="246">
        <f>IF(N114="nulová",J114,0)</f>
        <v>0</v>
      </c>
      <c r="BJ114" s="24" t="s">
        <v>87</v>
      </c>
      <c r="BK114" s="246">
        <f>ROUND(I114*H114,2)</f>
        <v>0</v>
      </c>
      <c r="BL114" s="24" t="s">
        <v>197</v>
      </c>
      <c r="BM114" s="24" t="s">
        <v>1097</v>
      </c>
    </row>
    <row r="115" s="12" customFormat="1">
      <c r="B115" s="253"/>
      <c r="C115" s="254"/>
      <c r="D115" s="255" t="s">
        <v>275</v>
      </c>
      <c r="E115" s="256" t="s">
        <v>34</v>
      </c>
      <c r="F115" s="257" t="s">
        <v>1098</v>
      </c>
      <c r="G115" s="254"/>
      <c r="H115" s="258">
        <v>32</v>
      </c>
      <c r="I115" s="259"/>
      <c r="J115" s="254"/>
      <c r="K115" s="254"/>
      <c r="L115" s="260"/>
      <c r="M115" s="261"/>
      <c r="N115" s="262"/>
      <c r="O115" s="262"/>
      <c r="P115" s="262"/>
      <c r="Q115" s="262"/>
      <c r="R115" s="262"/>
      <c r="S115" s="262"/>
      <c r="T115" s="263"/>
      <c r="AT115" s="264" t="s">
        <v>275</v>
      </c>
      <c r="AU115" s="264" t="s">
        <v>90</v>
      </c>
      <c r="AV115" s="12" t="s">
        <v>90</v>
      </c>
      <c r="AW115" s="12" t="s">
        <v>42</v>
      </c>
      <c r="AX115" s="12" t="s">
        <v>87</v>
      </c>
      <c r="AY115" s="264" t="s">
        <v>183</v>
      </c>
    </row>
    <row r="116" s="1" customFormat="1" ht="38.25" customHeight="1">
      <c r="B116" s="47"/>
      <c r="C116" s="235" t="s">
        <v>224</v>
      </c>
      <c r="D116" s="235" t="s">
        <v>184</v>
      </c>
      <c r="E116" s="236" t="s">
        <v>321</v>
      </c>
      <c r="F116" s="237" t="s">
        <v>322</v>
      </c>
      <c r="G116" s="238" t="s">
        <v>318</v>
      </c>
      <c r="H116" s="239">
        <v>85.608999999999995</v>
      </c>
      <c r="I116" s="240"/>
      <c r="J116" s="241">
        <f>ROUND(I116*H116,2)</f>
        <v>0</v>
      </c>
      <c r="K116" s="237" t="s">
        <v>273</v>
      </c>
      <c r="L116" s="73"/>
      <c r="M116" s="242" t="s">
        <v>34</v>
      </c>
      <c r="N116" s="243" t="s">
        <v>50</v>
      </c>
      <c r="O116" s="48"/>
      <c r="P116" s="244">
        <f>O116*H116</f>
        <v>0</v>
      </c>
      <c r="Q116" s="244">
        <v>0</v>
      </c>
      <c r="R116" s="244">
        <f>Q116*H116</f>
        <v>0</v>
      </c>
      <c r="S116" s="244">
        <v>0</v>
      </c>
      <c r="T116" s="245">
        <f>S116*H116</f>
        <v>0</v>
      </c>
      <c r="AR116" s="24" t="s">
        <v>197</v>
      </c>
      <c r="AT116" s="24" t="s">
        <v>184</v>
      </c>
      <c r="AU116" s="24" t="s">
        <v>90</v>
      </c>
      <c r="AY116" s="24" t="s">
        <v>183</v>
      </c>
      <c r="BE116" s="246">
        <f>IF(N116="základní",J116,0)</f>
        <v>0</v>
      </c>
      <c r="BF116" s="246">
        <f>IF(N116="snížená",J116,0)</f>
        <v>0</v>
      </c>
      <c r="BG116" s="246">
        <f>IF(N116="zákl. přenesená",J116,0)</f>
        <v>0</v>
      </c>
      <c r="BH116" s="246">
        <f>IF(N116="sníž. přenesená",J116,0)</f>
        <v>0</v>
      </c>
      <c r="BI116" s="246">
        <f>IF(N116="nulová",J116,0)</f>
        <v>0</v>
      </c>
      <c r="BJ116" s="24" t="s">
        <v>87</v>
      </c>
      <c r="BK116" s="246">
        <f>ROUND(I116*H116,2)</f>
        <v>0</v>
      </c>
      <c r="BL116" s="24" t="s">
        <v>197</v>
      </c>
      <c r="BM116" s="24" t="s">
        <v>1099</v>
      </c>
    </row>
    <row r="117" s="12" customFormat="1">
      <c r="B117" s="253"/>
      <c r="C117" s="254"/>
      <c r="D117" s="255" t="s">
        <v>275</v>
      </c>
      <c r="E117" s="256" t="s">
        <v>34</v>
      </c>
      <c r="F117" s="257" t="s">
        <v>1100</v>
      </c>
      <c r="G117" s="254"/>
      <c r="H117" s="258">
        <v>108.24</v>
      </c>
      <c r="I117" s="259"/>
      <c r="J117" s="254"/>
      <c r="K117" s="254"/>
      <c r="L117" s="260"/>
      <c r="M117" s="261"/>
      <c r="N117" s="262"/>
      <c r="O117" s="262"/>
      <c r="P117" s="262"/>
      <c r="Q117" s="262"/>
      <c r="R117" s="262"/>
      <c r="S117" s="262"/>
      <c r="T117" s="263"/>
      <c r="AT117" s="264" t="s">
        <v>275</v>
      </c>
      <c r="AU117" s="264" t="s">
        <v>90</v>
      </c>
      <c r="AV117" s="12" t="s">
        <v>90</v>
      </c>
      <c r="AW117" s="12" t="s">
        <v>42</v>
      </c>
      <c r="AX117" s="12" t="s">
        <v>79</v>
      </c>
      <c r="AY117" s="264" t="s">
        <v>183</v>
      </c>
    </row>
    <row r="118" s="12" customFormat="1">
      <c r="B118" s="253"/>
      <c r="C118" s="254"/>
      <c r="D118" s="255" t="s">
        <v>275</v>
      </c>
      <c r="E118" s="256" t="s">
        <v>34</v>
      </c>
      <c r="F118" s="257" t="s">
        <v>1101</v>
      </c>
      <c r="G118" s="254"/>
      <c r="H118" s="258">
        <v>-22.631</v>
      </c>
      <c r="I118" s="259"/>
      <c r="J118" s="254"/>
      <c r="K118" s="254"/>
      <c r="L118" s="260"/>
      <c r="M118" s="261"/>
      <c r="N118" s="262"/>
      <c r="O118" s="262"/>
      <c r="P118" s="262"/>
      <c r="Q118" s="262"/>
      <c r="R118" s="262"/>
      <c r="S118" s="262"/>
      <c r="T118" s="263"/>
      <c r="AT118" s="264" t="s">
        <v>275</v>
      </c>
      <c r="AU118" s="264" t="s">
        <v>90</v>
      </c>
      <c r="AV118" s="12" t="s">
        <v>90</v>
      </c>
      <c r="AW118" s="12" t="s">
        <v>42</v>
      </c>
      <c r="AX118" s="12" t="s">
        <v>79</v>
      </c>
      <c r="AY118" s="264" t="s">
        <v>183</v>
      </c>
    </row>
    <row r="119" s="1" customFormat="1" ht="38.25" customHeight="1">
      <c r="B119" s="47"/>
      <c r="C119" s="235" t="s">
        <v>228</v>
      </c>
      <c r="D119" s="235" t="s">
        <v>184</v>
      </c>
      <c r="E119" s="236" t="s">
        <v>327</v>
      </c>
      <c r="F119" s="237" t="s">
        <v>328</v>
      </c>
      <c r="G119" s="238" t="s">
        <v>318</v>
      </c>
      <c r="H119" s="239">
        <v>85.608999999999995</v>
      </c>
      <c r="I119" s="240"/>
      <c r="J119" s="241">
        <f>ROUND(I119*H119,2)</f>
        <v>0</v>
      </c>
      <c r="K119" s="237" t="s">
        <v>273</v>
      </c>
      <c r="L119" s="73"/>
      <c r="M119" s="242" t="s">
        <v>34</v>
      </c>
      <c r="N119" s="243" t="s">
        <v>50</v>
      </c>
      <c r="O119" s="48"/>
      <c r="P119" s="244">
        <f>O119*H119</f>
        <v>0</v>
      </c>
      <c r="Q119" s="244">
        <v>0</v>
      </c>
      <c r="R119" s="244">
        <f>Q119*H119</f>
        <v>0</v>
      </c>
      <c r="S119" s="244">
        <v>0</v>
      </c>
      <c r="T119" s="245">
        <f>S119*H119</f>
        <v>0</v>
      </c>
      <c r="AR119" s="24" t="s">
        <v>197</v>
      </c>
      <c r="AT119" s="24" t="s">
        <v>184</v>
      </c>
      <c r="AU119" s="24" t="s">
        <v>90</v>
      </c>
      <c r="AY119" s="24" t="s">
        <v>183</v>
      </c>
      <c r="BE119" s="246">
        <f>IF(N119="základní",J119,0)</f>
        <v>0</v>
      </c>
      <c r="BF119" s="246">
        <f>IF(N119="snížená",J119,0)</f>
        <v>0</v>
      </c>
      <c r="BG119" s="246">
        <f>IF(N119="zákl. přenesená",J119,0)</f>
        <v>0</v>
      </c>
      <c r="BH119" s="246">
        <f>IF(N119="sníž. přenesená",J119,0)</f>
        <v>0</v>
      </c>
      <c r="BI119" s="246">
        <f>IF(N119="nulová",J119,0)</f>
        <v>0</v>
      </c>
      <c r="BJ119" s="24" t="s">
        <v>87</v>
      </c>
      <c r="BK119" s="246">
        <f>ROUND(I119*H119,2)</f>
        <v>0</v>
      </c>
      <c r="BL119" s="24" t="s">
        <v>197</v>
      </c>
      <c r="BM119" s="24" t="s">
        <v>1102</v>
      </c>
    </row>
    <row r="120" s="12" customFormat="1">
      <c r="B120" s="253"/>
      <c r="C120" s="254"/>
      <c r="D120" s="255" t="s">
        <v>275</v>
      </c>
      <c r="E120" s="256" t="s">
        <v>34</v>
      </c>
      <c r="F120" s="257" t="s">
        <v>1100</v>
      </c>
      <c r="G120" s="254"/>
      <c r="H120" s="258">
        <v>108.24</v>
      </c>
      <c r="I120" s="259"/>
      <c r="J120" s="254"/>
      <c r="K120" s="254"/>
      <c r="L120" s="260"/>
      <c r="M120" s="261"/>
      <c r="N120" s="262"/>
      <c r="O120" s="262"/>
      <c r="P120" s="262"/>
      <c r="Q120" s="262"/>
      <c r="R120" s="262"/>
      <c r="S120" s="262"/>
      <c r="T120" s="263"/>
      <c r="AT120" s="264" t="s">
        <v>275</v>
      </c>
      <c r="AU120" s="264" t="s">
        <v>90</v>
      </c>
      <c r="AV120" s="12" t="s">
        <v>90</v>
      </c>
      <c r="AW120" s="12" t="s">
        <v>42</v>
      </c>
      <c r="AX120" s="12" t="s">
        <v>79</v>
      </c>
      <c r="AY120" s="264" t="s">
        <v>183</v>
      </c>
    </row>
    <row r="121" s="12" customFormat="1">
      <c r="B121" s="253"/>
      <c r="C121" s="254"/>
      <c r="D121" s="255" t="s">
        <v>275</v>
      </c>
      <c r="E121" s="256" t="s">
        <v>34</v>
      </c>
      <c r="F121" s="257" t="s">
        <v>1101</v>
      </c>
      <c r="G121" s="254"/>
      <c r="H121" s="258">
        <v>-22.631</v>
      </c>
      <c r="I121" s="259"/>
      <c r="J121" s="254"/>
      <c r="K121" s="254"/>
      <c r="L121" s="260"/>
      <c r="M121" s="261"/>
      <c r="N121" s="262"/>
      <c r="O121" s="262"/>
      <c r="P121" s="262"/>
      <c r="Q121" s="262"/>
      <c r="R121" s="262"/>
      <c r="S121" s="262"/>
      <c r="T121" s="263"/>
      <c r="AT121" s="264" t="s">
        <v>275</v>
      </c>
      <c r="AU121" s="264" t="s">
        <v>90</v>
      </c>
      <c r="AV121" s="12" t="s">
        <v>90</v>
      </c>
      <c r="AW121" s="12" t="s">
        <v>42</v>
      </c>
      <c r="AX121" s="12" t="s">
        <v>79</v>
      </c>
      <c r="AY121" s="264" t="s">
        <v>183</v>
      </c>
    </row>
    <row r="122" s="1" customFormat="1" ht="38.25" customHeight="1">
      <c r="B122" s="47"/>
      <c r="C122" s="235" t="s">
        <v>232</v>
      </c>
      <c r="D122" s="235" t="s">
        <v>184</v>
      </c>
      <c r="E122" s="236" t="s">
        <v>330</v>
      </c>
      <c r="F122" s="237" t="s">
        <v>331</v>
      </c>
      <c r="G122" s="238" t="s">
        <v>318</v>
      </c>
      <c r="H122" s="239">
        <v>75.608999999999995</v>
      </c>
      <c r="I122" s="240"/>
      <c r="J122" s="241">
        <f>ROUND(I122*H122,2)</f>
        <v>0</v>
      </c>
      <c r="K122" s="237" t="s">
        <v>273</v>
      </c>
      <c r="L122" s="73"/>
      <c r="M122" s="242" t="s">
        <v>34</v>
      </c>
      <c r="N122" s="243" t="s">
        <v>50</v>
      </c>
      <c r="O122" s="48"/>
      <c r="P122" s="244">
        <f>O122*H122</f>
        <v>0</v>
      </c>
      <c r="Q122" s="244">
        <v>0</v>
      </c>
      <c r="R122" s="244">
        <f>Q122*H122</f>
        <v>0</v>
      </c>
      <c r="S122" s="244">
        <v>0</v>
      </c>
      <c r="T122" s="245">
        <f>S122*H122</f>
        <v>0</v>
      </c>
      <c r="AR122" s="24" t="s">
        <v>197</v>
      </c>
      <c r="AT122" s="24" t="s">
        <v>184</v>
      </c>
      <c r="AU122" s="24" t="s">
        <v>90</v>
      </c>
      <c r="AY122" s="24" t="s">
        <v>183</v>
      </c>
      <c r="BE122" s="246">
        <f>IF(N122="základní",J122,0)</f>
        <v>0</v>
      </c>
      <c r="BF122" s="246">
        <f>IF(N122="snížená",J122,0)</f>
        <v>0</v>
      </c>
      <c r="BG122" s="246">
        <f>IF(N122="zákl. přenesená",J122,0)</f>
        <v>0</v>
      </c>
      <c r="BH122" s="246">
        <f>IF(N122="sníž. přenesená",J122,0)</f>
        <v>0</v>
      </c>
      <c r="BI122" s="246">
        <f>IF(N122="nulová",J122,0)</f>
        <v>0</v>
      </c>
      <c r="BJ122" s="24" t="s">
        <v>87</v>
      </c>
      <c r="BK122" s="246">
        <f>ROUND(I122*H122,2)</f>
        <v>0</v>
      </c>
      <c r="BL122" s="24" t="s">
        <v>197</v>
      </c>
      <c r="BM122" s="24" t="s">
        <v>1103</v>
      </c>
    </row>
    <row r="123" s="12" customFormat="1">
      <c r="B123" s="253"/>
      <c r="C123" s="254"/>
      <c r="D123" s="255" t="s">
        <v>275</v>
      </c>
      <c r="E123" s="256" t="s">
        <v>34</v>
      </c>
      <c r="F123" s="257" t="s">
        <v>1104</v>
      </c>
      <c r="G123" s="254"/>
      <c r="H123" s="258">
        <v>98.239999999999995</v>
      </c>
      <c r="I123" s="259"/>
      <c r="J123" s="254"/>
      <c r="K123" s="254"/>
      <c r="L123" s="260"/>
      <c r="M123" s="261"/>
      <c r="N123" s="262"/>
      <c r="O123" s="262"/>
      <c r="P123" s="262"/>
      <c r="Q123" s="262"/>
      <c r="R123" s="262"/>
      <c r="S123" s="262"/>
      <c r="T123" s="263"/>
      <c r="AT123" s="264" t="s">
        <v>275</v>
      </c>
      <c r="AU123" s="264" t="s">
        <v>90</v>
      </c>
      <c r="AV123" s="12" t="s">
        <v>90</v>
      </c>
      <c r="AW123" s="12" t="s">
        <v>42</v>
      </c>
      <c r="AX123" s="12" t="s">
        <v>79</v>
      </c>
      <c r="AY123" s="264" t="s">
        <v>183</v>
      </c>
    </row>
    <row r="124" s="12" customFormat="1">
      <c r="B124" s="253"/>
      <c r="C124" s="254"/>
      <c r="D124" s="255" t="s">
        <v>275</v>
      </c>
      <c r="E124" s="256" t="s">
        <v>34</v>
      </c>
      <c r="F124" s="257" t="s">
        <v>1101</v>
      </c>
      <c r="G124" s="254"/>
      <c r="H124" s="258">
        <v>-22.631</v>
      </c>
      <c r="I124" s="259"/>
      <c r="J124" s="254"/>
      <c r="K124" s="254"/>
      <c r="L124" s="260"/>
      <c r="M124" s="261"/>
      <c r="N124" s="262"/>
      <c r="O124" s="262"/>
      <c r="P124" s="262"/>
      <c r="Q124" s="262"/>
      <c r="R124" s="262"/>
      <c r="S124" s="262"/>
      <c r="T124" s="263"/>
      <c r="AT124" s="264" t="s">
        <v>275</v>
      </c>
      <c r="AU124" s="264" t="s">
        <v>90</v>
      </c>
      <c r="AV124" s="12" t="s">
        <v>90</v>
      </c>
      <c r="AW124" s="12" t="s">
        <v>42</v>
      </c>
      <c r="AX124" s="12" t="s">
        <v>79</v>
      </c>
      <c r="AY124" s="264" t="s">
        <v>183</v>
      </c>
    </row>
    <row r="125" s="1" customFormat="1" ht="38.25" customHeight="1">
      <c r="B125" s="47"/>
      <c r="C125" s="235" t="s">
        <v>236</v>
      </c>
      <c r="D125" s="235" t="s">
        <v>184</v>
      </c>
      <c r="E125" s="236" t="s">
        <v>334</v>
      </c>
      <c r="F125" s="237" t="s">
        <v>335</v>
      </c>
      <c r="G125" s="238" t="s">
        <v>318</v>
      </c>
      <c r="H125" s="239">
        <v>85.608999999999995</v>
      </c>
      <c r="I125" s="240"/>
      <c r="J125" s="241">
        <f>ROUND(I125*H125,2)</f>
        <v>0</v>
      </c>
      <c r="K125" s="237" t="s">
        <v>34</v>
      </c>
      <c r="L125" s="73"/>
      <c r="M125" s="242" t="s">
        <v>34</v>
      </c>
      <c r="N125" s="243" t="s">
        <v>50</v>
      </c>
      <c r="O125" s="48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AR125" s="24" t="s">
        <v>197</v>
      </c>
      <c r="AT125" s="24" t="s">
        <v>184</v>
      </c>
      <c r="AU125" s="24" t="s">
        <v>90</v>
      </c>
      <c r="AY125" s="24" t="s">
        <v>183</v>
      </c>
      <c r="BE125" s="246">
        <f>IF(N125="základní",J125,0)</f>
        <v>0</v>
      </c>
      <c r="BF125" s="246">
        <f>IF(N125="snížená",J125,0)</f>
        <v>0</v>
      </c>
      <c r="BG125" s="246">
        <f>IF(N125="zákl. přenesená",J125,0)</f>
        <v>0</v>
      </c>
      <c r="BH125" s="246">
        <f>IF(N125="sníž. přenesená",J125,0)</f>
        <v>0</v>
      </c>
      <c r="BI125" s="246">
        <f>IF(N125="nulová",J125,0)</f>
        <v>0</v>
      </c>
      <c r="BJ125" s="24" t="s">
        <v>87</v>
      </c>
      <c r="BK125" s="246">
        <f>ROUND(I125*H125,2)</f>
        <v>0</v>
      </c>
      <c r="BL125" s="24" t="s">
        <v>197</v>
      </c>
      <c r="BM125" s="24" t="s">
        <v>1105</v>
      </c>
    </row>
    <row r="126" s="12" customFormat="1">
      <c r="B126" s="253"/>
      <c r="C126" s="254"/>
      <c r="D126" s="255" t="s">
        <v>275</v>
      </c>
      <c r="E126" s="256" t="s">
        <v>34</v>
      </c>
      <c r="F126" s="257" t="s">
        <v>1100</v>
      </c>
      <c r="G126" s="254"/>
      <c r="H126" s="258">
        <v>108.24</v>
      </c>
      <c r="I126" s="259"/>
      <c r="J126" s="254"/>
      <c r="K126" s="254"/>
      <c r="L126" s="260"/>
      <c r="M126" s="261"/>
      <c r="N126" s="262"/>
      <c r="O126" s="262"/>
      <c r="P126" s="262"/>
      <c r="Q126" s="262"/>
      <c r="R126" s="262"/>
      <c r="S126" s="262"/>
      <c r="T126" s="263"/>
      <c r="AT126" s="264" t="s">
        <v>275</v>
      </c>
      <c r="AU126" s="264" t="s">
        <v>90</v>
      </c>
      <c r="AV126" s="12" t="s">
        <v>90</v>
      </c>
      <c r="AW126" s="12" t="s">
        <v>42</v>
      </c>
      <c r="AX126" s="12" t="s">
        <v>79</v>
      </c>
      <c r="AY126" s="264" t="s">
        <v>183</v>
      </c>
    </row>
    <row r="127" s="12" customFormat="1">
      <c r="B127" s="253"/>
      <c r="C127" s="254"/>
      <c r="D127" s="255" t="s">
        <v>275</v>
      </c>
      <c r="E127" s="256" t="s">
        <v>34</v>
      </c>
      <c r="F127" s="257" t="s">
        <v>1101</v>
      </c>
      <c r="G127" s="254"/>
      <c r="H127" s="258">
        <v>-22.631</v>
      </c>
      <c r="I127" s="259"/>
      <c r="J127" s="254"/>
      <c r="K127" s="254"/>
      <c r="L127" s="260"/>
      <c r="M127" s="261"/>
      <c r="N127" s="262"/>
      <c r="O127" s="262"/>
      <c r="P127" s="262"/>
      <c r="Q127" s="262"/>
      <c r="R127" s="262"/>
      <c r="S127" s="262"/>
      <c r="T127" s="263"/>
      <c r="AT127" s="264" t="s">
        <v>275</v>
      </c>
      <c r="AU127" s="264" t="s">
        <v>90</v>
      </c>
      <c r="AV127" s="12" t="s">
        <v>90</v>
      </c>
      <c r="AW127" s="12" t="s">
        <v>42</v>
      </c>
      <c r="AX127" s="12" t="s">
        <v>79</v>
      </c>
      <c r="AY127" s="264" t="s">
        <v>183</v>
      </c>
    </row>
    <row r="128" s="1" customFormat="1" ht="38.25" customHeight="1">
      <c r="B128" s="47"/>
      <c r="C128" s="235" t="s">
        <v>10</v>
      </c>
      <c r="D128" s="235" t="s">
        <v>184</v>
      </c>
      <c r="E128" s="236" t="s">
        <v>337</v>
      </c>
      <c r="F128" s="237" t="s">
        <v>338</v>
      </c>
      <c r="G128" s="238" t="s">
        <v>318</v>
      </c>
      <c r="H128" s="239">
        <v>10</v>
      </c>
      <c r="I128" s="240"/>
      <c r="J128" s="241">
        <f>ROUND(I128*H128,2)</f>
        <v>0</v>
      </c>
      <c r="K128" s="237" t="s">
        <v>273</v>
      </c>
      <c r="L128" s="73"/>
      <c r="M128" s="242" t="s">
        <v>34</v>
      </c>
      <c r="N128" s="243" t="s">
        <v>50</v>
      </c>
      <c r="O128" s="48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AR128" s="24" t="s">
        <v>197</v>
      </c>
      <c r="AT128" s="24" t="s">
        <v>184</v>
      </c>
      <c r="AU128" s="24" t="s">
        <v>90</v>
      </c>
      <c r="AY128" s="24" t="s">
        <v>183</v>
      </c>
      <c r="BE128" s="246">
        <f>IF(N128="základní",J128,0)</f>
        <v>0</v>
      </c>
      <c r="BF128" s="246">
        <f>IF(N128="snížená",J128,0)</f>
        <v>0</v>
      </c>
      <c r="BG128" s="246">
        <f>IF(N128="zákl. přenesená",J128,0)</f>
        <v>0</v>
      </c>
      <c r="BH128" s="246">
        <f>IF(N128="sníž. přenesená",J128,0)</f>
        <v>0</v>
      </c>
      <c r="BI128" s="246">
        <f>IF(N128="nulová",J128,0)</f>
        <v>0</v>
      </c>
      <c r="BJ128" s="24" t="s">
        <v>87</v>
      </c>
      <c r="BK128" s="246">
        <f>ROUND(I128*H128,2)</f>
        <v>0</v>
      </c>
      <c r="BL128" s="24" t="s">
        <v>197</v>
      </c>
      <c r="BM128" s="24" t="s">
        <v>1106</v>
      </c>
    </row>
    <row r="129" s="12" customFormat="1">
      <c r="B129" s="253"/>
      <c r="C129" s="254"/>
      <c r="D129" s="255" t="s">
        <v>275</v>
      </c>
      <c r="E129" s="256" t="s">
        <v>34</v>
      </c>
      <c r="F129" s="257" t="s">
        <v>220</v>
      </c>
      <c r="G129" s="254"/>
      <c r="H129" s="258">
        <v>10</v>
      </c>
      <c r="I129" s="259"/>
      <c r="J129" s="254"/>
      <c r="K129" s="254"/>
      <c r="L129" s="260"/>
      <c r="M129" s="261"/>
      <c r="N129" s="262"/>
      <c r="O129" s="262"/>
      <c r="P129" s="262"/>
      <c r="Q129" s="262"/>
      <c r="R129" s="262"/>
      <c r="S129" s="262"/>
      <c r="T129" s="263"/>
      <c r="AT129" s="264" t="s">
        <v>275</v>
      </c>
      <c r="AU129" s="264" t="s">
        <v>90</v>
      </c>
      <c r="AV129" s="12" t="s">
        <v>90</v>
      </c>
      <c r="AW129" s="12" t="s">
        <v>42</v>
      </c>
      <c r="AX129" s="12" t="s">
        <v>87</v>
      </c>
      <c r="AY129" s="264" t="s">
        <v>183</v>
      </c>
    </row>
    <row r="130" s="1" customFormat="1" ht="38.25" customHeight="1">
      <c r="B130" s="47"/>
      <c r="C130" s="235" t="s">
        <v>243</v>
      </c>
      <c r="D130" s="235" t="s">
        <v>184</v>
      </c>
      <c r="E130" s="236" t="s">
        <v>341</v>
      </c>
      <c r="F130" s="237" t="s">
        <v>342</v>
      </c>
      <c r="G130" s="238" t="s">
        <v>318</v>
      </c>
      <c r="H130" s="239">
        <v>32.103000000000002</v>
      </c>
      <c r="I130" s="240"/>
      <c r="J130" s="241">
        <f>ROUND(I130*H130,2)</f>
        <v>0</v>
      </c>
      <c r="K130" s="237" t="s">
        <v>343</v>
      </c>
      <c r="L130" s="73"/>
      <c r="M130" s="242" t="s">
        <v>34</v>
      </c>
      <c r="N130" s="243" t="s">
        <v>50</v>
      </c>
      <c r="O130" s="48"/>
      <c r="P130" s="244">
        <f>O130*H130</f>
        <v>0</v>
      </c>
      <c r="Q130" s="244">
        <v>0.010460000000000001</v>
      </c>
      <c r="R130" s="244">
        <f>Q130*H130</f>
        <v>0.33579738000000003</v>
      </c>
      <c r="S130" s="244">
        <v>0</v>
      </c>
      <c r="T130" s="245">
        <f>S130*H130</f>
        <v>0</v>
      </c>
      <c r="AR130" s="24" t="s">
        <v>197</v>
      </c>
      <c r="AT130" s="24" t="s">
        <v>184</v>
      </c>
      <c r="AU130" s="24" t="s">
        <v>90</v>
      </c>
      <c r="AY130" s="24" t="s">
        <v>183</v>
      </c>
      <c r="BE130" s="246">
        <f>IF(N130="základní",J130,0)</f>
        <v>0</v>
      </c>
      <c r="BF130" s="246">
        <f>IF(N130="snížená",J130,0)</f>
        <v>0</v>
      </c>
      <c r="BG130" s="246">
        <f>IF(N130="zákl. přenesená",J130,0)</f>
        <v>0</v>
      </c>
      <c r="BH130" s="246">
        <f>IF(N130="sníž. přenesená",J130,0)</f>
        <v>0</v>
      </c>
      <c r="BI130" s="246">
        <f>IF(N130="nulová",J130,0)</f>
        <v>0</v>
      </c>
      <c r="BJ130" s="24" t="s">
        <v>87</v>
      </c>
      <c r="BK130" s="246">
        <f>ROUND(I130*H130,2)</f>
        <v>0</v>
      </c>
      <c r="BL130" s="24" t="s">
        <v>197</v>
      </c>
      <c r="BM130" s="24" t="s">
        <v>1107</v>
      </c>
    </row>
    <row r="131" s="12" customFormat="1">
      <c r="B131" s="253"/>
      <c r="C131" s="254"/>
      <c r="D131" s="255" t="s">
        <v>275</v>
      </c>
      <c r="E131" s="256" t="s">
        <v>34</v>
      </c>
      <c r="F131" s="257" t="s">
        <v>1108</v>
      </c>
      <c r="G131" s="254"/>
      <c r="H131" s="258">
        <v>40.590000000000003</v>
      </c>
      <c r="I131" s="259"/>
      <c r="J131" s="254"/>
      <c r="K131" s="254"/>
      <c r="L131" s="260"/>
      <c r="M131" s="261"/>
      <c r="N131" s="262"/>
      <c r="O131" s="262"/>
      <c r="P131" s="262"/>
      <c r="Q131" s="262"/>
      <c r="R131" s="262"/>
      <c r="S131" s="262"/>
      <c r="T131" s="263"/>
      <c r="AT131" s="264" t="s">
        <v>275</v>
      </c>
      <c r="AU131" s="264" t="s">
        <v>90</v>
      </c>
      <c r="AV131" s="12" t="s">
        <v>90</v>
      </c>
      <c r="AW131" s="12" t="s">
        <v>42</v>
      </c>
      <c r="AX131" s="12" t="s">
        <v>79</v>
      </c>
      <c r="AY131" s="264" t="s">
        <v>183</v>
      </c>
    </row>
    <row r="132" s="12" customFormat="1">
      <c r="B132" s="253"/>
      <c r="C132" s="254"/>
      <c r="D132" s="255" t="s">
        <v>275</v>
      </c>
      <c r="E132" s="256" t="s">
        <v>34</v>
      </c>
      <c r="F132" s="257" t="s">
        <v>1109</v>
      </c>
      <c r="G132" s="254"/>
      <c r="H132" s="258">
        <v>-8.4870000000000001</v>
      </c>
      <c r="I132" s="259"/>
      <c r="J132" s="254"/>
      <c r="K132" s="254"/>
      <c r="L132" s="260"/>
      <c r="M132" s="261"/>
      <c r="N132" s="262"/>
      <c r="O132" s="262"/>
      <c r="P132" s="262"/>
      <c r="Q132" s="262"/>
      <c r="R132" s="262"/>
      <c r="S132" s="262"/>
      <c r="T132" s="263"/>
      <c r="AT132" s="264" t="s">
        <v>275</v>
      </c>
      <c r="AU132" s="264" t="s">
        <v>90</v>
      </c>
      <c r="AV132" s="12" t="s">
        <v>90</v>
      </c>
      <c r="AW132" s="12" t="s">
        <v>42</v>
      </c>
      <c r="AX132" s="12" t="s">
        <v>79</v>
      </c>
      <c r="AY132" s="264" t="s">
        <v>183</v>
      </c>
    </row>
    <row r="133" s="1" customFormat="1" ht="38.25" customHeight="1">
      <c r="B133" s="47"/>
      <c r="C133" s="235" t="s">
        <v>340</v>
      </c>
      <c r="D133" s="235" t="s">
        <v>184</v>
      </c>
      <c r="E133" s="236" t="s">
        <v>349</v>
      </c>
      <c r="F133" s="237" t="s">
        <v>350</v>
      </c>
      <c r="G133" s="238" t="s">
        <v>318</v>
      </c>
      <c r="H133" s="239">
        <v>10.701000000000001</v>
      </c>
      <c r="I133" s="240"/>
      <c r="J133" s="241">
        <f>ROUND(I133*H133,2)</f>
        <v>0</v>
      </c>
      <c r="K133" s="237" t="s">
        <v>273</v>
      </c>
      <c r="L133" s="73"/>
      <c r="M133" s="242" t="s">
        <v>34</v>
      </c>
      <c r="N133" s="243" t="s">
        <v>50</v>
      </c>
      <c r="O133" s="48"/>
      <c r="P133" s="244">
        <f>O133*H133</f>
        <v>0</v>
      </c>
      <c r="Q133" s="244">
        <v>0.017049999999999999</v>
      </c>
      <c r="R133" s="244">
        <f>Q133*H133</f>
        <v>0.18245205</v>
      </c>
      <c r="S133" s="244">
        <v>0</v>
      </c>
      <c r="T133" s="245">
        <f>S133*H133</f>
        <v>0</v>
      </c>
      <c r="AR133" s="24" t="s">
        <v>197</v>
      </c>
      <c r="AT133" s="24" t="s">
        <v>184</v>
      </c>
      <c r="AU133" s="24" t="s">
        <v>90</v>
      </c>
      <c r="AY133" s="24" t="s">
        <v>183</v>
      </c>
      <c r="BE133" s="246">
        <f>IF(N133="základní",J133,0)</f>
        <v>0</v>
      </c>
      <c r="BF133" s="246">
        <f>IF(N133="snížená",J133,0)</f>
        <v>0</v>
      </c>
      <c r="BG133" s="246">
        <f>IF(N133="zákl. přenesená",J133,0)</f>
        <v>0</v>
      </c>
      <c r="BH133" s="246">
        <f>IF(N133="sníž. přenesená",J133,0)</f>
        <v>0</v>
      </c>
      <c r="BI133" s="246">
        <f>IF(N133="nulová",J133,0)</f>
        <v>0</v>
      </c>
      <c r="BJ133" s="24" t="s">
        <v>87</v>
      </c>
      <c r="BK133" s="246">
        <f>ROUND(I133*H133,2)</f>
        <v>0</v>
      </c>
      <c r="BL133" s="24" t="s">
        <v>197</v>
      </c>
      <c r="BM133" s="24" t="s">
        <v>1110</v>
      </c>
    </row>
    <row r="134" s="12" customFormat="1">
      <c r="B134" s="253"/>
      <c r="C134" s="254"/>
      <c r="D134" s="255" t="s">
        <v>275</v>
      </c>
      <c r="E134" s="256" t="s">
        <v>34</v>
      </c>
      <c r="F134" s="257" t="s">
        <v>1111</v>
      </c>
      <c r="G134" s="254"/>
      <c r="H134" s="258">
        <v>13.529999999999999</v>
      </c>
      <c r="I134" s="259"/>
      <c r="J134" s="254"/>
      <c r="K134" s="254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275</v>
      </c>
      <c r="AU134" s="264" t="s">
        <v>90</v>
      </c>
      <c r="AV134" s="12" t="s">
        <v>90</v>
      </c>
      <c r="AW134" s="12" t="s">
        <v>42</v>
      </c>
      <c r="AX134" s="12" t="s">
        <v>79</v>
      </c>
      <c r="AY134" s="264" t="s">
        <v>183</v>
      </c>
    </row>
    <row r="135" s="12" customFormat="1">
      <c r="B135" s="253"/>
      <c r="C135" s="254"/>
      <c r="D135" s="255" t="s">
        <v>275</v>
      </c>
      <c r="E135" s="256" t="s">
        <v>34</v>
      </c>
      <c r="F135" s="257" t="s">
        <v>1112</v>
      </c>
      <c r="G135" s="254"/>
      <c r="H135" s="258">
        <v>-2.8290000000000002</v>
      </c>
      <c r="I135" s="259"/>
      <c r="J135" s="254"/>
      <c r="K135" s="254"/>
      <c r="L135" s="260"/>
      <c r="M135" s="261"/>
      <c r="N135" s="262"/>
      <c r="O135" s="262"/>
      <c r="P135" s="262"/>
      <c r="Q135" s="262"/>
      <c r="R135" s="262"/>
      <c r="S135" s="262"/>
      <c r="T135" s="263"/>
      <c r="AT135" s="264" t="s">
        <v>275</v>
      </c>
      <c r="AU135" s="264" t="s">
        <v>90</v>
      </c>
      <c r="AV135" s="12" t="s">
        <v>90</v>
      </c>
      <c r="AW135" s="12" t="s">
        <v>42</v>
      </c>
      <c r="AX135" s="12" t="s">
        <v>79</v>
      </c>
      <c r="AY135" s="264" t="s">
        <v>183</v>
      </c>
    </row>
    <row r="136" s="1" customFormat="1" ht="25.5" customHeight="1">
      <c r="B136" s="47"/>
      <c r="C136" s="235" t="s">
        <v>348</v>
      </c>
      <c r="D136" s="235" t="s">
        <v>184</v>
      </c>
      <c r="E136" s="236" t="s">
        <v>356</v>
      </c>
      <c r="F136" s="237" t="s">
        <v>357</v>
      </c>
      <c r="G136" s="238" t="s">
        <v>272</v>
      </c>
      <c r="H136" s="239">
        <v>589</v>
      </c>
      <c r="I136" s="240"/>
      <c r="J136" s="241">
        <f>ROUND(I136*H136,2)</f>
        <v>0</v>
      </c>
      <c r="K136" s="237" t="s">
        <v>273</v>
      </c>
      <c r="L136" s="73"/>
      <c r="M136" s="242" t="s">
        <v>34</v>
      </c>
      <c r="N136" s="243" t="s">
        <v>50</v>
      </c>
      <c r="O136" s="48"/>
      <c r="P136" s="244">
        <f>O136*H136</f>
        <v>0</v>
      </c>
      <c r="Q136" s="244">
        <v>0.00084000000000000003</v>
      </c>
      <c r="R136" s="244">
        <f>Q136*H136</f>
        <v>0.49476000000000003</v>
      </c>
      <c r="S136" s="244">
        <v>0</v>
      </c>
      <c r="T136" s="245">
        <f>S136*H136</f>
        <v>0</v>
      </c>
      <c r="AR136" s="24" t="s">
        <v>197</v>
      </c>
      <c r="AT136" s="24" t="s">
        <v>184</v>
      </c>
      <c r="AU136" s="24" t="s">
        <v>90</v>
      </c>
      <c r="AY136" s="24" t="s">
        <v>183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24" t="s">
        <v>87</v>
      </c>
      <c r="BK136" s="246">
        <f>ROUND(I136*H136,2)</f>
        <v>0</v>
      </c>
      <c r="BL136" s="24" t="s">
        <v>197</v>
      </c>
      <c r="BM136" s="24" t="s">
        <v>1113</v>
      </c>
    </row>
    <row r="137" s="12" customFormat="1">
      <c r="B137" s="253"/>
      <c r="C137" s="254"/>
      <c r="D137" s="255" t="s">
        <v>275</v>
      </c>
      <c r="E137" s="256" t="s">
        <v>34</v>
      </c>
      <c r="F137" s="257" t="s">
        <v>1114</v>
      </c>
      <c r="G137" s="254"/>
      <c r="H137" s="258">
        <v>589</v>
      </c>
      <c r="I137" s="259"/>
      <c r="J137" s="254"/>
      <c r="K137" s="254"/>
      <c r="L137" s="260"/>
      <c r="M137" s="261"/>
      <c r="N137" s="262"/>
      <c r="O137" s="262"/>
      <c r="P137" s="262"/>
      <c r="Q137" s="262"/>
      <c r="R137" s="262"/>
      <c r="S137" s="262"/>
      <c r="T137" s="263"/>
      <c r="AT137" s="264" t="s">
        <v>275</v>
      </c>
      <c r="AU137" s="264" t="s">
        <v>90</v>
      </c>
      <c r="AV137" s="12" t="s">
        <v>90</v>
      </c>
      <c r="AW137" s="12" t="s">
        <v>42</v>
      </c>
      <c r="AX137" s="12" t="s">
        <v>87</v>
      </c>
      <c r="AY137" s="264" t="s">
        <v>183</v>
      </c>
    </row>
    <row r="138" s="1" customFormat="1" ht="25.5" customHeight="1">
      <c r="B138" s="47"/>
      <c r="C138" s="235" t="s">
        <v>355</v>
      </c>
      <c r="D138" s="235" t="s">
        <v>184</v>
      </c>
      <c r="E138" s="236" t="s">
        <v>361</v>
      </c>
      <c r="F138" s="237" t="s">
        <v>362</v>
      </c>
      <c r="G138" s="238" t="s">
        <v>272</v>
      </c>
      <c r="H138" s="239">
        <v>589</v>
      </c>
      <c r="I138" s="240"/>
      <c r="J138" s="241">
        <f>ROUND(I138*H138,2)</f>
        <v>0</v>
      </c>
      <c r="K138" s="237" t="s">
        <v>273</v>
      </c>
      <c r="L138" s="73"/>
      <c r="M138" s="242" t="s">
        <v>34</v>
      </c>
      <c r="N138" s="243" t="s">
        <v>50</v>
      </c>
      <c r="O138" s="48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AR138" s="24" t="s">
        <v>197</v>
      </c>
      <c r="AT138" s="24" t="s">
        <v>184</v>
      </c>
      <c r="AU138" s="24" t="s">
        <v>90</v>
      </c>
      <c r="AY138" s="24" t="s">
        <v>183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24" t="s">
        <v>87</v>
      </c>
      <c r="BK138" s="246">
        <f>ROUND(I138*H138,2)</f>
        <v>0</v>
      </c>
      <c r="BL138" s="24" t="s">
        <v>197</v>
      </c>
      <c r="BM138" s="24" t="s">
        <v>1115</v>
      </c>
    </row>
    <row r="139" s="12" customFormat="1">
      <c r="B139" s="253"/>
      <c r="C139" s="254"/>
      <c r="D139" s="255" t="s">
        <v>275</v>
      </c>
      <c r="E139" s="256" t="s">
        <v>34</v>
      </c>
      <c r="F139" s="257" t="s">
        <v>1114</v>
      </c>
      <c r="G139" s="254"/>
      <c r="H139" s="258">
        <v>589</v>
      </c>
      <c r="I139" s="259"/>
      <c r="J139" s="254"/>
      <c r="K139" s="254"/>
      <c r="L139" s="260"/>
      <c r="M139" s="261"/>
      <c r="N139" s="262"/>
      <c r="O139" s="262"/>
      <c r="P139" s="262"/>
      <c r="Q139" s="262"/>
      <c r="R139" s="262"/>
      <c r="S139" s="262"/>
      <c r="T139" s="263"/>
      <c r="AT139" s="264" t="s">
        <v>275</v>
      </c>
      <c r="AU139" s="264" t="s">
        <v>90</v>
      </c>
      <c r="AV139" s="12" t="s">
        <v>90</v>
      </c>
      <c r="AW139" s="12" t="s">
        <v>42</v>
      </c>
      <c r="AX139" s="12" t="s">
        <v>87</v>
      </c>
      <c r="AY139" s="264" t="s">
        <v>183</v>
      </c>
    </row>
    <row r="140" s="1" customFormat="1" ht="38.25" customHeight="1">
      <c r="B140" s="47"/>
      <c r="C140" s="235" t="s">
        <v>360</v>
      </c>
      <c r="D140" s="235" t="s">
        <v>184</v>
      </c>
      <c r="E140" s="236" t="s">
        <v>364</v>
      </c>
      <c r="F140" s="237" t="s">
        <v>365</v>
      </c>
      <c r="G140" s="238" t="s">
        <v>318</v>
      </c>
      <c r="H140" s="239">
        <v>87.159999999999997</v>
      </c>
      <c r="I140" s="240"/>
      <c r="J140" s="241">
        <f>ROUND(I140*H140,2)</f>
        <v>0</v>
      </c>
      <c r="K140" s="237" t="s">
        <v>273</v>
      </c>
      <c r="L140" s="73"/>
      <c r="M140" s="242" t="s">
        <v>34</v>
      </c>
      <c r="N140" s="243" t="s">
        <v>50</v>
      </c>
      <c r="O140" s="48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AR140" s="24" t="s">
        <v>197</v>
      </c>
      <c r="AT140" s="24" t="s">
        <v>184</v>
      </c>
      <c r="AU140" s="24" t="s">
        <v>90</v>
      </c>
      <c r="AY140" s="24" t="s">
        <v>183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24" t="s">
        <v>87</v>
      </c>
      <c r="BK140" s="246">
        <f>ROUND(I140*H140,2)</f>
        <v>0</v>
      </c>
      <c r="BL140" s="24" t="s">
        <v>197</v>
      </c>
      <c r="BM140" s="24" t="s">
        <v>1116</v>
      </c>
    </row>
    <row r="141" s="12" customFormat="1">
      <c r="B141" s="253"/>
      <c r="C141" s="254"/>
      <c r="D141" s="255" t="s">
        <v>275</v>
      </c>
      <c r="E141" s="256" t="s">
        <v>34</v>
      </c>
      <c r="F141" s="257" t="s">
        <v>1117</v>
      </c>
      <c r="G141" s="254"/>
      <c r="H141" s="258">
        <v>87.159999999999997</v>
      </c>
      <c r="I141" s="259"/>
      <c r="J141" s="254"/>
      <c r="K141" s="254"/>
      <c r="L141" s="260"/>
      <c r="M141" s="261"/>
      <c r="N141" s="262"/>
      <c r="O141" s="262"/>
      <c r="P141" s="262"/>
      <c r="Q141" s="262"/>
      <c r="R141" s="262"/>
      <c r="S141" s="262"/>
      <c r="T141" s="263"/>
      <c r="AT141" s="264" t="s">
        <v>275</v>
      </c>
      <c r="AU141" s="264" t="s">
        <v>90</v>
      </c>
      <c r="AV141" s="12" t="s">
        <v>90</v>
      </c>
      <c r="AW141" s="12" t="s">
        <v>42</v>
      </c>
      <c r="AX141" s="12" t="s">
        <v>79</v>
      </c>
      <c r="AY141" s="264" t="s">
        <v>183</v>
      </c>
    </row>
    <row r="142" s="1" customFormat="1" ht="38.25" customHeight="1">
      <c r="B142" s="47"/>
      <c r="C142" s="235" t="s">
        <v>9</v>
      </c>
      <c r="D142" s="235" t="s">
        <v>184</v>
      </c>
      <c r="E142" s="236" t="s">
        <v>369</v>
      </c>
      <c r="F142" s="237" t="s">
        <v>370</v>
      </c>
      <c r="G142" s="238" t="s">
        <v>318</v>
      </c>
      <c r="H142" s="239">
        <v>21.789999999999999</v>
      </c>
      <c r="I142" s="240"/>
      <c r="J142" s="241">
        <f>ROUND(I142*H142,2)</f>
        <v>0</v>
      </c>
      <c r="K142" s="237" t="s">
        <v>273</v>
      </c>
      <c r="L142" s="73"/>
      <c r="M142" s="242" t="s">
        <v>34</v>
      </c>
      <c r="N142" s="243" t="s">
        <v>50</v>
      </c>
      <c r="O142" s="48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AR142" s="24" t="s">
        <v>197</v>
      </c>
      <c r="AT142" s="24" t="s">
        <v>184</v>
      </c>
      <c r="AU142" s="24" t="s">
        <v>90</v>
      </c>
      <c r="AY142" s="24" t="s">
        <v>183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24" t="s">
        <v>87</v>
      </c>
      <c r="BK142" s="246">
        <f>ROUND(I142*H142,2)</f>
        <v>0</v>
      </c>
      <c r="BL142" s="24" t="s">
        <v>197</v>
      </c>
      <c r="BM142" s="24" t="s">
        <v>1118</v>
      </c>
    </row>
    <row r="143" s="12" customFormat="1">
      <c r="B143" s="253"/>
      <c r="C143" s="254"/>
      <c r="D143" s="255" t="s">
        <v>275</v>
      </c>
      <c r="E143" s="256" t="s">
        <v>34</v>
      </c>
      <c r="F143" s="257" t="s">
        <v>1119</v>
      </c>
      <c r="G143" s="254"/>
      <c r="H143" s="258">
        <v>21.789999999999999</v>
      </c>
      <c r="I143" s="259"/>
      <c r="J143" s="254"/>
      <c r="K143" s="254"/>
      <c r="L143" s="260"/>
      <c r="M143" s="261"/>
      <c r="N143" s="262"/>
      <c r="O143" s="262"/>
      <c r="P143" s="262"/>
      <c r="Q143" s="262"/>
      <c r="R143" s="262"/>
      <c r="S143" s="262"/>
      <c r="T143" s="263"/>
      <c r="AT143" s="264" t="s">
        <v>275</v>
      </c>
      <c r="AU143" s="264" t="s">
        <v>90</v>
      </c>
      <c r="AV143" s="12" t="s">
        <v>90</v>
      </c>
      <c r="AW143" s="12" t="s">
        <v>42</v>
      </c>
      <c r="AX143" s="12" t="s">
        <v>87</v>
      </c>
      <c r="AY143" s="264" t="s">
        <v>183</v>
      </c>
    </row>
    <row r="144" s="1" customFormat="1" ht="38.25" customHeight="1">
      <c r="B144" s="47"/>
      <c r="C144" s="235" t="s">
        <v>368</v>
      </c>
      <c r="D144" s="235" t="s">
        <v>184</v>
      </c>
      <c r="E144" s="236" t="s">
        <v>374</v>
      </c>
      <c r="F144" s="237" t="s">
        <v>375</v>
      </c>
      <c r="G144" s="238" t="s">
        <v>318</v>
      </c>
      <c r="H144" s="239">
        <v>342.43599999999998</v>
      </c>
      <c r="I144" s="240"/>
      <c r="J144" s="241">
        <f>ROUND(I144*H144,2)</f>
        <v>0</v>
      </c>
      <c r="K144" s="237" t="s">
        <v>34</v>
      </c>
      <c r="L144" s="73"/>
      <c r="M144" s="242" t="s">
        <v>34</v>
      </c>
      <c r="N144" s="243" t="s">
        <v>50</v>
      </c>
      <c r="O144" s="48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AR144" s="24" t="s">
        <v>197</v>
      </c>
      <c r="AT144" s="24" t="s">
        <v>184</v>
      </c>
      <c r="AU144" s="24" t="s">
        <v>90</v>
      </c>
      <c r="AY144" s="24" t="s">
        <v>183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24" t="s">
        <v>87</v>
      </c>
      <c r="BK144" s="246">
        <f>ROUND(I144*H144,2)</f>
        <v>0</v>
      </c>
      <c r="BL144" s="24" t="s">
        <v>197</v>
      </c>
      <c r="BM144" s="24" t="s">
        <v>1120</v>
      </c>
    </row>
    <row r="145" s="12" customFormat="1">
      <c r="B145" s="253"/>
      <c r="C145" s="254"/>
      <c r="D145" s="255" t="s">
        <v>275</v>
      </c>
      <c r="E145" s="256" t="s">
        <v>34</v>
      </c>
      <c r="F145" s="257" t="s">
        <v>1121</v>
      </c>
      <c r="G145" s="254"/>
      <c r="H145" s="258">
        <v>432.95999999999998</v>
      </c>
      <c r="I145" s="259"/>
      <c r="J145" s="254"/>
      <c r="K145" s="254"/>
      <c r="L145" s="260"/>
      <c r="M145" s="261"/>
      <c r="N145" s="262"/>
      <c r="O145" s="262"/>
      <c r="P145" s="262"/>
      <c r="Q145" s="262"/>
      <c r="R145" s="262"/>
      <c r="S145" s="262"/>
      <c r="T145" s="263"/>
      <c r="AT145" s="264" t="s">
        <v>275</v>
      </c>
      <c r="AU145" s="264" t="s">
        <v>90</v>
      </c>
      <c r="AV145" s="12" t="s">
        <v>90</v>
      </c>
      <c r="AW145" s="12" t="s">
        <v>42</v>
      </c>
      <c r="AX145" s="12" t="s">
        <v>79</v>
      </c>
      <c r="AY145" s="264" t="s">
        <v>183</v>
      </c>
    </row>
    <row r="146" s="12" customFormat="1">
      <c r="B146" s="253"/>
      <c r="C146" s="254"/>
      <c r="D146" s="255" t="s">
        <v>275</v>
      </c>
      <c r="E146" s="256" t="s">
        <v>34</v>
      </c>
      <c r="F146" s="257" t="s">
        <v>1122</v>
      </c>
      <c r="G146" s="254"/>
      <c r="H146" s="258">
        <v>-90.524000000000001</v>
      </c>
      <c r="I146" s="259"/>
      <c r="J146" s="254"/>
      <c r="K146" s="254"/>
      <c r="L146" s="260"/>
      <c r="M146" s="261"/>
      <c r="N146" s="262"/>
      <c r="O146" s="262"/>
      <c r="P146" s="262"/>
      <c r="Q146" s="262"/>
      <c r="R146" s="262"/>
      <c r="S146" s="262"/>
      <c r="T146" s="263"/>
      <c r="AT146" s="264" t="s">
        <v>275</v>
      </c>
      <c r="AU146" s="264" t="s">
        <v>90</v>
      </c>
      <c r="AV146" s="12" t="s">
        <v>90</v>
      </c>
      <c r="AW146" s="12" t="s">
        <v>42</v>
      </c>
      <c r="AX146" s="12" t="s">
        <v>79</v>
      </c>
      <c r="AY146" s="264" t="s">
        <v>183</v>
      </c>
    </row>
    <row r="147" s="1" customFormat="1" ht="38.25" customHeight="1">
      <c r="B147" s="47"/>
      <c r="C147" s="235" t="s">
        <v>373</v>
      </c>
      <c r="D147" s="235" t="s">
        <v>184</v>
      </c>
      <c r="E147" s="236" t="s">
        <v>381</v>
      </c>
      <c r="F147" s="237" t="s">
        <v>382</v>
      </c>
      <c r="G147" s="238" t="s">
        <v>318</v>
      </c>
      <c r="H147" s="239">
        <v>42.804000000000002</v>
      </c>
      <c r="I147" s="240"/>
      <c r="J147" s="241">
        <f>ROUND(I147*H147,2)</f>
        <v>0</v>
      </c>
      <c r="K147" s="237" t="s">
        <v>273</v>
      </c>
      <c r="L147" s="73"/>
      <c r="M147" s="242" t="s">
        <v>34</v>
      </c>
      <c r="N147" s="243" t="s">
        <v>50</v>
      </c>
      <c r="O147" s="48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AR147" s="24" t="s">
        <v>197</v>
      </c>
      <c r="AT147" s="24" t="s">
        <v>184</v>
      </c>
      <c r="AU147" s="24" t="s">
        <v>90</v>
      </c>
      <c r="AY147" s="24" t="s">
        <v>183</v>
      </c>
      <c r="BE147" s="246">
        <f>IF(N147="základní",J147,0)</f>
        <v>0</v>
      </c>
      <c r="BF147" s="246">
        <f>IF(N147="snížená",J147,0)</f>
        <v>0</v>
      </c>
      <c r="BG147" s="246">
        <f>IF(N147="zákl. přenesená",J147,0)</f>
        <v>0</v>
      </c>
      <c r="BH147" s="246">
        <f>IF(N147="sníž. přenesená",J147,0)</f>
        <v>0</v>
      </c>
      <c r="BI147" s="246">
        <f>IF(N147="nulová",J147,0)</f>
        <v>0</v>
      </c>
      <c r="BJ147" s="24" t="s">
        <v>87</v>
      </c>
      <c r="BK147" s="246">
        <f>ROUND(I147*H147,2)</f>
        <v>0</v>
      </c>
      <c r="BL147" s="24" t="s">
        <v>197</v>
      </c>
      <c r="BM147" s="24" t="s">
        <v>1123</v>
      </c>
    </row>
    <row r="148" s="12" customFormat="1">
      <c r="B148" s="253"/>
      <c r="C148" s="254"/>
      <c r="D148" s="255" t="s">
        <v>275</v>
      </c>
      <c r="E148" s="256" t="s">
        <v>34</v>
      </c>
      <c r="F148" s="257" t="s">
        <v>1124</v>
      </c>
      <c r="G148" s="254"/>
      <c r="H148" s="258">
        <v>54.119999999999997</v>
      </c>
      <c r="I148" s="259"/>
      <c r="J148" s="254"/>
      <c r="K148" s="254"/>
      <c r="L148" s="260"/>
      <c r="M148" s="261"/>
      <c r="N148" s="262"/>
      <c r="O148" s="262"/>
      <c r="P148" s="262"/>
      <c r="Q148" s="262"/>
      <c r="R148" s="262"/>
      <c r="S148" s="262"/>
      <c r="T148" s="263"/>
      <c r="AT148" s="264" t="s">
        <v>275</v>
      </c>
      <c r="AU148" s="264" t="s">
        <v>90</v>
      </c>
      <c r="AV148" s="12" t="s">
        <v>90</v>
      </c>
      <c r="AW148" s="12" t="s">
        <v>42</v>
      </c>
      <c r="AX148" s="12" t="s">
        <v>79</v>
      </c>
      <c r="AY148" s="264" t="s">
        <v>183</v>
      </c>
    </row>
    <row r="149" s="12" customFormat="1">
      <c r="B149" s="253"/>
      <c r="C149" s="254"/>
      <c r="D149" s="255" t="s">
        <v>275</v>
      </c>
      <c r="E149" s="256" t="s">
        <v>34</v>
      </c>
      <c r="F149" s="257" t="s">
        <v>1125</v>
      </c>
      <c r="G149" s="254"/>
      <c r="H149" s="258">
        <v>-11.316000000000001</v>
      </c>
      <c r="I149" s="259"/>
      <c r="J149" s="254"/>
      <c r="K149" s="254"/>
      <c r="L149" s="260"/>
      <c r="M149" s="261"/>
      <c r="N149" s="262"/>
      <c r="O149" s="262"/>
      <c r="P149" s="262"/>
      <c r="Q149" s="262"/>
      <c r="R149" s="262"/>
      <c r="S149" s="262"/>
      <c r="T149" s="263"/>
      <c r="AT149" s="264" t="s">
        <v>275</v>
      </c>
      <c r="AU149" s="264" t="s">
        <v>90</v>
      </c>
      <c r="AV149" s="12" t="s">
        <v>90</v>
      </c>
      <c r="AW149" s="12" t="s">
        <v>42</v>
      </c>
      <c r="AX149" s="12" t="s">
        <v>79</v>
      </c>
      <c r="AY149" s="264" t="s">
        <v>183</v>
      </c>
    </row>
    <row r="150" s="1" customFormat="1" ht="38.25" customHeight="1">
      <c r="B150" s="47"/>
      <c r="C150" s="235" t="s">
        <v>380</v>
      </c>
      <c r="D150" s="235" t="s">
        <v>184</v>
      </c>
      <c r="E150" s="236" t="s">
        <v>388</v>
      </c>
      <c r="F150" s="237" t="s">
        <v>389</v>
      </c>
      <c r="G150" s="238" t="s">
        <v>318</v>
      </c>
      <c r="H150" s="239">
        <v>342.43599999999998</v>
      </c>
      <c r="I150" s="240"/>
      <c r="J150" s="241">
        <f>ROUND(I150*H150,2)</f>
        <v>0</v>
      </c>
      <c r="K150" s="237" t="s">
        <v>273</v>
      </c>
      <c r="L150" s="73"/>
      <c r="M150" s="242" t="s">
        <v>34</v>
      </c>
      <c r="N150" s="243" t="s">
        <v>50</v>
      </c>
      <c r="O150" s="48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AR150" s="24" t="s">
        <v>197</v>
      </c>
      <c r="AT150" s="24" t="s">
        <v>184</v>
      </c>
      <c r="AU150" s="24" t="s">
        <v>90</v>
      </c>
      <c r="AY150" s="24" t="s">
        <v>183</v>
      </c>
      <c r="BE150" s="246">
        <f>IF(N150="základní",J150,0)</f>
        <v>0</v>
      </c>
      <c r="BF150" s="246">
        <f>IF(N150="snížená",J150,0)</f>
        <v>0</v>
      </c>
      <c r="BG150" s="246">
        <f>IF(N150="zákl. přenesená",J150,0)</f>
        <v>0</v>
      </c>
      <c r="BH150" s="246">
        <f>IF(N150="sníž. přenesená",J150,0)</f>
        <v>0</v>
      </c>
      <c r="BI150" s="246">
        <f>IF(N150="nulová",J150,0)</f>
        <v>0</v>
      </c>
      <c r="BJ150" s="24" t="s">
        <v>87</v>
      </c>
      <c r="BK150" s="246">
        <f>ROUND(I150*H150,2)</f>
        <v>0</v>
      </c>
      <c r="BL150" s="24" t="s">
        <v>197</v>
      </c>
      <c r="BM150" s="24" t="s">
        <v>1126</v>
      </c>
    </row>
    <row r="151" s="12" customFormat="1">
      <c r="B151" s="253"/>
      <c r="C151" s="254"/>
      <c r="D151" s="255" t="s">
        <v>275</v>
      </c>
      <c r="E151" s="256" t="s">
        <v>34</v>
      </c>
      <c r="F151" s="257" t="s">
        <v>1121</v>
      </c>
      <c r="G151" s="254"/>
      <c r="H151" s="258">
        <v>432.95999999999998</v>
      </c>
      <c r="I151" s="259"/>
      <c r="J151" s="254"/>
      <c r="K151" s="254"/>
      <c r="L151" s="260"/>
      <c r="M151" s="261"/>
      <c r="N151" s="262"/>
      <c r="O151" s="262"/>
      <c r="P151" s="262"/>
      <c r="Q151" s="262"/>
      <c r="R151" s="262"/>
      <c r="S151" s="262"/>
      <c r="T151" s="263"/>
      <c r="AT151" s="264" t="s">
        <v>275</v>
      </c>
      <c r="AU151" s="264" t="s">
        <v>90</v>
      </c>
      <c r="AV151" s="12" t="s">
        <v>90</v>
      </c>
      <c r="AW151" s="12" t="s">
        <v>42</v>
      </c>
      <c r="AX151" s="12" t="s">
        <v>79</v>
      </c>
      <c r="AY151" s="264" t="s">
        <v>183</v>
      </c>
    </row>
    <row r="152" s="12" customFormat="1">
      <c r="B152" s="253"/>
      <c r="C152" s="254"/>
      <c r="D152" s="255" t="s">
        <v>275</v>
      </c>
      <c r="E152" s="256" t="s">
        <v>34</v>
      </c>
      <c r="F152" s="257" t="s">
        <v>1122</v>
      </c>
      <c r="G152" s="254"/>
      <c r="H152" s="258">
        <v>-90.524000000000001</v>
      </c>
      <c r="I152" s="259"/>
      <c r="J152" s="254"/>
      <c r="K152" s="254"/>
      <c r="L152" s="260"/>
      <c r="M152" s="261"/>
      <c r="N152" s="262"/>
      <c r="O152" s="262"/>
      <c r="P152" s="262"/>
      <c r="Q152" s="262"/>
      <c r="R152" s="262"/>
      <c r="S152" s="262"/>
      <c r="T152" s="263"/>
      <c r="AT152" s="264" t="s">
        <v>275</v>
      </c>
      <c r="AU152" s="264" t="s">
        <v>90</v>
      </c>
      <c r="AV152" s="12" t="s">
        <v>90</v>
      </c>
      <c r="AW152" s="12" t="s">
        <v>42</v>
      </c>
      <c r="AX152" s="12" t="s">
        <v>79</v>
      </c>
      <c r="AY152" s="264" t="s">
        <v>183</v>
      </c>
    </row>
    <row r="153" s="1" customFormat="1" ht="38.25" customHeight="1">
      <c r="B153" s="47"/>
      <c r="C153" s="235" t="s">
        <v>387</v>
      </c>
      <c r="D153" s="235" t="s">
        <v>184</v>
      </c>
      <c r="E153" s="236" t="s">
        <v>392</v>
      </c>
      <c r="F153" s="237" t="s">
        <v>393</v>
      </c>
      <c r="G153" s="238" t="s">
        <v>318</v>
      </c>
      <c r="H153" s="239">
        <v>38.915999999999997</v>
      </c>
      <c r="I153" s="240"/>
      <c r="J153" s="241">
        <f>ROUND(I153*H153,2)</f>
        <v>0</v>
      </c>
      <c r="K153" s="237" t="s">
        <v>273</v>
      </c>
      <c r="L153" s="73"/>
      <c r="M153" s="242" t="s">
        <v>34</v>
      </c>
      <c r="N153" s="243" t="s">
        <v>50</v>
      </c>
      <c r="O153" s="48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AR153" s="24" t="s">
        <v>197</v>
      </c>
      <c r="AT153" s="24" t="s">
        <v>184</v>
      </c>
      <c r="AU153" s="24" t="s">
        <v>90</v>
      </c>
      <c r="AY153" s="24" t="s">
        <v>183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24" t="s">
        <v>87</v>
      </c>
      <c r="BK153" s="246">
        <f>ROUND(I153*H153,2)</f>
        <v>0</v>
      </c>
      <c r="BL153" s="24" t="s">
        <v>197</v>
      </c>
      <c r="BM153" s="24" t="s">
        <v>1127</v>
      </c>
    </row>
    <row r="154" s="12" customFormat="1">
      <c r="B154" s="253"/>
      <c r="C154" s="254"/>
      <c r="D154" s="255" t="s">
        <v>275</v>
      </c>
      <c r="E154" s="256" t="s">
        <v>34</v>
      </c>
      <c r="F154" s="257" t="s">
        <v>1128</v>
      </c>
      <c r="G154" s="254"/>
      <c r="H154" s="258">
        <v>-54.119999999999997</v>
      </c>
      <c r="I154" s="259"/>
      <c r="J154" s="254"/>
      <c r="K154" s="254"/>
      <c r="L154" s="260"/>
      <c r="M154" s="261"/>
      <c r="N154" s="262"/>
      <c r="O154" s="262"/>
      <c r="P154" s="262"/>
      <c r="Q154" s="262"/>
      <c r="R154" s="262"/>
      <c r="S154" s="262"/>
      <c r="T154" s="263"/>
      <c r="AT154" s="264" t="s">
        <v>275</v>
      </c>
      <c r="AU154" s="264" t="s">
        <v>90</v>
      </c>
      <c r="AV154" s="12" t="s">
        <v>90</v>
      </c>
      <c r="AW154" s="12" t="s">
        <v>42</v>
      </c>
      <c r="AX154" s="12" t="s">
        <v>79</v>
      </c>
      <c r="AY154" s="264" t="s">
        <v>183</v>
      </c>
    </row>
    <row r="155" s="12" customFormat="1">
      <c r="B155" s="253"/>
      <c r="C155" s="254"/>
      <c r="D155" s="255" t="s">
        <v>275</v>
      </c>
      <c r="E155" s="256" t="s">
        <v>34</v>
      </c>
      <c r="F155" s="257" t="s">
        <v>1129</v>
      </c>
      <c r="G155" s="254"/>
      <c r="H155" s="258">
        <v>11.316000000000001</v>
      </c>
      <c r="I155" s="259"/>
      <c r="J155" s="254"/>
      <c r="K155" s="254"/>
      <c r="L155" s="260"/>
      <c r="M155" s="261"/>
      <c r="N155" s="262"/>
      <c r="O155" s="262"/>
      <c r="P155" s="262"/>
      <c r="Q155" s="262"/>
      <c r="R155" s="262"/>
      <c r="S155" s="262"/>
      <c r="T155" s="263"/>
      <c r="AT155" s="264" t="s">
        <v>275</v>
      </c>
      <c r="AU155" s="264" t="s">
        <v>90</v>
      </c>
      <c r="AV155" s="12" t="s">
        <v>90</v>
      </c>
      <c r="AW155" s="12" t="s">
        <v>42</v>
      </c>
      <c r="AX155" s="12" t="s">
        <v>79</v>
      </c>
      <c r="AY155" s="264" t="s">
        <v>183</v>
      </c>
    </row>
    <row r="156" s="12" customFormat="1">
      <c r="B156" s="253"/>
      <c r="C156" s="254"/>
      <c r="D156" s="255" t="s">
        <v>275</v>
      </c>
      <c r="E156" s="256" t="s">
        <v>34</v>
      </c>
      <c r="F156" s="257" t="s">
        <v>1130</v>
      </c>
      <c r="G156" s="254"/>
      <c r="H156" s="258">
        <v>81.719999999999999</v>
      </c>
      <c r="I156" s="259"/>
      <c r="J156" s="254"/>
      <c r="K156" s="254"/>
      <c r="L156" s="260"/>
      <c r="M156" s="261"/>
      <c r="N156" s="262"/>
      <c r="O156" s="262"/>
      <c r="P156" s="262"/>
      <c r="Q156" s="262"/>
      <c r="R156" s="262"/>
      <c r="S156" s="262"/>
      <c r="T156" s="263"/>
      <c r="AT156" s="264" t="s">
        <v>275</v>
      </c>
      <c r="AU156" s="264" t="s">
        <v>90</v>
      </c>
      <c r="AV156" s="12" t="s">
        <v>90</v>
      </c>
      <c r="AW156" s="12" t="s">
        <v>42</v>
      </c>
      <c r="AX156" s="12" t="s">
        <v>79</v>
      </c>
      <c r="AY156" s="264" t="s">
        <v>183</v>
      </c>
    </row>
    <row r="157" s="1" customFormat="1" ht="51" customHeight="1">
      <c r="B157" s="47"/>
      <c r="C157" s="235" t="s">
        <v>391</v>
      </c>
      <c r="D157" s="235" t="s">
        <v>184</v>
      </c>
      <c r="E157" s="236" t="s">
        <v>400</v>
      </c>
      <c r="F157" s="237" t="s">
        <v>401</v>
      </c>
      <c r="G157" s="238" t="s">
        <v>318</v>
      </c>
      <c r="H157" s="239">
        <v>778.32000000000005</v>
      </c>
      <c r="I157" s="240"/>
      <c r="J157" s="241">
        <f>ROUND(I157*H157,2)</f>
        <v>0</v>
      </c>
      <c r="K157" s="237" t="s">
        <v>273</v>
      </c>
      <c r="L157" s="73"/>
      <c r="M157" s="242" t="s">
        <v>34</v>
      </c>
      <c r="N157" s="243" t="s">
        <v>50</v>
      </c>
      <c r="O157" s="48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AR157" s="24" t="s">
        <v>197</v>
      </c>
      <c r="AT157" s="24" t="s">
        <v>184</v>
      </c>
      <c r="AU157" s="24" t="s">
        <v>90</v>
      </c>
      <c r="AY157" s="24" t="s">
        <v>183</v>
      </c>
      <c r="BE157" s="246">
        <f>IF(N157="základní",J157,0)</f>
        <v>0</v>
      </c>
      <c r="BF157" s="246">
        <f>IF(N157="snížená",J157,0)</f>
        <v>0</v>
      </c>
      <c r="BG157" s="246">
        <f>IF(N157="zákl. přenesená",J157,0)</f>
        <v>0</v>
      </c>
      <c r="BH157" s="246">
        <f>IF(N157="sníž. přenesená",J157,0)</f>
        <v>0</v>
      </c>
      <c r="BI157" s="246">
        <f>IF(N157="nulová",J157,0)</f>
        <v>0</v>
      </c>
      <c r="BJ157" s="24" t="s">
        <v>87</v>
      </c>
      <c r="BK157" s="246">
        <f>ROUND(I157*H157,2)</f>
        <v>0</v>
      </c>
      <c r="BL157" s="24" t="s">
        <v>197</v>
      </c>
      <c r="BM157" s="24" t="s">
        <v>1131</v>
      </c>
    </row>
    <row r="158" s="12" customFormat="1">
      <c r="B158" s="253"/>
      <c r="C158" s="254"/>
      <c r="D158" s="255" t="s">
        <v>275</v>
      </c>
      <c r="E158" s="256" t="s">
        <v>34</v>
      </c>
      <c r="F158" s="257" t="s">
        <v>1132</v>
      </c>
      <c r="G158" s="254"/>
      <c r="H158" s="258">
        <v>778.32000000000005</v>
      </c>
      <c r="I158" s="259"/>
      <c r="J158" s="254"/>
      <c r="K158" s="254"/>
      <c r="L158" s="260"/>
      <c r="M158" s="261"/>
      <c r="N158" s="262"/>
      <c r="O158" s="262"/>
      <c r="P158" s="262"/>
      <c r="Q158" s="262"/>
      <c r="R158" s="262"/>
      <c r="S158" s="262"/>
      <c r="T158" s="263"/>
      <c r="AT158" s="264" t="s">
        <v>275</v>
      </c>
      <c r="AU158" s="264" t="s">
        <v>90</v>
      </c>
      <c r="AV158" s="12" t="s">
        <v>90</v>
      </c>
      <c r="AW158" s="12" t="s">
        <v>42</v>
      </c>
      <c r="AX158" s="12" t="s">
        <v>79</v>
      </c>
      <c r="AY158" s="264" t="s">
        <v>183</v>
      </c>
    </row>
    <row r="159" s="1" customFormat="1" ht="38.25" customHeight="1">
      <c r="B159" s="47"/>
      <c r="C159" s="235" t="s">
        <v>399</v>
      </c>
      <c r="D159" s="235" t="s">
        <v>184</v>
      </c>
      <c r="E159" s="236" t="s">
        <v>405</v>
      </c>
      <c r="F159" s="237" t="s">
        <v>406</v>
      </c>
      <c r="G159" s="238" t="s">
        <v>318</v>
      </c>
      <c r="H159" s="239">
        <v>42.804000000000002</v>
      </c>
      <c r="I159" s="240"/>
      <c r="J159" s="241">
        <f>ROUND(I159*H159,2)</f>
        <v>0</v>
      </c>
      <c r="K159" s="237" t="s">
        <v>273</v>
      </c>
      <c r="L159" s="73"/>
      <c r="M159" s="242" t="s">
        <v>34</v>
      </c>
      <c r="N159" s="243" t="s">
        <v>50</v>
      </c>
      <c r="O159" s="48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AR159" s="24" t="s">
        <v>197</v>
      </c>
      <c r="AT159" s="24" t="s">
        <v>184</v>
      </c>
      <c r="AU159" s="24" t="s">
        <v>90</v>
      </c>
      <c r="AY159" s="24" t="s">
        <v>183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24" t="s">
        <v>87</v>
      </c>
      <c r="BK159" s="246">
        <f>ROUND(I159*H159,2)</f>
        <v>0</v>
      </c>
      <c r="BL159" s="24" t="s">
        <v>197</v>
      </c>
      <c r="BM159" s="24" t="s">
        <v>1133</v>
      </c>
    </row>
    <row r="160" s="12" customFormat="1">
      <c r="B160" s="253"/>
      <c r="C160" s="254"/>
      <c r="D160" s="255" t="s">
        <v>275</v>
      </c>
      <c r="E160" s="256" t="s">
        <v>34</v>
      </c>
      <c r="F160" s="257" t="s">
        <v>1124</v>
      </c>
      <c r="G160" s="254"/>
      <c r="H160" s="258">
        <v>54.119999999999997</v>
      </c>
      <c r="I160" s="259"/>
      <c r="J160" s="254"/>
      <c r="K160" s="254"/>
      <c r="L160" s="260"/>
      <c r="M160" s="261"/>
      <c r="N160" s="262"/>
      <c r="O160" s="262"/>
      <c r="P160" s="262"/>
      <c r="Q160" s="262"/>
      <c r="R160" s="262"/>
      <c r="S160" s="262"/>
      <c r="T160" s="263"/>
      <c r="AT160" s="264" t="s">
        <v>275</v>
      </c>
      <c r="AU160" s="264" t="s">
        <v>90</v>
      </c>
      <c r="AV160" s="12" t="s">
        <v>90</v>
      </c>
      <c r="AW160" s="12" t="s">
        <v>42</v>
      </c>
      <c r="AX160" s="12" t="s">
        <v>79</v>
      </c>
      <c r="AY160" s="264" t="s">
        <v>183</v>
      </c>
    </row>
    <row r="161" s="12" customFormat="1">
      <c r="B161" s="253"/>
      <c r="C161" s="254"/>
      <c r="D161" s="255" t="s">
        <v>275</v>
      </c>
      <c r="E161" s="256" t="s">
        <v>34</v>
      </c>
      <c r="F161" s="257" t="s">
        <v>1125</v>
      </c>
      <c r="G161" s="254"/>
      <c r="H161" s="258">
        <v>-11.316000000000001</v>
      </c>
      <c r="I161" s="259"/>
      <c r="J161" s="254"/>
      <c r="K161" s="254"/>
      <c r="L161" s="260"/>
      <c r="M161" s="261"/>
      <c r="N161" s="262"/>
      <c r="O161" s="262"/>
      <c r="P161" s="262"/>
      <c r="Q161" s="262"/>
      <c r="R161" s="262"/>
      <c r="S161" s="262"/>
      <c r="T161" s="263"/>
      <c r="AT161" s="264" t="s">
        <v>275</v>
      </c>
      <c r="AU161" s="264" t="s">
        <v>90</v>
      </c>
      <c r="AV161" s="12" t="s">
        <v>90</v>
      </c>
      <c r="AW161" s="12" t="s">
        <v>42</v>
      </c>
      <c r="AX161" s="12" t="s">
        <v>79</v>
      </c>
      <c r="AY161" s="264" t="s">
        <v>183</v>
      </c>
    </row>
    <row r="162" s="1" customFormat="1" ht="51" customHeight="1">
      <c r="B162" s="47"/>
      <c r="C162" s="235" t="s">
        <v>404</v>
      </c>
      <c r="D162" s="235" t="s">
        <v>184</v>
      </c>
      <c r="E162" s="236" t="s">
        <v>409</v>
      </c>
      <c r="F162" s="237" t="s">
        <v>410</v>
      </c>
      <c r="G162" s="238" t="s">
        <v>318</v>
      </c>
      <c r="H162" s="239">
        <v>856.08000000000004</v>
      </c>
      <c r="I162" s="240"/>
      <c r="J162" s="241">
        <f>ROUND(I162*H162,2)</f>
        <v>0</v>
      </c>
      <c r="K162" s="237" t="s">
        <v>273</v>
      </c>
      <c r="L162" s="73"/>
      <c r="M162" s="242" t="s">
        <v>34</v>
      </c>
      <c r="N162" s="243" t="s">
        <v>50</v>
      </c>
      <c r="O162" s="48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AR162" s="24" t="s">
        <v>197</v>
      </c>
      <c r="AT162" s="24" t="s">
        <v>184</v>
      </c>
      <c r="AU162" s="24" t="s">
        <v>90</v>
      </c>
      <c r="AY162" s="24" t="s">
        <v>183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24" t="s">
        <v>87</v>
      </c>
      <c r="BK162" s="246">
        <f>ROUND(I162*H162,2)</f>
        <v>0</v>
      </c>
      <c r="BL162" s="24" t="s">
        <v>197</v>
      </c>
      <c r="BM162" s="24" t="s">
        <v>1134</v>
      </c>
    </row>
    <row r="163" s="12" customFormat="1">
      <c r="B163" s="253"/>
      <c r="C163" s="254"/>
      <c r="D163" s="255" t="s">
        <v>275</v>
      </c>
      <c r="E163" s="256" t="s">
        <v>34</v>
      </c>
      <c r="F163" s="257" t="s">
        <v>1135</v>
      </c>
      <c r="G163" s="254"/>
      <c r="H163" s="258">
        <v>856.08000000000004</v>
      </c>
      <c r="I163" s="259"/>
      <c r="J163" s="254"/>
      <c r="K163" s="254"/>
      <c r="L163" s="260"/>
      <c r="M163" s="261"/>
      <c r="N163" s="262"/>
      <c r="O163" s="262"/>
      <c r="P163" s="262"/>
      <c r="Q163" s="262"/>
      <c r="R163" s="262"/>
      <c r="S163" s="262"/>
      <c r="T163" s="263"/>
      <c r="AT163" s="264" t="s">
        <v>275</v>
      </c>
      <c r="AU163" s="264" t="s">
        <v>90</v>
      </c>
      <c r="AV163" s="12" t="s">
        <v>90</v>
      </c>
      <c r="AW163" s="12" t="s">
        <v>42</v>
      </c>
      <c r="AX163" s="12" t="s">
        <v>87</v>
      </c>
      <c r="AY163" s="264" t="s">
        <v>183</v>
      </c>
    </row>
    <row r="164" s="1" customFormat="1" ht="16.5" customHeight="1">
      <c r="B164" s="47"/>
      <c r="C164" s="235" t="s">
        <v>408</v>
      </c>
      <c r="D164" s="235" t="s">
        <v>184</v>
      </c>
      <c r="E164" s="236" t="s">
        <v>413</v>
      </c>
      <c r="F164" s="237" t="s">
        <v>414</v>
      </c>
      <c r="G164" s="238" t="s">
        <v>318</v>
      </c>
      <c r="H164" s="239">
        <v>81.719999999999999</v>
      </c>
      <c r="I164" s="240"/>
      <c r="J164" s="241">
        <f>ROUND(I164*H164,2)</f>
        <v>0</v>
      </c>
      <c r="K164" s="237" t="s">
        <v>34</v>
      </c>
      <c r="L164" s="73"/>
      <c r="M164" s="242" t="s">
        <v>34</v>
      </c>
      <c r="N164" s="243" t="s">
        <v>50</v>
      </c>
      <c r="O164" s="48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AR164" s="24" t="s">
        <v>197</v>
      </c>
      <c r="AT164" s="24" t="s">
        <v>184</v>
      </c>
      <c r="AU164" s="24" t="s">
        <v>90</v>
      </c>
      <c r="AY164" s="24" t="s">
        <v>183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24" t="s">
        <v>87</v>
      </c>
      <c r="BK164" s="246">
        <f>ROUND(I164*H164,2)</f>
        <v>0</v>
      </c>
      <c r="BL164" s="24" t="s">
        <v>197</v>
      </c>
      <c r="BM164" s="24" t="s">
        <v>1136</v>
      </c>
    </row>
    <row r="165" s="12" customFormat="1">
      <c r="B165" s="253"/>
      <c r="C165" s="254"/>
      <c r="D165" s="255" t="s">
        <v>275</v>
      </c>
      <c r="E165" s="256" t="s">
        <v>34</v>
      </c>
      <c r="F165" s="257" t="s">
        <v>1130</v>
      </c>
      <c r="G165" s="254"/>
      <c r="H165" s="258">
        <v>81.719999999999999</v>
      </c>
      <c r="I165" s="259"/>
      <c r="J165" s="254"/>
      <c r="K165" s="254"/>
      <c r="L165" s="260"/>
      <c r="M165" s="261"/>
      <c r="N165" s="262"/>
      <c r="O165" s="262"/>
      <c r="P165" s="262"/>
      <c r="Q165" s="262"/>
      <c r="R165" s="262"/>
      <c r="S165" s="262"/>
      <c r="T165" s="263"/>
      <c r="AT165" s="264" t="s">
        <v>275</v>
      </c>
      <c r="AU165" s="264" t="s">
        <v>90</v>
      </c>
      <c r="AV165" s="12" t="s">
        <v>90</v>
      </c>
      <c r="AW165" s="12" t="s">
        <v>42</v>
      </c>
      <c r="AX165" s="12" t="s">
        <v>79</v>
      </c>
      <c r="AY165" s="264" t="s">
        <v>183</v>
      </c>
    </row>
    <row r="166" s="1" customFormat="1" ht="16.5" customHeight="1">
      <c r="B166" s="47"/>
      <c r="C166" s="235" t="s">
        <v>301</v>
      </c>
      <c r="D166" s="235" t="s">
        <v>184</v>
      </c>
      <c r="E166" s="236" t="s">
        <v>418</v>
      </c>
      <c r="F166" s="237" t="s">
        <v>419</v>
      </c>
      <c r="G166" s="238" t="s">
        <v>305</v>
      </c>
      <c r="H166" s="239">
        <v>163.44</v>
      </c>
      <c r="I166" s="240"/>
      <c r="J166" s="241">
        <f>ROUND(I166*H166,2)</f>
        <v>0</v>
      </c>
      <c r="K166" s="237" t="s">
        <v>273</v>
      </c>
      <c r="L166" s="73"/>
      <c r="M166" s="242" t="s">
        <v>34</v>
      </c>
      <c r="N166" s="243" t="s">
        <v>50</v>
      </c>
      <c r="O166" s="48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AR166" s="24" t="s">
        <v>197</v>
      </c>
      <c r="AT166" s="24" t="s">
        <v>184</v>
      </c>
      <c r="AU166" s="24" t="s">
        <v>90</v>
      </c>
      <c r="AY166" s="24" t="s">
        <v>183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24" t="s">
        <v>87</v>
      </c>
      <c r="BK166" s="246">
        <f>ROUND(I166*H166,2)</f>
        <v>0</v>
      </c>
      <c r="BL166" s="24" t="s">
        <v>197</v>
      </c>
      <c r="BM166" s="24" t="s">
        <v>1137</v>
      </c>
    </row>
    <row r="167" s="12" customFormat="1">
      <c r="B167" s="253"/>
      <c r="C167" s="254"/>
      <c r="D167" s="255" t="s">
        <v>275</v>
      </c>
      <c r="E167" s="256" t="s">
        <v>34</v>
      </c>
      <c r="F167" s="257" t="s">
        <v>1138</v>
      </c>
      <c r="G167" s="254"/>
      <c r="H167" s="258">
        <v>163.44</v>
      </c>
      <c r="I167" s="259"/>
      <c r="J167" s="254"/>
      <c r="K167" s="254"/>
      <c r="L167" s="260"/>
      <c r="M167" s="261"/>
      <c r="N167" s="262"/>
      <c r="O167" s="262"/>
      <c r="P167" s="262"/>
      <c r="Q167" s="262"/>
      <c r="R167" s="262"/>
      <c r="S167" s="262"/>
      <c r="T167" s="263"/>
      <c r="AT167" s="264" t="s">
        <v>275</v>
      </c>
      <c r="AU167" s="264" t="s">
        <v>90</v>
      </c>
      <c r="AV167" s="12" t="s">
        <v>90</v>
      </c>
      <c r="AW167" s="12" t="s">
        <v>42</v>
      </c>
      <c r="AX167" s="12" t="s">
        <v>79</v>
      </c>
      <c r="AY167" s="264" t="s">
        <v>183</v>
      </c>
    </row>
    <row r="168" s="1" customFormat="1" ht="25.5" customHeight="1">
      <c r="B168" s="47"/>
      <c r="C168" s="235" t="s">
        <v>417</v>
      </c>
      <c r="D168" s="235" t="s">
        <v>184</v>
      </c>
      <c r="E168" s="236" t="s">
        <v>423</v>
      </c>
      <c r="F168" s="237" t="s">
        <v>424</v>
      </c>
      <c r="G168" s="238" t="s">
        <v>318</v>
      </c>
      <c r="H168" s="239">
        <v>158.38200000000001</v>
      </c>
      <c r="I168" s="240"/>
      <c r="J168" s="241">
        <f>ROUND(I168*H168,2)</f>
        <v>0</v>
      </c>
      <c r="K168" s="237" t="s">
        <v>34</v>
      </c>
      <c r="L168" s="73"/>
      <c r="M168" s="242" t="s">
        <v>34</v>
      </c>
      <c r="N168" s="243" t="s">
        <v>50</v>
      </c>
      <c r="O168" s="48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AR168" s="24" t="s">
        <v>197</v>
      </c>
      <c r="AT168" s="24" t="s">
        <v>184</v>
      </c>
      <c r="AU168" s="24" t="s">
        <v>90</v>
      </c>
      <c r="AY168" s="24" t="s">
        <v>183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24" t="s">
        <v>87</v>
      </c>
      <c r="BK168" s="246">
        <f>ROUND(I168*H168,2)</f>
        <v>0</v>
      </c>
      <c r="BL168" s="24" t="s">
        <v>197</v>
      </c>
      <c r="BM168" s="24" t="s">
        <v>1139</v>
      </c>
    </row>
    <row r="169" s="12" customFormat="1">
      <c r="B169" s="253"/>
      <c r="C169" s="254"/>
      <c r="D169" s="255" t="s">
        <v>275</v>
      </c>
      <c r="E169" s="256" t="s">
        <v>34</v>
      </c>
      <c r="F169" s="257" t="s">
        <v>1140</v>
      </c>
      <c r="G169" s="254"/>
      <c r="H169" s="258">
        <v>270.60000000000002</v>
      </c>
      <c r="I169" s="259"/>
      <c r="J169" s="254"/>
      <c r="K169" s="254"/>
      <c r="L169" s="260"/>
      <c r="M169" s="261"/>
      <c r="N169" s="262"/>
      <c r="O169" s="262"/>
      <c r="P169" s="262"/>
      <c r="Q169" s="262"/>
      <c r="R169" s="262"/>
      <c r="S169" s="262"/>
      <c r="T169" s="263"/>
      <c r="AT169" s="264" t="s">
        <v>275</v>
      </c>
      <c r="AU169" s="264" t="s">
        <v>90</v>
      </c>
      <c r="AV169" s="12" t="s">
        <v>90</v>
      </c>
      <c r="AW169" s="12" t="s">
        <v>42</v>
      </c>
      <c r="AX169" s="12" t="s">
        <v>79</v>
      </c>
      <c r="AY169" s="264" t="s">
        <v>183</v>
      </c>
    </row>
    <row r="170" s="12" customFormat="1">
      <c r="B170" s="253"/>
      <c r="C170" s="254"/>
      <c r="D170" s="255" t="s">
        <v>275</v>
      </c>
      <c r="E170" s="256" t="s">
        <v>34</v>
      </c>
      <c r="F170" s="257" t="s">
        <v>1141</v>
      </c>
      <c r="G170" s="254"/>
      <c r="H170" s="258">
        <v>-56.578000000000003</v>
      </c>
      <c r="I170" s="259"/>
      <c r="J170" s="254"/>
      <c r="K170" s="254"/>
      <c r="L170" s="260"/>
      <c r="M170" s="261"/>
      <c r="N170" s="262"/>
      <c r="O170" s="262"/>
      <c r="P170" s="262"/>
      <c r="Q170" s="262"/>
      <c r="R170" s="262"/>
      <c r="S170" s="262"/>
      <c r="T170" s="263"/>
      <c r="AT170" s="264" t="s">
        <v>275</v>
      </c>
      <c r="AU170" s="264" t="s">
        <v>90</v>
      </c>
      <c r="AV170" s="12" t="s">
        <v>90</v>
      </c>
      <c r="AW170" s="12" t="s">
        <v>42</v>
      </c>
      <c r="AX170" s="12" t="s">
        <v>79</v>
      </c>
      <c r="AY170" s="264" t="s">
        <v>183</v>
      </c>
    </row>
    <row r="171" s="12" customFormat="1">
      <c r="B171" s="253"/>
      <c r="C171" s="254"/>
      <c r="D171" s="255" t="s">
        <v>275</v>
      </c>
      <c r="E171" s="256" t="s">
        <v>34</v>
      </c>
      <c r="F171" s="257" t="s">
        <v>1142</v>
      </c>
      <c r="G171" s="254"/>
      <c r="H171" s="258">
        <v>-45.640000000000001</v>
      </c>
      <c r="I171" s="259"/>
      <c r="J171" s="254"/>
      <c r="K171" s="254"/>
      <c r="L171" s="260"/>
      <c r="M171" s="261"/>
      <c r="N171" s="262"/>
      <c r="O171" s="262"/>
      <c r="P171" s="262"/>
      <c r="Q171" s="262"/>
      <c r="R171" s="262"/>
      <c r="S171" s="262"/>
      <c r="T171" s="263"/>
      <c r="AT171" s="264" t="s">
        <v>275</v>
      </c>
      <c r="AU171" s="264" t="s">
        <v>90</v>
      </c>
      <c r="AV171" s="12" t="s">
        <v>90</v>
      </c>
      <c r="AW171" s="12" t="s">
        <v>42</v>
      </c>
      <c r="AX171" s="12" t="s">
        <v>79</v>
      </c>
      <c r="AY171" s="264" t="s">
        <v>183</v>
      </c>
    </row>
    <row r="172" s="12" customFormat="1">
      <c r="B172" s="253"/>
      <c r="C172" s="254"/>
      <c r="D172" s="255" t="s">
        <v>275</v>
      </c>
      <c r="E172" s="256" t="s">
        <v>34</v>
      </c>
      <c r="F172" s="257" t="s">
        <v>1143</v>
      </c>
      <c r="G172" s="254"/>
      <c r="H172" s="258">
        <v>-10</v>
      </c>
      <c r="I172" s="259"/>
      <c r="J172" s="254"/>
      <c r="K172" s="254"/>
      <c r="L172" s="260"/>
      <c r="M172" s="261"/>
      <c r="N172" s="262"/>
      <c r="O172" s="262"/>
      <c r="P172" s="262"/>
      <c r="Q172" s="262"/>
      <c r="R172" s="262"/>
      <c r="S172" s="262"/>
      <c r="T172" s="263"/>
      <c r="AT172" s="264" t="s">
        <v>275</v>
      </c>
      <c r="AU172" s="264" t="s">
        <v>90</v>
      </c>
      <c r="AV172" s="12" t="s">
        <v>90</v>
      </c>
      <c r="AW172" s="12" t="s">
        <v>42</v>
      </c>
      <c r="AX172" s="12" t="s">
        <v>79</v>
      </c>
      <c r="AY172" s="264" t="s">
        <v>183</v>
      </c>
    </row>
    <row r="173" s="1" customFormat="1" ht="38.25" customHeight="1">
      <c r="B173" s="47"/>
      <c r="C173" s="235" t="s">
        <v>422</v>
      </c>
      <c r="D173" s="235" t="s">
        <v>184</v>
      </c>
      <c r="E173" s="236" t="s">
        <v>431</v>
      </c>
      <c r="F173" s="237" t="s">
        <v>432</v>
      </c>
      <c r="G173" s="238" t="s">
        <v>318</v>
      </c>
      <c r="H173" s="239">
        <v>45.640000000000001</v>
      </c>
      <c r="I173" s="240"/>
      <c r="J173" s="241">
        <f>ROUND(I173*H173,2)</f>
        <v>0</v>
      </c>
      <c r="K173" s="237" t="s">
        <v>273</v>
      </c>
      <c r="L173" s="73"/>
      <c r="M173" s="242" t="s">
        <v>34</v>
      </c>
      <c r="N173" s="243" t="s">
        <v>50</v>
      </c>
      <c r="O173" s="48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AR173" s="24" t="s">
        <v>197</v>
      </c>
      <c r="AT173" s="24" t="s">
        <v>184</v>
      </c>
      <c r="AU173" s="24" t="s">
        <v>90</v>
      </c>
      <c r="AY173" s="24" t="s">
        <v>183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24" t="s">
        <v>87</v>
      </c>
      <c r="BK173" s="246">
        <f>ROUND(I173*H173,2)</f>
        <v>0</v>
      </c>
      <c r="BL173" s="24" t="s">
        <v>197</v>
      </c>
      <c r="BM173" s="24" t="s">
        <v>1144</v>
      </c>
    </row>
    <row r="174" s="12" customFormat="1">
      <c r="B174" s="253"/>
      <c r="C174" s="254"/>
      <c r="D174" s="255" t="s">
        <v>275</v>
      </c>
      <c r="E174" s="256" t="s">
        <v>34</v>
      </c>
      <c r="F174" s="257" t="s">
        <v>1145</v>
      </c>
      <c r="G174" s="254"/>
      <c r="H174" s="258">
        <v>45.640000000000001</v>
      </c>
      <c r="I174" s="259"/>
      <c r="J174" s="254"/>
      <c r="K174" s="254"/>
      <c r="L174" s="260"/>
      <c r="M174" s="261"/>
      <c r="N174" s="262"/>
      <c r="O174" s="262"/>
      <c r="P174" s="262"/>
      <c r="Q174" s="262"/>
      <c r="R174" s="262"/>
      <c r="S174" s="262"/>
      <c r="T174" s="263"/>
      <c r="AT174" s="264" t="s">
        <v>275</v>
      </c>
      <c r="AU174" s="264" t="s">
        <v>90</v>
      </c>
      <c r="AV174" s="12" t="s">
        <v>90</v>
      </c>
      <c r="AW174" s="12" t="s">
        <v>42</v>
      </c>
      <c r="AX174" s="12" t="s">
        <v>79</v>
      </c>
      <c r="AY174" s="264" t="s">
        <v>183</v>
      </c>
    </row>
    <row r="175" s="11" customFormat="1" ht="29.88" customHeight="1">
      <c r="B175" s="219"/>
      <c r="C175" s="220"/>
      <c r="D175" s="221" t="s">
        <v>78</v>
      </c>
      <c r="E175" s="233" t="s">
        <v>90</v>
      </c>
      <c r="F175" s="233" t="s">
        <v>436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SUM(P176:P177)</f>
        <v>0</v>
      </c>
      <c r="Q175" s="227"/>
      <c r="R175" s="228">
        <f>SUM(R176:R177)</f>
        <v>0</v>
      </c>
      <c r="S175" s="227"/>
      <c r="T175" s="229">
        <f>SUM(T176:T177)</f>
        <v>0</v>
      </c>
      <c r="AR175" s="230" t="s">
        <v>87</v>
      </c>
      <c r="AT175" s="231" t="s">
        <v>78</v>
      </c>
      <c r="AU175" s="231" t="s">
        <v>87</v>
      </c>
      <c r="AY175" s="230" t="s">
        <v>183</v>
      </c>
      <c r="BK175" s="232">
        <f>SUM(BK176:BK177)</f>
        <v>0</v>
      </c>
    </row>
    <row r="176" s="1" customFormat="1" ht="16.5" customHeight="1">
      <c r="B176" s="47"/>
      <c r="C176" s="235" t="s">
        <v>430</v>
      </c>
      <c r="D176" s="235" t="s">
        <v>184</v>
      </c>
      <c r="E176" s="236" t="s">
        <v>438</v>
      </c>
      <c r="F176" s="237" t="s">
        <v>439</v>
      </c>
      <c r="G176" s="238" t="s">
        <v>318</v>
      </c>
      <c r="H176" s="239">
        <v>0.5</v>
      </c>
      <c r="I176" s="240"/>
      <c r="J176" s="241">
        <f>ROUND(I176*H176,2)</f>
        <v>0</v>
      </c>
      <c r="K176" s="237" t="s">
        <v>273</v>
      </c>
      <c r="L176" s="73"/>
      <c r="M176" s="242" t="s">
        <v>34</v>
      </c>
      <c r="N176" s="243" t="s">
        <v>50</v>
      </c>
      <c r="O176" s="48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AR176" s="24" t="s">
        <v>197</v>
      </c>
      <c r="AT176" s="24" t="s">
        <v>184</v>
      </c>
      <c r="AU176" s="24" t="s">
        <v>90</v>
      </c>
      <c r="AY176" s="24" t="s">
        <v>183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24" t="s">
        <v>87</v>
      </c>
      <c r="BK176" s="246">
        <f>ROUND(I176*H176,2)</f>
        <v>0</v>
      </c>
      <c r="BL176" s="24" t="s">
        <v>197</v>
      </c>
      <c r="BM176" s="24" t="s">
        <v>1146</v>
      </c>
    </row>
    <row r="177" s="12" customFormat="1">
      <c r="B177" s="253"/>
      <c r="C177" s="254"/>
      <c r="D177" s="255" t="s">
        <v>275</v>
      </c>
      <c r="E177" s="256" t="s">
        <v>34</v>
      </c>
      <c r="F177" s="257" t="s">
        <v>1147</v>
      </c>
      <c r="G177" s="254"/>
      <c r="H177" s="258">
        <v>0.5</v>
      </c>
      <c r="I177" s="259"/>
      <c r="J177" s="254"/>
      <c r="K177" s="254"/>
      <c r="L177" s="260"/>
      <c r="M177" s="261"/>
      <c r="N177" s="262"/>
      <c r="O177" s="262"/>
      <c r="P177" s="262"/>
      <c r="Q177" s="262"/>
      <c r="R177" s="262"/>
      <c r="S177" s="262"/>
      <c r="T177" s="263"/>
      <c r="AT177" s="264" t="s">
        <v>275</v>
      </c>
      <c r="AU177" s="264" t="s">
        <v>90</v>
      </c>
      <c r="AV177" s="12" t="s">
        <v>90</v>
      </c>
      <c r="AW177" s="12" t="s">
        <v>42</v>
      </c>
      <c r="AX177" s="12" t="s">
        <v>87</v>
      </c>
      <c r="AY177" s="264" t="s">
        <v>183</v>
      </c>
    </row>
    <row r="178" s="11" customFormat="1" ht="29.88" customHeight="1">
      <c r="B178" s="219"/>
      <c r="C178" s="220"/>
      <c r="D178" s="221" t="s">
        <v>78</v>
      </c>
      <c r="E178" s="233" t="s">
        <v>197</v>
      </c>
      <c r="F178" s="233" t="s">
        <v>448</v>
      </c>
      <c r="G178" s="220"/>
      <c r="H178" s="220"/>
      <c r="I178" s="223"/>
      <c r="J178" s="234">
        <f>BK178</f>
        <v>0</v>
      </c>
      <c r="K178" s="220"/>
      <c r="L178" s="225"/>
      <c r="M178" s="226"/>
      <c r="N178" s="227"/>
      <c r="O178" s="227"/>
      <c r="P178" s="228">
        <f>SUM(P179:P180)</f>
        <v>0</v>
      </c>
      <c r="Q178" s="227"/>
      <c r="R178" s="228">
        <f>SUM(R179:R180)</f>
        <v>24.6556408</v>
      </c>
      <c r="S178" s="227"/>
      <c r="T178" s="229">
        <f>SUM(T179:T180)</f>
        <v>0</v>
      </c>
      <c r="AR178" s="230" t="s">
        <v>87</v>
      </c>
      <c r="AT178" s="231" t="s">
        <v>78</v>
      </c>
      <c r="AU178" s="231" t="s">
        <v>87</v>
      </c>
      <c r="AY178" s="230" t="s">
        <v>183</v>
      </c>
      <c r="BK178" s="232">
        <f>SUM(BK179:BK180)</f>
        <v>0</v>
      </c>
    </row>
    <row r="179" s="1" customFormat="1" ht="25.5" customHeight="1">
      <c r="B179" s="47"/>
      <c r="C179" s="235" t="s">
        <v>437</v>
      </c>
      <c r="D179" s="235" t="s">
        <v>184</v>
      </c>
      <c r="E179" s="236" t="s">
        <v>454</v>
      </c>
      <c r="F179" s="237" t="s">
        <v>455</v>
      </c>
      <c r="G179" s="238" t="s">
        <v>318</v>
      </c>
      <c r="H179" s="239">
        <v>13.039999999999999</v>
      </c>
      <c r="I179" s="240"/>
      <c r="J179" s="241">
        <f>ROUND(I179*H179,2)</f>
        <v>0</v>
      </c>
      <c r="K179" s="237" t="s">
        <v>34</v>
      </c>
      <c r="L179" s="73"/>
      <c r="M179" s="242" t="s">
        <v>34</v>
      </c>
      <c r="N179" s="243" t="s">
        <v>50</v>
      </c>
      <c r="O179" s="48"/>
      <c r="P179" s="244">
        <f>O179*H179</f>
        <v>0</v>
      </c>
      <c r="Q179" s="244">
        <v>1.8907700000000001</v>
      </c>
      <c r="R179" s="244">
        <f>Q179*H179</f>
        <v>24.6556408</v>
      </c>
      <c r="S179" s="244">
        <v>0</v>
      </c>
      <c r="T179" s="245">
        <f>S179*H179</f>
        <v>0</v>
      </c>
      <c r="AR179" s="24" t="s">
        <v>197</v>
      </c>
      <c r="AT179" s="24" t="s">
        <v>184</v>
      </c>
      <c r="AU179" s="24" t="s">
        <v>90</v>
      </c>
      <c r="AY179" s="24" t="s">
        <v>183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24" t="s">
        <v>87</v>
      </c>
      <c r="BK179" s="246">
        <f>ROUND(I179*H179,2)</f>
        <v>0</v>
      </c>
      <c r="BL179" s="24" t="s">
        <v>197</v>
      </c>
      <c r="BM179" s="24" t="s">
        <v>1148</v>
      </c>
    </row>
    <row r="180" s="12" customFormat="1">
      <c r="B180" s="253"/>
      <c r="C180" s="254"/>
      <c r="D180" s="255" t="s">
        <v>275</v>
      </c>
      <c r="E180" s="256" t="s">
        <v>34</v>
      </c>
      <c r="F180" s="257" t="s">
        <v>1149</v>
      </c>
      <c r="G180" s="254"/>
      <c r="H180" s="258">
        <v>13.039999999999999</v>
      </c>
      <c r="I180" s="259"/>
      <c r="J180" s="254"/>
      <c r="K180" s="254"/>
      <c r="L180" s="260"/>
      <c r="M180" s="261"/>
      <c r="N180" s="262"/>
      <c r="O180" s="262"/>
      <c r="P180" s="262"/>
      <c r="Q180" s="262"/>
      <c r="R180" s="262"/>
      <c r="S180" s="262"/>
      <c r="T180" s="263"/>
      <c r="AT180" s="264" t="s">
        <v>275</v>
      </c>
      <c r="AU180" s="264" t="s">
        <v>90</v>
      </c>
      <c r="AV180" s="12" t="s">
        <v>90</v>
      </c>
      <c r="AW180" s="12" t="s">
        <v>42</v>
      </c>
      <c r="AX180" s="12" t="s">
        <v>87</v>
      </c>
      <c r="AY180" s="264" t="s">
        <v>183</v>
      </c>
    </row>
    <row r="181" s="11" customFormat="1" ht="29.88" customHeight="1">
      <c r="B181" s="219"/>
      <c r="C181" s="220"/>
      <c r="D181" s="221" t="s">
        <v>78</v>
      </c>
      <c r="E181" s="233" t="s">
        <v>182</v>
      </c>
      <c r="F181" s="233" t="s">
        <v>458</v>
      </c>
      <c r="G181" s="220"/>
      <c r="H181" s="220"/>
      <c r="I181" s="223"/>
      <c r="J181" s="234">
        <f>BK181</f>
        <v>0</v>
      </c>
      <c r="K181" s="220"/>
      <c r="L181" s="225"/>
      <c r="M181" s="226"/>
      <c r="N181" s="227"/>
      <c r="O181" s="227"/>
      <c r="P181" s="228">
        <f>SUM(P182:P199)</f>
        <v>0</v>
      </c>
      <c r="Q181" s="227"/>
      <c r="R181" s="228">
        <f>SUM(R182:R199)</f>
        <v>0.42563999999999991</v>
      </c>
      <c r="S181" s="227"/>
      <c r="T181" s="229">
        <f>SUM(T182:T199)</f>
        <v>0</v>
      </c>
      <c r="AR181" s="230" t="s">
        <v>87</v>
      </c>
      <c r="AT181" s="231" t="s">
        <v>78</v>
      </c>
      <c r="AU181" s="231" t="s">
        <v>87</v>
      </c>
      <c r="AY181" s="230" t="s">
        <v>183</v>
      </c>
      <c r="BK181" s="232">
        <f>SUM(BK182:BK199)</f>
        <v>0</v>
      </c>
    </row>
    <row r="182" s="1" customFormat="1" ht="25.5" customHeight="1">
      <c r="B182" s="47"/>
      <c r="C182" s="235" t="s">
        <v>443</v>
      </c>
      <c r="D182" s="235" t="s">
        <v>184</v>
      </c>
      <c r="E182" s="236" t="s">
        <v>460</v>
      </c>
      <c r="F182" s="237" t="s">
        <v>461</v>
      </c>
      <c r="G182" s="238" t="s">
        <v>272</v>
      </c>
      <c r="H182" s="239">
        <v>161.65000000000001</v>
      </c>
      <c r="I182" s="240"/>
      <c r="J182" s="241">
        <f>ROUND(I182*H182,2)</f>
        <v>0</v>
      </c>
      <c r="K182" s="237" t="s">
        <v>273</v>
      </c>
      <c r="L182" s="73"/>
      <c r="M182" s="242" t="s">
        <v>34</v>
      </c>
      <c r="N182" s="243" t="s">
        <v>50</v>
      </c>
      <c r="O182" s="48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AR182" s="24" t="s">
        <v>197</v>
      </c>
      <c r="AT182" s="24" t="s">
        <v>184</v>
      </c>
      <c r="AU182" s="24" t="s">
        <v>90</v>
      </c>
      <c r="AY182" s="24" t="s">
        <v>183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24" t="s">
        <v>87</v>
      </c>
      <c r="BK182" s="246">
        <f>ROUND(I182*H182,2)</f>
        <v>0</v>
      </c>
      <c r="BL182" s="24" t="s">
        <v>197</v>
      </c>
      <c r="BM182" s="24" t="s">
        <v>1150</v>
      </c>
    </row>
    <row r="183" s="12" customFormat="1">
      <c r="B183" s="253"/>
      <c r="C183" s="254"/>
      <c r="D183" s="255" t="s">
        <v>275</v>
      </c>
      <c r="E183" s="256" t="s">
        <v>34</v>
      </c>
      <c r="F183" s="257" t="s">
        <v>1085</v>
      </c>
      <c r="G183" s="254"/>
      <c r="H183" s="258">
        <v>161.65000000000001</v>
      </c>
      <c r="I183" s="259"/>
      <c r="J183" s="254"/>
      <c r="K183" s="254"/>
      <c r="L183" s="260"/>
      <c r="M183" s="261"/>
      <c r="N183" s="262"/>
      <c r="O183" s="262"/>
      <c r="P183" s="262"/>
      <c r="Q183" s="262"/>
      <c r="R183" s="262"/>
      <c r="S183" s="262"/>
      <c r="T183" s="263"/>
      <c r="AT183" s="264" t="s">
        <v>275</v>
      </c>
      <c r="AU183" s="264" t="s">
        <v>90</v>
      </c>
      <c r="AV183" s="12" t="s">
        <v>90</v>
      </c>
      <c r="AW183" s="12" t="s">
        <v>42</v>
      </c>
      <c r="AX183" s="12" t="s">
        <v>87</v>
      </c>
      <c r="AY183" s="264" t="s">
        <v>183</v>
      </c>
    </row>
    <row r="184" s="1" customFormat="1" ht="25.5" customHeight="1">
      <c r="B184" s="47"/>
      <c r="C184" s="235" t="s">
        <v>449</v>
      </c>
      <c r="D184" s="235" t="s">
        <v>184</v>
      </c>
      <c r="E184" s="236" t="s">
        <v>465</v>
      </c>
      <c r="F184" s="237" t="s">
        <v>466</v>
      </c>
      <c r="G184" s="238" t="s">
        <v>272</v>
      </c>
      <c r="H184" s="239">
        <v>78</v>
      </c>
      <c r="I184" s="240"/>
      <c r="J184" s="241">
        <f>ROUND(I184*H184,2)</f>
        <v>0</v>
      </c>
      <c r="K184" s="237" t="s">
        <v>273</v>
      </c>
      <c r="L184" s="73"/>
      <c r="M184" s="242" t="s">
        <v>34</v>
      </c>
      <c r="N184" s="243" t="s">
        <v>50</v>
      </c>
      <c r="O184" s="48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AR184" s="24" t="s">
        <v>197</v>
      </c>
      <c r="AT184" s="24" t="s">
        <v>184</v>
      </c>
      <c r="AU184" s="24" t="s">
        <v>90</v>
      </c>
      <c r="AY184" s="24" t="s">
        <v>183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24" t="s">
        <v>87</v>
      </c>
      <c r="BK184" s="246">
        <f>ROUND(I184*H184,2)</f>
        <v>0</v>
      </c>
      <c r="BL184" s="24" t="s">
        <v>197</v>
      </c>
      <c r="BM184" s="24" t="s">
        <v>1151</v>
      </c>
    </row>
    <row r="185" s="12" customFormat="1">
      <c r="B185" s="253"/>
      <c r="C185" s="254"/>
      <c r="D185" s="255" t="s">
        <v>275</v>
      </c>
      <c r="E185" s="256" t="s">
        <v>34</v>
      </c>
      <c r="F185" s="257" t="s">
        <v>1087</v>
      </c>
      <c r="G185" s="254"/>
      <c r="H185" s="258">
        <v>78</v>
      </c>
      <c r="I185" s="259"/>
      <c r="J185" s="254"/>
      <c r="K185" s="254"/>
      <c r="L185" s="260"/>
      <c r="M185" s="261"/>
      <c r="N185" s="262"/>
      <c r="O185" s="262"/>
      <c r="P185" s="262"/>
      <c r="Q185" s="262"/>
      <c r="R185" s="262"/>
      <c r="S185" s="262"/>
      <c r="T185" s="263"/>
      <c r="AT185" s="264" t="s">
        <v>275</v>
      </c>
      <c r="AU185" s="264" t="s">
        <v>90</v>
      </c>
      <c r="AV185" s="12" t="s">
        <v>90</v>
      </c>
      <c r="AW185" s="12" t="s">
        <v>42</v>
      </c>
      <c r="AX185" s="12" t="s">
        <v>87</v>
      </c>
      <c r="AY185" s="264" t="s">
        <v>183</v>
      </c>
    </row>
    <row r="186" s="1" customFormat="1" ht="38.25" customHeight="1">
      <c r="B186" s="47"/>
      <c r="C186" s="235" t="s">
        <v>453</v>
      </c>
      <c r="D186" s="235" t="s">
        <v>184</v>
      </c>
      <c r="E186" s="236" t="s">
        <v>469</v>
      </c>
      <c r="F186" s="237" t="s">
        <v>470</v>
      </c>
      <c r="G186" s="238" t="s">
        <v>272</v>
      </c>
      <c r="H186" s="239">
        <v>78</v>
      </c>
      <c r="I186" s="240"/>
      <c r="J186" s="241">
        <f>ROUND(I186*H186,2)</f>
        <v>0</v>
      </c>
      <c r="K186" s="237" t="s">
        <v>273</v>
      </c>
      <c r="L186" s="73"/>
      <c r="M186" s="242" t="s">
        <v>34</v>
      </c>
      <c r="N186" s="243" t="s">
        <v>50</v>
      </c>
      <c r="O186" s="48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AR186" s="24" t="s">
        <v>197</v>
      </c>
      <c r="AT186" s="24" t="s">
        <v>184</v>
      </c>
      <c r="AU186" s="24" t="s">
        <v>90</v>
      </c>
      <c r="AY186" s="24" t="s">
        <v>183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24" t="s">
        <v>87</v>
      </c>
      <c r="BK186" s="246">
        <f>ROUND(I186*H186,2)</f>
        <v>0</v>
      </c>
      <c r="BL186" s="24" t="s">
        <v>197</v>
      </c>
      <c r="BM186" s="24" t="s">
        <v>1152</v>
      </c>
    </row>
    <row r="187" s="12" customFormat="1">
      <c r="B187" s="253"/>
      <c r="C187" s="254"/>
      <c r="D187" s="255" t="s">
        <v>275</v>
      </c>
      <c r="E187" s="256" t="s">
        <v>34</v>
      </c>
      <c r="F187" s="257" t="s">
        <v>1087</v>
      </c>
      <c r="G187" s="254"/>
      <c r="H187" s="258">
        <v>78</v>
      </c>
      <c r="I187" s="259"/>
      <c r="J187" s="254"/>
      <c r="K187" s="254"/>
      <c r="L187" s="260"/>
      <c r="M187" s="261"/>
      <c r="N187" s="262"/>
      <c r="O187" s="262"/>
      <c r="P187" s="262"/>
      <c r="Q187" s="262"/>
      <c r="R187" s="262"/>
      <c r="S187" s="262"/>
      <c r="T187" s="263"/>
      <c r="AT187" s="264" t="s">
        <v>275</v>
      </c>
      <c r="AU187" s="264" t="s">
        <v>90</v>
      </c>
      <c r="AV187" s="12" t="s">
        <v>90</v>
      </c>
      <c r="AW187" s="12" t="s">
        <v>42</v>
      </c>
      <c r="AX187" s="12" t="s">
        <v>87</v>
      </c>
      <c r="AY187" s="264" t="s">
        <v>183</v>
      </c>
    </row>
    <row r="188" s="1" customFormat="1" ht="25.5" customHeight="1">
      <c r="B188" s="47"/>
      <c r="C188" s="235" t="s">
        <v>459</v>
      </c>
      <c r="D188" s="235" t="s">
        <v>184</v>
      </c>
      <c r="E188" s="236" t="s">
        <v>474</v>
      </c>
      <c r="F188" s="237" t="s">
        <v>475</v>
      </c>
      <c r="G188" s="238" t="s">
        <v>272</v>
      </c>
      <c r="H188" s="239">
        <v>48</v>
      </c>
      <c r="I188" s="240"/>
      <c r="J188" s="241">
        <f>ROUND(I188*H188,2)</f>
        <v>0</v>
      </c>
      <c r="K188" s="237" t="s">
        <v>273</v>
      </c>
      <c r="L188" s="73"/>
      <c r="M188" s="242" t="s">
        <v>34</v>
      </c>
      <c r="N188" s="243" t="s">
        <v>50</v>
      </c>
      <c r="O188" s="48"/>
      <c r="P188" s="244">
        <f>O188*H188</f>
        <v>0</v>
      </c>
      <c r="Q188" s="244">
        <v>0.0060099999999999997</v>
      </c>
      <c r="R188" s="244">
        <f>Q188*H188</f>
        <v>0.28847999999999996</v>
      </c>
      <c r="S188" s="244">
        <v>0</v>
      </c>
      <c r="T188" s="245">
        <f>S188*H188</f>
        <v>0</v>
      </c>
      <c r="AR188" s="24" t="s">
        <v>197</v>
      </c>
      <c r="AT188" s="24" t="s">
        <v>184</v>
      </c>
      <c r="AU188" s="24" t="s">
        <v>90</v>
      </c>
      <c r="AY188" s="24" t="s">
        <v>183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24" t="s">
        <v>87</v>
      </c>
      <c r="BK188" s="246">
        <f>ROUND(I188*H188,2)</f>
        <v>0</v>
      </c>
      <c r="BL188" s="24" t="s">
        <v>197</v>
      </c>
      <c r="BM188" s="24" t="s">
        <v>1153</v>
      </c>
    </row>
    <row r="189" s="12" customFormat="1">
      <c r="B189" s="253"/>
      <c r="C189" s="254"/>
      <c r="D189" s="255" t="s">
        <v>275</v>
      </c>
      <c r="E189" s="256" t="s">
        <v>34</v>
      </c>
      <c r="F189" s="257" t="s">
        <v>1154</v>
      </c>
      <c r="G189" s="254"/>
      <c r="H189" s="258">
        <v>48</v>
      </c>
      <c r="I189" s="259"/>
      <c r="J189" s="254"/>
      <c r="K189" s="254"/>
      <c r="L189" s="260"/>
      <c r="M189" s="261"/>
      <c r="N189" s="262"/>
      <c r="O189" s="262"/>
      <c r="P189" s="262"/>
      <c r="Q189" s="262"/>
      <c r="R189" s="262"/>
      <c r="S189" s="262"/>
      <c r="T189" s="263"/>
      <c r="AT189" s="264" t="s">
        <v>275</v>
      </c>
      <c r="AU189" s="264" t="s">
        <v>90</v>
      </c>
      <c r="AV189" s="12" t="s">
        <v>90</v>
      </c>
      <c r="AW189" s="12" t="s">
        <v>42</v>
      </c>
      <c r="AX189" s="12" t="s">
        <v>87</v>
      </c>
      <c r="AY189" s="264" t="s">
        <v>183</v>
      </c>
    </row>
    <row r="190" s="1" customFormat="1" ht="25.5" customHeight="1">
      <c r="B190" s="47"/>
      <c r="C190" s="235" t="s">
        <v>464</v>
      </c>
      <c r="D190" s="235" t="s">
        <v>184</v>
      </c>
      <c r="E190" s="236" t="s">
        <v>478</v>
      </c>
      <c r="F190" s="237" t="s">
        <v>479</v>
      </c>
      <c r="G190" s="238" t="s">
        <v>272</v>
      </c>
      <c r="H190" s="239">
        <v>156</v>
      </c>
      <c r="I190" s="240"/>
      <c r="J190" s="241">
        <f>ROUND(I190*H190,2)</f>
        <v>0</v>
      </c>
      <c r="K190" s="237" t="s">
        <v>273</v>
      </c>
      <c r="L190" s="73"/>
      <c r="M190" s="242" t="s">
        <v>34</v>
      </c>
      <c r="N190" s="243" t="s">
        <v>50</v>
      </c>
      <c r="O190" s="48"/>
      <c r="P190" s="244">
        <f>O190*H190</f>
        <v>0</v>
      </c>
      <c r="Q190" s="244">
        <v>0.00071000000000000002</v>
      </c>
      <c r="R190" s="244">
        <f>Q190*H190</f>
        <v>0.11076</v>
      </c>
      <c r="S190" s="244">
        <v>0</v>
      </c>
      <c r="T190" s="245">
        <f>S190*H190</f>
        <v>0</v>
      </c>
      <c r="AR190" s="24" t="s">
        <v>197</v>
      </c>
      <c r="AT190" s="24" t="s">
        <v>184</v>
      </c>
      <c r="AU190" s="24" t="s">
        <v>90</v>
      </c>
      <c r="AY190" s="24" t="s">
        <v>183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24" t="s">
        <v>87</v>
      </c>
      <c r="BK190" s="246">
        <f>ROUND(I190*H190,2)</f>
        <v>0</v>
      </c>
      <c r="BL190" s="24" t="s">
        <v>197</v>
      </c>
      <c r="BM190" s="24" t="s">
        <v>1155</v>
      </c>
    </row>
    <row r="191" s="12" customFormat="1">
      <c r="B191" s="253"/>
      <c r="C191" s="254"/>
      <c r="D191" s="255" t="s">
        <v>275</v>
      </c>
      <c r="E191" s="256" t="s">
        <v>34</v>
      </c>
      <c r="F191" s="257" t="s">
        <v>1156</v>
      </c>
      <c r="G191" s="254"/>
      <c r="H191" s="258">
        <v>156</v>
      </c>
      <c r="I191" s="259"/>
      <c r="J191" s="254"/>
      <c r="K191" s="254"/>
      <c r="L191" s="260"/>
      <c r="M191" s="261"/>
      <c r="N191" s="262"/>
      <c r="O191" s="262"/>
      <c r="P191" s="262"/>
      <c r="Q191" s="262"/>
      <c r="R191" s="262"/>
      <c r="S191" s="262"/>
      <c r="T191" s="263"/>
      <c r="AT191" s="264" t="s">
        <v>275</v>
      </c>
      <c r="AU191" s="264" t="s">
        <v>90</v>
      </c>
      <c r="AV191" s="12" t="s">
        <v>90</v>
      </c>
      <c r="AW191" s="12" t="s">
        <v>42</v>
      </c>
      <c r="AX191" s="12" t="s">
        <v>79</v>
      </c>
      <c r="AY191" s="264" t="s">
        <v>183</v>
      </c>
    </row>
    <row r="192" s="1" customFormat="1" ht="38.25" customHeight="1">
      <c r="B192" s="47"/>
      <c r="C192" s="235" t="s">
        <v>315</v>
      </c>
      <c r="D192" s="235" t="s">
        <v>184</v>
      </c>
      <c r="E192" s="236" t="s">
        <v>483</v>
      </c>
      <c r="F192" s="237" t="s">
        <v>484</v>
      </c>
      <c r="G192" s="238" t="s">
        <v>272</v>
      </c>
      <c r="H192" s="239">
        <v>156</v>
      </c>
      <c r="I192" s="240"/>
      <c r="J192" s="241">
        <f>ROUND(I192*H192,2)</f>
        <v>0</v>
      </c>
      <c r="K192" s="237" t="s">
        <v>273</v>
      </c>
      <c r="L192" s="73"/>
      <c r="M192" s="242" t="s">
        <v>34</v>
      </c>
      <c r="N192" s="243" t="s">
        <v>50</v>
      </c>
      <c r="O192" s="48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AR192" s="24" t="s">
        <v>197</v>
      </c>
      <c r="AT192" s="24" t="s">
        <v>184</v>
      </c>
      <c r="AU192" s="24" t="s">
        <v>90</v>
      </c>
      <c r="AY192" s="24" t="s">
        <v>183</v>
      </c>
      <c r="BE192" s="246">
        <f>IF(N192="základní",J192,0)</f>
        <v>0</v>
      </c>
      <c r="BF192" s="246">
        <f>IF(N192="snížená",J192,0)</f>
        <v>0</v>
      </c>
      <c r="BG192" s="246">
        <f>IF(N192="zákl. přenesená",J192,0)</f>
        <v>0</v>
      </c>
      <c r="BH192" s="246">
        <f>IF(N192="sníž. přenesená",J192,0)</f>
        <v>0</v>
      </c>
      <c r="BI192" s="246">
        <f>IF(N192="nulová",J192,0)</f>
        <v>0</v>
      </c>
      <c r="BJ192" s="24" t="s">
        <v>87</v>
      </c>
      <c r="BK192" s="246">
        <f>ROUND(I192*H192,2)</f>
        <v>0</v>
      </c>
      <c r="BL192" s="24" t="s">
        <v>197</v>
      </c>
      <c r="BM192" s="24" t="s">
        <v>1157</v>
      </c>
    </row>
    <row r="193" s="12" customFormat="1">
      <c r="B193" s="253"/>
      <c r="C193" s="254"/>
      <c r="D193" s="255" t="s">
        <v>275</v>
      </c>
      <c r="E193" s="256" t="s">
        <v>34</v>
      </c>
      <c r="F193" s="257" t="s">
        <v>1156</v>
      </c>
      <c r="G193" s="254"/>
      <c r="H193" s="258">
        <v>156</v>
      </c>
      <c r="I193" s="259"/>
      <c r="J193" s="254"/>
      <c r="K193" s="254"/>
      <c r="L193" s="260"/>
      <c r="M193" s="261"/>
      <c r="N193" s="262"/>
      <c r="O193" s="262"/>
      <c r="P193" s="262"/>
      <c r="Q193" s="262"/>
      <c r="R193" s="262"/>
      <c r="S193" s="262"/>
      <c r="T193" s="263"/>
      <c r="AT193" s="264" t="s">
        <v>275</v>
      </c>
      <c r="AU193" s="264" t="s">
        <v>90</v>
      </c>
      <c r="AV193" s="12" t="s">
        <v>90</v>
      </c>
      <c r="AW193" s="12" t="s">
        <v>42</v>
      </c>
      <c r="AX193" s="12" t="s">
        <v>87</v>
      </c>
      <c r="AY193" s="264" t="s">
        <v>183</v>
      </c>
    </row>
    <row r="194" s="1" customFormat="1" ht="25.5" customHeight="1">
      <c r="B194" s="47"/>
      <c r="C194" s="235" t="s">
        <v>473</v>
      </c>
      <c r="D194" s="235" t="s">
        <v>184</v>
      </c>
      <c r="E194" s="236" t="s">
        <v>487</v>
      </c>
      <c r="F194" s="237" t="s">
        <v>488</v>
      </c>
      <c r="G194" s="238" t="s">
        <v>272</v>
      </c>
      <c r="H194" s="239">
        <v>78</v>
      </c>
      <c r="I194" s="240"/>
      <c r="J194" s="241">
        <f>ROUND(I194*H194,2)</f>
        <v>0</v>
      </c>
      <c r="K194" s="237" t="s">
        <v>273</v>
      </c>
      <c r="L194" s="73"/>
      <c r="M194" s="242" t="s">
        <v>34</v>
      </c>
      <c r="N194" s="243" t="s">
        <v>50</v>
      </c>
      <c r="O194" s="48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AR194" s="24" t="s">
        <v>197</v>
      </c>
      <c r="AT194" s="24" t="s">
        <v>184</v>
      </c>
      <c r="AU194" s="24" t="s">
        <v>90</v>
      </c>
      <c r="AY194" s="24" t="s">
        <v>183</v>
      </c>
      <c r="BE194" s="246">
        <f>IF(N194="základní",J194,0)</f>
        <v>0</v>
      </c>
      <c r="BF194" s="246">
        <f>IF(N194="snížená",J194,0)</f>
        <v>0</v>
      </c>
      <c r="BG194" s="246">
        <f>IF(N194="zákl. přenesená",J194,0)</f>
        <v>0</v>
      </c>
      <c r="BH194" s="246">
        <f>IF(N194="sníž. přenesená",J194,0)</f>
        <v>0</v>
      </c>
      <c r="BI194" s="246">
        <f>IF(N194="nulová",J194,0)</f>
        <v>0</v>
      </c>
      <c r="BJ194" s="24" t="s">
        <v>87</v>
      </c>
      <c r="BK194" s="246">
        <f>ROUND(I194*H194,2)</f>
        <v>0</v>
      </c>
      <c r="BL194" s="24" t="s">
        <v>197</v>
      </c>
      <c r="BM194" s="24" t="s">
        <v>1158</v>
      </c>
    </row>
    <row r="195" s="12" customFormat="1">
      <c r="B195" s="253"/>
      <c r="C195" s="254"/>
      <c r="D195" s="255" t="s">
        <v>275</v>
      </c>
      <c r="E195" s="256" t="s">
        <v>34</v>
      </c>
      <c r="F195" s="257" t="s">
        <v>1087</v>
      </c>
      <c r="G195" s="254"/>
      <c r="H195" s="258">
        <v>78</v>
      </c>
      <c r="I195" s="259"/>
      <c r="J195" s="254"/>
      <c r="K195" s="254"/>
      <c r="L195" s="260"/>
      <c r="M195" s="261"/>
      <c r="N195" s="262"/>
      <c r="O195" s="262"/>
      <c r="P195" s="262"/>
      <c r="Q195" s="262"/>
      <c r="R195" s="262"/>
      <c r="S195" s="262"/>
      <c r="T195" s="263"/>
      <c r="AT195" s="264" t="s">
        <v>275</v>
      </c>
      <c r="AU195" s="264" t="s">
        <v>90</v>
      </c>
      <c r="AV195" s="12" t="s">
        <v>90</v>
      </c>
      <c r="AW195" s="12" t="s">
        <v>42</v>
      </c>
      <c r="AX195" s="12" t="s">
        <v>87</v>
      </c>
      <c r="AY195" s="264" t="s">
        <v>183</v>
      </c>
    </row>
    <row r="196" s="1" customFormat="1" ht="38.25" customHeight="1">
      <c r="B196" s="47"/>
      <c r="C196" s="235" t="s">
        <v>477</v>
      </c>
      <c r="D196" s="235" t="s">
        <v>184</v>
      </c>
      <c r="E196" s="236" t="s">
        <v>491</v>
      </c>
      <c r="F196" s="237" t="s">
        <v>492</v>
      </c>
      <c r="G196" s="238" t="s">
        <v>289</v>
      </c>
      <c r="H196" s="239">
        <v>120</v>
      </c>
      <c r="I196" s="240"/>
      <c r="J196" s="241">
        <f>ROUND(I196*H196,2)</f>
        <v>0</v>
      </c>
      <c r="K196" s="237" t="s">
        <v>273</v>
      </c>
      <c r="L196" s="73"/>
      <c r="M196" s="242" t="s">
        <v>34</v>
      </c>
      <c r="N196" s="243" t="s">
        <v>50</v>
      </c>
      <c r="O196" s="48"/>
      <c r="P196" s="244">
        <f>O196*H196</f>
        <v>0</v>
      </c>
      <c r="Q196" s="244">
        <v>0.00022000000000000001</v>
      </c>
      <c r="R196" s="244">
        <f>Q196*H196</f>
        <v>0.0264</v>
      </c>
      <c r="S196" s="244">
        <v>0</v>
      </c>
      <c r="T196" s="245">
        <f>S196*H196</f>
        <v>0</v>
      </c>
      <c r="AR196" s="24" t="s">
        <v>197</v>
      </c>
      <c r="AT196" s="24" t="s">
        <v>184</v>
      </c>
      <c r="AU196" s="24" t="s">
        <v>90</v>
      </c>
      <c r="AY196" s="24" t="s">
        <v>183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24" t="s">
        <v>87</v>
      </c>
      <c r="BK196" s="246">
        <f>ROUND(I196*H196,2)</f>
        <v>0</v>
      </c>
      <c r="BL196" s="24" t="s">
        <v>197</v>
      </c>
      <c r="BM196" s="24" t="s">
        <v>1159</v>
      </c>
    </row>
    <row r="197" s="12" customFormat="1">
      <c r="B197" s="253"/>
      <c r="C197" s="254"/>
      <c r="D197" s="255" t="s">
        <v>275</v>
      </c>
      <c r="E197" s="256" t="s">
        <v>34</v>
      </c>
      <c r="F197" s="257" t="s">
        <v>1160</v>
      </c>
      <c r="G197" s="254"/>
      <c r="H197" s="258">
        <v>120</v>
      </c>
      <c r="I197" s="259"/>
      <c r="J197" s="254"/>
      <c r="K197" s="254"/>
      <c r="L197" s="260"/>
      <c r="M197" s="261"/>
      <c r="N197" s="262"/>
      <c r="O197" s="262"/>
      <c r="P197" s="262"/>
      <c r="Q197" s="262"/>
      <c r="R197" s="262"/>
      <c r="S197" s="262"/>
      <c r="T197" s="263"/>
      <c r="AT197" s="264" t="s">
        <v>275</v>
      </c>
      <c r="AU197" s="264" t="s">
        <v>90</v>
      </c>
      <c r="AV197" s="12" t="s">
        <v>90</v>
      </c>
      <c r="AW197" s="12" t="s">
        <v>42</v>
      </c>
      <c r="AX197" s="12" t="s">
        <v>87</v>
      </c>
      <c r="AY197" s="264" t="s">
        <v>183</v>
      </c>
    </row>
    <row r="198" s="1" customFormat="1" ht="25.5" customHeight="1">
      <c r="B198" s="47"/>
      <c r="C198" s="235" t="s">
        <v>482</v>
      </c>
      <c r="D198" s="235" t="s">
        <v>184</v>
      </c>
      <c r="E198" s="236" t="s">
        <v>496</v>
      </c>
      <c r="F198" s="237" t="s">
        <v>497</v>
      </c>
      <c r="G198" s="238" t="s">
        <v>289</v>
      </c>
      <c r="H198" s="239">
        <v>120</v>
      </c>
      <c r="I198" s="240"/>
      <c r="J198" s="241">
        <f>ROUND(I198*H198,2)</f>
        <v>0</v>
      </c>
      <c r="K198" s="237" t="s">
        <v>273</v>
      </c>
      <c r="L198" s="73"/>
      <c r="M198" s="242" t="s">
        <v>34</v>
      </c>
      <c r="N198" s="243" t="s">
        <v>50</v>
      </c>
      <c r="O198" s="48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AR198" s="24" t="s">
        <v>197</v>
      </c>
      <c r="AT198" s="24" t="s">
        <v>184</v>
      </c>
      <c r="AU198" s="24" t="s">
        <v>90</v>
      </c>
      <c r="AY198" s="24" t="s">
        <v>183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24" t="s">
        <v>87</v>
      </c>
      <c r="BK198" s="246">
        <f>ROUND(I198*H198,2)</f>
        <v>0</v>
      </c>
      <c r="BL198" s="24" t="s">
        <v>197</v>
      </c>
      <c r="BM198" s="24" t="s">
        <v>1161</v>
      </c>
    </row>
    <row r="199" s="12" customFormat="1">
      <c r="B199" s="253"/>
      <c r="C199" s="254"/>
      <c r="D199" s="255" t="s">
        <v>275</v>
      </c>
      <c r="E199" s="256" t="s">
        <v>34</v>
      </c>
      <c r="F199" s="257" t="s">
        <v>1160</v>
      </c>
      <c r="G199" s="254"/>
      <c r="H199" s="258">
        <v>120</v>
      </c>
      <c r="I199" s="259"/>
      <c r="J199" s="254"/>
      <c r="K199" s="254"/>
      <c r="L199" s="260"/>
      <c r="M199" s="261"/>
      <c r="N199" s="262"/>
      <c r="O199" s="262"/>
      <c r="P199" s="262"/>
      <c r="Q199" s="262"/>
      <c r="R199" s="262"/>
      <c r="S199" s="262"/>
      <c r="T199" s="263"/>
      <c r="AT199" s="264" t="s">
        <v>275</v>
      </c>
      <c r="AU199" s="264" t="s">
        <v>90</v>
      </c>
      <c r="AV199" s="12" t="s">
        <v>90</v>
      </c>
      <c r="AW199" s="12" t="s">
        <v>42</v>
      </c>
      <c r="AX199" s="12" t="s">
        <v>87</v>
      </c>
      <c r="AY199" s="264" t="s">
        <v>183</v>
      </c>
    </row>
    <row r="200" s="11" customFormat="1" ht="29.88" customHeight="1">
      <c r="B200" s="219"/>
      <c r="C200" s="220"/>
      <c r="D200" s="221" t="s">
        <v>78</v>
      </c>
      <c r="E200" s="233" t="s">
        <v>212</v>
      </c>
      <c r="F200" s="233" t="s">
        <v>505</v>
      </c>
      <c r="G200" s="220"/>
      <c r="H200" s="220"/>
      <c r="I200" s="223"/>
      <c r="J200" s="234">
        <f>BK200</f>
        <v>0</v>
      </c>
      <c r="K200" s="220"/>
      <c r="L200" s="225"/>
      <c r="M200" s="226"/>
      <c r="N200" s="227"/>
      <c r="O200" s="227"/>
      <c r="P200" s="228">
        <f>SUM(P201:P235)</f>
        <v>0</v>
      </c>
      <c r="Q200" s="227"/>
      <c r="R200" s="228">
        <f>SUM(R201:R235)</f>
        <v>6.2478300000000013</v>
      </c>
      <c r="S200" s="227"/>
      <c r="T200" s="229">
        <f>SUM(T201:T235)</f>
        <v>0</v>
      </c>
      <c r="AR200" s="230" t="s">
        <v>87</v>
      </c>
      <c r="AT200" s="231" t="s">
        <v>78</v>
      </c>
      <c r="AU200" s="231" t="s">
        <v>87</v>
      </c>
      <c r="AY200" s="230" t="s">
        <v>183</v>
      </c>
      <c r="BK200" s="232">
        <f>SUM(BK201:BK235)</f>
        <v>0</v>
      </c>
    </row>
    <row r="201" s="1" customFormat="1" ht="25.5" customHeight="1">
      <c r="B201" s="47"/>
      <c r="C201" s="235" t="s">
        <v>486</v>
      </c>
      <c r="D201" s="235" t="s">
        <v>184</v>
      </c>
      <c r="E201" s="236" t="s">
        <v>1162</v>
      </c>
      <c r="F201" s="237" t="s">
        <v>1163</v>
      </c>
      <c r="G201" s="238" t="s">
        <v>289</v>
      </c>
      <c r="H201" s="239">
        <v>108.5</v>
      </c>
      <c r="I201" s="240"/>
      <c r="J201" s="241">
        <f>ROUND(I201*H201,2)</f>
        <v>0</v>
      </c>
      <c r="K201" s="237" t="s">
        <v>343</v>
      </c>
      <c r="L201" s="73"/>
      <c r="M201" s="242" t="s">
        <v>34</v>
      </c>
      <c r="N201" s="243" t="s">
        <v>50</v>
      </c>
      <c r="O201" s="48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AR201" s="24" t="s">
        <v>197</v>
      </c>
      <c r="AT201" s="24" t="s">
        <v>184</v>
      </c>
      <c r="AU201" s="24" t="s">
        <v>90</v>
      </c>
      <c r="AY201" s="24" t="s">
        <v>183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24" t="s">
        <v>87</v>
      </c>
      <c r="BK201" s="246">
        <f>ROUND(I201*H201,2)</f>
        <v>0</v>
      </c>
      <c r="BL201" s="24" t="s">
        <v>197</v>
      </c>
      <c r="BM201" s="24" t="s">
        <v>1164</v>
      </c>
    </row>
    <row r="202" s="12" customFormat="1">
      <c r="B202" s="253"/>
      <c r="C202" s="254"/>
      <c r="D202" s="255" t="s">
        <v>275</v>
      </c>
      <c r="E202" s="256" t="s">
        <v>34</v>
      </c>
      <c r="F202" s="257" t="s">
        <v>1165</v>
      </c>
      <c r="G202" s="254"/>
      <c r="H202" s="258">
        <v>108.5</v>
      </c>
      <c r="I202" s="259"/>
      <c r="J202" s="254"/>
      <c r="K202" s="254"/>
      <c r="L202" s="260"/>
      <c r="M202" s="261"/>
      <c r="N202" s="262"/>
      <c r="O202" s="262"/>
      <c r="P202" s="262"/>
      <c r="Q202" s="262"/>
      <c r="R202" s="262"/>
      <c r="S202" s="262"/>
      <c r="T202" s="263"/>
      <c r="AT202" s="264" t="s">
        <v>275</v>
      </c>
      <c r="AU202" s="264" t="s">
        <v>90</v>
      </c>
      <c r="AV202" s="12" t="s">
        <v>90</v>
      </c>
      <c r="AW202" s="12" t="s">
        <v>42</v>
      </c>
      <c r="AX202" s="12" t="s">
        <v>87</v>
      </c>
      <c r="AY202" s="264" t="s">
        <v>183</v>
      </c>
    </row>
    <row r="203" s="1" customFormat="1" ht="25.5" customHeight="1">
      <c r="B203" s="47"/>
      <c r="C203" s="235" t="s">
        <v>490</v>
      </c>
      <c r="D203" s="235" t="s">
        <v>184</v>
      </c>
      <c r="E203" s="236" t="s">
        <v>1166</v>
      </c>
      <c r="F203" s="237" t="s">
        <v>1167</v>
      </c>
      <c r="G203" s="238" t="s">
        <v>289</v>
      </c>
      <c r="H203" s="239">
        <v>54.5</v>
      </c>
      <c r="I203" s="240"/>
      <c r="J203" s="241">
        <f>ROUND(I203*H203,2)</f>
        <v>0</v>
      </c>
      <c r="K203" s="237" t="s">
        <v>273</v>
      </c>
      <c r="L203" s="73"/>
      <c r="M203" s="242" t="s">
        <v>34</v>
      </c>
      <c r="N203" s="243" t="s">
        <v>50</v>
      </c>
      <c r="O203" s="48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AR203" s="24" t="s">
        <v>197</v>
      </c>
      <c r="AT203" s="24" t="s">
        <v>184</v>
      </c>
      <c r="AU203" s="24" t="s">
        <v>90</v>
      </c>
      <c r="AY203" s="24" t="s">
        <v>183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24" t="s">
        <v>87</v>
      </c>
      <c r="BK203" s="246">
        <f>ROUND(I203*H203,2)</f>
        <v>0</v>
      </c>
      <c r="BL203" s="24" t="s">
        <v>197</v>
      </c>
      <c r="BM203" s="24" t="s">
        <v>1168</v>
      </c>
    </row>
    <row r="204" s="12" customFormat="1">
      <c r="B204" s="253"/>
      <c r="C204" s="254"/>
      <c r="D204" s="255" t="s">
        <v>275</v>
      </c>
      <c r="E204" s="256" t="s">
        <v>34</v>
      </c>
      <c r="F204" s="257" t="s">
        <v>1169</v>
      </c>
      <c r="G204" s="254"/>
      <c r="H204" s="258">
        <v>54.5</v>
      </c>
      <c r="I204" s="259"/>
      <c r="J204" s="254"/>
      <c r="K204" s="254"/>
      <c r="L204" s="260"/>
      <c r="M204" s="261"/>
      <c r="N204" s="262"/>
      <c r="O204" s="262"/>
      <c r="P204" s="262"/>
      <c r="Q204" s="262"/>
      <c r="R204" s="262"/>
      <c r="S204" s="262"/>
      <c r="T204" s="263"/>
      <c r="AT204" s="264" t="s">
        <v>275</v>
      </c>
      <c r="AU204" s="264" t="s">
        <v>90</v>
      </c>
      <c r="AV204" s="12" t="s">
        <v>90</v>
      </c>
      <c r="AW204" s="12" t="s">
        <v>42</v>
      </c>
      <c r="AX204" s="12" t="s">
        <v>87</v>
      </c>
      <c r="AY204" s="264" t="s">
        <v>183</v>
      </c>
    </row>
    <row r="205" s="1" customFormat="1" ht="16.5" customHeight="1">
      <c r="B205" s="47"/>
      <c r="C205" s="235" t="s">
        <v>495</v>
      </c>
      <c r="D205" s="235" t="s">
        <v>184</v>
      </c>
      <c r="E205" s="236" t="s">
        <v>1170</v>
      </c>
      <c r="F205" s="237" t="s">
        <v>1171</v>
      </c>
      <c r="G205" s="238" t="s">
        <v>289</v>
      </c>
      <c r="H205" s="239">
        <v>163</v>
      </c>
      <c r="I205" s="240"/>
      <c r="J205" s="241">
        <f>ROUND(I205*H205,2)</f>
        <v>0</v>
      </c>
      <c r="K205" s="237" t="s">
        <v>343</v>
      </c>
      <c r="L205" s="73"/>
      <c r="M205" s="242" t="s">
        <v>34</v>
      </c>
      <c r="N205" s="243" t="s">
        <v>50</v>
      </c>
      <c r="O205" s="48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AR205" s="24" t="s">
        <v>197</v>
      </c>
      <c r="AT205" s="24" t="s">
        <v>184</v>
      </c>
      <c r="AU205" s="24" t="s">
        <v>90</v>
      </c>
      <c r="AY205" s="24" t="s">
        <v>183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24" t="s">
        <v>87</v>
      </c>
      <c r="BK205" s="246">
        <f>ROUND(I205*H205,2)</f>
        <v>0</v>
      </c>
      <c r="BL205" s="24" t="s">
        <v>197</v>
      </c>
      <c r="BM205" s="24" t="s">
        <v>1172</v>
      </c>
    </row>
    <row r="206" s="12" customFormat="1">
      <c r="B206" s="253"/>
      <c r="C206" s="254"/>
      <c r="D206" s="255" t="s">
        <v>275</v>
      </c>
      <c r="E206" s="256" t="s">
        <v>34</v>
      </c>
      <c r="F206" s="257" t="s">
        <v>1173</v>
      </c>
      <c r="G206" s="254"/>
      <c r="H206" s="258">
        <v>163</v>
      </c>
      <c r="I206" s="259"/>
      <c r="J206" s="254"/>
      <c r="K206" s="254"/>
      <c r="L206" s="260"/>
      <c r="M206" s="261"/>
      <c r="N206" s="262"/>
      <c r="O206" s="262"/>
      <c r="P206" s="262"/>
      <c r="Q206" s="262"/>
      <c r="R206" s="262"/>
      <c r="S206" s="262"/>
      <c r="T206" s="263"/>
      <c r="AT206" s="264" t="s">
        <v>275</v>
      </c>
      <c r="AU206" s="264" t="s">
        <v>90</v>
      </c>
      <c r="AV206" s="12" t="s">
        <v>90</v>
      </c>
      <c r="AW206" s="12" t="s">
        <v>42</v>
      </c>
      <c r="AX206" s="12" t="s">
        <v>87</v>
      </c>
      <c r="AY206" s="264" t="s">
        <v>183</v>
      </c>
    </row>
    <row r="207" s="1" customFormat="1" ht="16.5" customHeight="1">
      <c r="B207" s="47"/>
      <c r="C207" s="235" t="s">
        <v>500</v>
      </c>
      <c r="D207" s="235" t="s">
        <v>184</v>
      </c>
      <c r="E207" s="236" t="s">
        <v>1174</v>
      </c>
      <c r="F207" s="237" t="s">
        <v>1175</v>
      </c>
      <c r="G207" s="238" t="s">
        <v>289</v>
      </c>
      <c r="H207" s="239">
        <v>163</v>
      </c>
      <c r="I207" s="240"/>
      <c r="J207" s="241">
        <f>ROUND(I207*H207,2)</f>
        <v>0</v>
      </c>
      <c r="K207" s="237" t="s">
        <v>569</v>
      </c>
      <c r="L207" s="73"/>
      <c r="M207" s="242" t="s">
        <v>34</v>
      </c>
      <c r="N207" s="243" t="s">
        <v>50</v>
      </c>
      <c r="O207" s="48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AR207" s="24" t="s">
        <v>197</v>
      </c>
      <c r="AT207" s="24" t="s">
        <v>184</v>
      </c>
      <c r="AU207" s="24" t="s">
        <v>90</v>
      </c>
      <c r="AY207" s="24" t="s">
        <v>183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24" t="s">
        <v>87</v>
      </c>
      <c r="BK207" s="246">
        <f>ROUND(I207*H207,2)</f>
        <v>0</v>
      </c>
      <c r="BL207" s="24" t="s">
        <v>197</v>
      </c>
      <c r="BM207" s="24" t="s">
        <v>1176</v>
      </c>
    </row>
    <row r="208" s="12" customFormat="1">
      <c r="B208" s="253"/>
      <c r="C208" s="254"/>
      <c r="D208" s="255" t="s">
        <v>275</v>
      </c>
      <c r="E208" s="256" t="s">
        <v>34</v>
      </c>
      <c r="F208" s="257" t="s">
        <v>1173</v>
      </c>
      <c r="G208" s="254"/>
      <c r="H208" s="258">
        <v>163</v>
      </c>
      <c r="I208" s="259"/>
      <c r="J208" s="254"/>
      <c r="K208" s="254"/>
      <c r="L208" s="260"/>
      <c r="M208" s="261"/>
      <c r="N208" s="262"/>
      <c r="O208" s="262"/>
      <c r="P208" s="262"/>
      <c r="Q208" s="262"/>
      <c r="R208" s="262"/>
      <c r="S208" s="262"/>
      <c r="T208" s="263"/>
      <c r="AT208" s="264" t="s">
        <v>275</v>
      </c>
      <c r="AU208" s="264" t="s">
        <v>90</v>
      </c>
      <c r="AV208" s="12" t="s">
        <v>90</v>
      </c>
      <c r="AW208" s="12" t="s">
        <v>42</v>
      </c>
      <c r="AX208" s="12" t="s">
        <v>87</v>
      </c>
      <c r="AY208" s="264" t="s">
        <v>183</v>
      </c>
    </row>
    <row r="209" s="1" customFormat="1" ht="16.5" customHeight="1">
      <c r="B209" s="47"/>
      <c r="C209" s="235" t="s">
        <v>506</v>
      </c>
      <c r="D209" s="235" t="s">
        <v>184</v>
      </c>
      <c r="E209" s="236" t="s">
        <v>1177</v>
      </c>
      <c r="F209" s="237" t="s">
        <v>1178</v>
      </c>
      <c r="G209" s="238" t="s">
        <v>528</v>
      </c>
      <c r="H209" s="239">
        <v>10</v>
      </c>
      <c r="I209" s="240"/>
      <c r="J209" s="241">
        <f>ROUND(I209*H209,2)</f>
        <v>0</v>
      </c>
      <c r="K209" s="237" t="s">
        <v>569</v>
      </c>
      <c r="L209" s="73"/>
      <c r="M209" s="242" t="s">
        <v>34</v>
      </c>
      <c r="N209" s="243" t="s">
        <v>50</v>
      </c>
      <c r="O209" s="48"/>
      <c r="P209" s="244">
        <f>O209*H209</f>
        <v>0</v>
      </c>
      <c r="Q209" s="244">
        <v>0.46009</v>
      </c>
      <c r="R209" s="244">
        <f>Q209*H209</f>
        <v>4.6009000000000002</v>
      </c>
      <c r="S209" s="244">
        <v>0</v>
      </c>
      <c r="T209" s="245">
        <f>S209*H209</f>
        <v>0</v>
      </c>
      <c r="AR209" s="24" t="s">
        <v>197</v>
      </c>
      <c r="AT209" s="24" t="s">
        <v>184</v>
      </c>
      <c r="AU209" s="24" t="s">
        <v>90</v>
      </c>
      <c r="AY209" s="24" t="s">
        <v>183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24" t="s">
        <v>87</v>
      </c>
      <c r="BK209" s="246">
        <f>ROUND(I209*H209,2)</f>
        <v>0</v>
      </c>
      <c r="BL209" s="24" t="s">
        <v>197</v>
      </c>
      <c r="BM209" s="24" t="s">
        <v>1179</v>
      </c>
    </row>
    <row r="210" s="12" customFormat="1">
      <c r="B210" s="253"/>
      <c r="C210" s="254"/>
      <c r="D210" s="255" t="s">
        <v>275</v>
      </c>
      <c r="E210" s="256" t="s">
        <v>34</v>
      </c>
      <c r="F210" s="257" t="s">
        <v>220</v>
      </c>
      <c r="G210" s="254"/>
      <c r="H210" s="258">
        <v>10</v>
      </c>
      <c r="I210" s="259"/>
      <c r="J210" s="254"/>
      <c r="K210" s="254"/>
      <c r="L210" s="260"/>
      <c r="M210" s="261"/>
      <c r="N210" s="262"/>
      <c r="O210" s="262"/>
      <c r="P210" s="262"/>
      <c r="Q210" s="262"/>
      <c r="R210" s="262"/>
      <c r="S210" s="262"/>
      <c r="T210" s="263"/>
      <c r="AT210" s="264" t="s">
        <v>275</v>
      </c>
      <c r="AU210" s="264" t="s">
        <v>90</v>
      </c>
      <c r="AV210" s="12" t="s">
        <v>90</v>
      </c>
      <c r="AW210" s="12" t="s">
        <v>42</v>
      </c>
      <c r="AX210" s="12" t="s">
        <v>87</v>
      </c>
      <c r="AY210" s="264" t="s">
        <v>183</v>
      </c>
    </row>
    <row r="211" s="1" customFormat="1" ht="63.75" customHeight="1">
      <c r="B211" s="47"/>
      <c r="C211" s="235" t="s">
        <v>512</v>
      </c>
      <c r="D211" s="235" t="s">
        <v>184</v>
      </c>
      <c r="E211" s="236" t="s">
        <v>1180</v>
      </c>
      <c r="F211" s="237" t="s">
        <v>1181</v>
      </c>
      <c r="G211" s="238" t="s">
        <v>528</v>
      </c>
      <c r="H211" s="239">
        <v>5</v>
      </c>
      <c r="I211" s="240"/>
      <c r="J211" s="241">
        <f>ROUND(I211*H211,2)</f>
        <v>0</v>
      </c>
      <c r="K211" s="237" t="s">
        <v>343</v>
      </c>
      <c r="L211" s="73"/>
      <c r="M211" s="242" t="s">
        <v>34</v>
      </c>
      <c r="N211" s="243" t="s">
        <v>50</v>
      </c>
      <c r="O211" s="48"/>
      <c r="P211" s="244">
        <f>O211*H211</f>
        <v>0</v>
      </c>
      <c r="Q211" s="244">
        <v>0.045260000000000002</v>
      </c>
      <c r="R211" s="244">
        <f>Q211*H211</f>
        <v>0.2263</v>
      </c>
      <c r="S211" s="244">
        <v>0</v>
      </c>
      <c r="T211" s="245">
        <f>S211*H211</f>
        <v>0</v>
      </c>
      <c r="AR211" s="24" t="s">
        <v>197</v>
      </c>
      <c r="AT211" s="24" t="s">
        <v>184</v>
      </c>
      <c r="AU211" s="24" t="s">
        <v>90</v>
      </c>
      <c r="AY211" s="24" t="s">
        <v>183</v>
      </c>
      <c r="BE211" s="246">
        <f>IF(N211="základní",J211,0)</f>
        <v>0</v>
      </c>
      <c r="BF211" s="246">
        <f>IF(N211="snížená",J211,0)</f>
        <v>0</v>
      </c>
      <c r="BG211" s="246">
        <f>IF(N211="zákl. přenesená",J211,0)</f>
        <v>0</v>
      </c>
      <c r="BH211" s="246">
        <f>IF(N211="sníž. přenesená",J211,0)</f>
        <v>0</v>
      </c>
      <c r="BI211" s="246">
        <f>IF(N211="nulová",J211,0)</f>
        <v>0</v>
      </c>
      <c r="BJ211" s="24" t="s">
        <v>87</v>
      </c>
      <c r="BK211" s="246">
        <f>ROUND(I211*H211,2)</f>
        <v>0</v>
      </c>
      <c r="BL211" s="24" t="s">
        <v>197</v>
      </c>
      <c r="BM211" s="24" t="s">
        <v>1182</v>
      </c>
    </row>
    <row r="212" s="12" customFormat="1">
      <c r="B212" s="253"/>
      <c r="C212" s="254"/>
      <c r="D212" s="255" t="s">
        <v>275</v>
      </c>
      <c r="E212" s="256" t="s">
        <v>34</v>
      </c>
      <c r="F212" s="257" t="s">
        <v>182</v>
      </c>
      <c r="G212" s="254"/>
      <c r="H212" s="258">
        <v>5</v>
      </c>
      <c r="I212" s="259"/>
      <c r="J212" s="254"/>
      <c r="K212" s="254"/>
      <c r="L212" s="260"/>
      <c r="M212" s="261"/>
      <c r="N212" s="262"/>
      <c r="O212" s="262"/>
      <c r="P212" s="262"/>
      <c r="Q212" s="262"/>
      <c r="R212" s="262"/>
      <c r="S212" s="262"/>
      <c r="T212" s="263"/>
      <c r="AT212" s="264" t="s">
        <v>275</v>
      </c>
      <c r="AU212" s="264" t="s">
        <v>90</v>
      </c>
      <c r="AV212" s="12" t="s">
        <v>90</v>
      </c>
      <c r="AW212" s="12" t="s">
        <v>42</v>
      </c>
      <c r="AX212" s="12" t="s">
        <v>87</v>
      </c>
      <c r="AY212" s="264" t="s">
        <v>183</v>
      </c>
    </row>
    <row r="213" s="1" customFormat="1" ht="25.5" customHeight="1">
      <c r="B213" s="47"/>
      <c r="C213" s="235" t="s">
        <v>516</v>
      </c>
      <c r="D213" s="235" t="s">
        <v>184</v>
      </c>
      <c r="E213" s="236" t="s">
        <v>864</v>
      </c>
      <c r="F213" s="237" t="s">
        <v>865</v>
      </c>
      <c r="G213" s="238" t="s">
        <v>528</v>
      </c>
      <c r="H213" s="239">
        <v>3</v>
      </c>
      <c r="I213" s="240"/>
      <c r="J213" s="241">
        <f>ROUND(I213*H213,2)</f>
        <v>0</v>
      </c>
      <c r="K213" s="237" t="s">
        <v>273</v>
      </c>
      <c r="L213" s="73"/>
      <c r="M213" s="242" t="s">
        <v>34</v>
      </c>
      <c r="N213" s="243" t="s">
        <v>50</v>
      </c>
      <c r="O213" s="48"/>
      <c r="P213" s="244">
        <f>O213*H213</f>
        <v>0</v>
      </c>
      <c r="Q213" s="244">
        <v>0.064509999999999998</v>
      </c>
      <c r="R213" s="244">
        <f>Q213*H213</f>
        <v>0.19352999999999998</v>
      </c>
      <c r="S213" s="244">
        <v>0</v>
      </c>
      <c r="T213" s="245">
        <f>S213*H213</f>
        <v>0</v>
      </c>
      <c r="AR213" s="24" t="s">
        <v>197</v>
      </c>
      <c r="AT213" s="24" t="s">
        <v>184</v>
      </c>
      <c r="AU213" s="24" t="s">
        <v>90</v>
      </c>
      <c r="AY213" s="24" t="s">
        <v>183</v>
      </c>
      <c r="BE213" s="246">
        <f>IF(N213="základní",J213,0)</f>
        <v>0</v>
      </c>
      <c r="BF213" s="246">
        <f>IF(N213="snížená",J213,0)</f>
        <v>0</v>
      </c>
      <c r="BG213" s="246">
        <f>IF(N213="zákl. přenesená",J213,0)</f>
        <v>0</v>
      </c>
      <c r="BH213" s="246">
        <f>IF(N213="sníž. přenesená",J213,0)</f>
        <v>0</v>
      </c>
      <c r="BI213" s="246">
        <f>IF(N213="nulová",J213,0)</f>
        <v>0</v>
      </c>
      <c r="BJ213" s="24" t="s">
        <v>87</v>
      </c>
      <c r="BK213" s="246">
        <f>ROUND(I213*H213,2)</f>
        <v>0</v>
      </c>
      <c r="BL213" s="24" t="s">
        <v>197</v>
      </c>
      <c r="BM213" s="24" t="s">
        <v>1183</v>
      </c>
    </row>
    <row r="214" s="12" customFormat="1">
      <c r="B214" s="253"/>
      <c r="C214" s="254"/>
      <c r="D214" s="255" t="s">
        <v>275</v>
      </c>
      <c r="E214" s="256" t="s">
        <v>34</v>
      </c>
      <c r="F214" s="257" t="s">
        <v>193</v>
      </c>
      <c r="G214" s="254"/>
      <c r="H214" s="258">
        <v>3</v>
      </c>
      <c r="I214" s="259"/>
      <c r="J214" s="254"/>
      <c r="K214" s="254"/>
      <c r="L214" s="260"/>
      <c r="M214" s="261"/>
      <c r="N214" s="262"/>
      <c r="O214" s="262"/>
      <c r="P214" s="262"/>
      <c r="Q214" s="262"/>
      <c r="R214" s="262"/>
      <c r="S214" s="262"/>
      <c r="T214" s="263"/>
      <c r="AT214" s="264" t="s">
        <v>275</v>
      </c>
      <c r="AU214" s="264" t="s">
        <v>90</v>
      </c>
      <c r="AV214" s="12" t="s">
        <v>90</v>
      </c>
      <c r="AW214" s="12" t="s">
        <v>42</v>
      </c>
      <c r="AX214" s="12" t="s">
        <v>87</v>
      </c>
      <c r="AY214" s="264" t="s">
        <v>183</v>
      </c>
    </row>
    <row r="215" s="1" customFormat="1" ht="25.5" customHeight="1">
      <c r="B215" s="47"/>
      <c r="C215" s="235" t="s">
        <v>520</v>
      </c>
      <c r="D215" s="235" t="s">
        <v>184</v>
      </c>
      <c r="E215" s="236" t="s">
        <v>867</v>
      </c>
      <c r="F215" s="237" t="s">
        <v>868</v>
      </c>
      <c r="G215" s="238" t="s">
        <v>528</v>
      </c>
      <c r="H215" s="239">
        <v>3</v>
      </c>
      <c r="I215" s="240"/>
      <c r="J215" s="241">
        <f>ROUND(I215*H215,2)</f>
        <v>0</v>
      </c>
      <c r="K215" s="237" t="s">
        <v>273</v>
      </c>
      <c r="L215" s="73"/>
      <c r="M215" s="242" t="s">
        <v>34</v>
      </c>
      <c r="N215" s="243" t="s">
        <v>50</v>
      </c>
      <c r="O215" s="48"/>
      <c r="P215" s="244">
        <f>O215*H215</f>
        <v>0</v>
      </c>
      <c r="Q215" s="244">
        <v>0.01136</v>
      </c>
      <c r="R215" s="244">
        <f>Q215*H215</f>
        <v>0.034079999999999999</v>
      </c>
      <c r="S215" s="244">
        <v>0</v>
      </c>
      <c r="T215" s="245">
        <f>S215*H215</f>
        <v>0</v>
      </c>
      <c r="AR215" s="24" t="s">
        <v>197</v>
      </c>
      <c r="AT215" s="24" t="s">
        <v>184</v>
      </c>
      <c r="AU215" s="24" t="s">
        <v>90</v>
      </c>
      <c r="AY215" s="24" t="s">
        <v>183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24" t="s">
        <v>87</v>
      </c>
      <c r="BK215" s="246">
        <f>ROUND(I215*H215,2)</f>
        <v>0</v>
      </c>
      <c r="BL215" s="24" t="s">
        <v>197</v>
      </c>
      <c r="BM215" s="24" t="s">
        <v>1184</v>
      </c>
    </row>
    <row r="216" s="12" customFormat="1">
      <c r="B216" s="253"/>
      <c r="C216" s="254"/>
      <c r="D216" s="255" t="s">
        <v>275</v>
      </c>
      <c r="E216" s="256" t="s">
        <v>34</v>
      </c>
      <c r="F216" s="257" t="s">
        <v>193</v>
      </c>
      <c r="G216" s="254"/>
      <c r="H216" s="258">
        <v>3</v>
      </c>
      <c r="I216" s="259"/>
      <c r="J216" s="254"/>
      <c r="K216" s="254"/>
      <c r="L216" s="260"/>
      <c r="M216" s="261"/>
      <c r="N216" s="262"/>
      <c r="O216" s="262"/>
      <c r="P216" s="262"/>
      <c r="Q216" s="262"/>
      <c r="R216" s="262"/>
      <c r="S216" s="262"/>
      <c r="T216" s="263"/>
      <c r="AT216" s="264" t="s">
        <v>275</v>
      </c>
      <c r="AU216" s="264" t="s">
        <v>90</v>
      </c>
      <c r="AV216" s="12" t="s">
        <v>90</v>
      </c>
      <c r="AW216" s="12" t="s">
        <v>42</v>
      </c>
      <c r="AX216" s="12" t="s">
        <v>87</v>
      </c>
      <c r="AY216" s="264" t="s">
        <v>183</v>
      </c>
    </row>
    <row r="217" s="1" customFormat="1" ht="38.25" customHeight="1">
      <c r="B217" s="47"/>
      <c r="C217" s="235" t="s">
        <v>525</v>
      </c>
      <c r="D217" s="235" t="s">
        <v>184</v>
      </c>
      <c r="E217" s="236" t="s">
        <v>870</v>
      </c>
      <c r="F217" s="237" t="s">
        <v>871</v>
      </c>
      <c r="G217" s="238" t="s">
        <v>528</v>
      </c>
      <c r="H217" s="239">
        <v>3</v>
      </c>
      <c r="I217" s="240"/>
      <c r="J217" s="241">
        <f>ROUND(I217*H217,2)</f>
        <v>0</v>
      </c>
      <c r="K217" s="237" t="s">
        <v>273</v>
      </c>
      <c r="L217" s="73"/>
      <c r="M217" s="242" t="s">
        <v>34</v>
      </c>
      <c r="N217" s="243" t="s">
        <v>50</v>
      </c>
      <c r="O217" s="48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AR217" s="24" t="s">
        <v>197</v>
      </c>
      <c r="AT217" s="24" t="s">
        <v>184</v>
      </c>
      <c r="AU217" s="24" t="s">
        <v>90</v>
      </c>
      <c r="AY217" s="24" t="s">
        <v>183</v>
      </c>
      <c r="BE217" s="246">
        <f>IF(N217="základní",J217,0)</f>
        <v>0</v>
      </c>
      <c r="BF217" s="246">
        <f>IF(N217="snížená",J217,0)</f>
        <v>0</v>
      </c>
      <c r="BG217" s="246">
        <f>IF(N217="zákl. přenesená",J217,0)</f>
        <v>0</v>
      </c>
      <c r="BH217" s="246">
        <f>IF(N217="sníž. přenesená",J217,0)</f>
        <v>0</v>
      </c>
      <c r="BI217" s="246">
        <f>IF(N217="nulová",J217,0)</f>
        <v>0</v>
      </c>
      <c r="BJ217" s="24" t="s">
        <v>87</v>
      </c>
      <c r="BK217" s="246">
        <f>ROUND(I217*H217,2)</f>
        <v>0</v>
      </c>
      <c r="BL217" s="24" t="s">
        <v>197</v>
      </c>
      <c r="BM217" s="24" t="s">
        <v>1185</v>
      </c>
    </row>
    <row r="218" s="12" customFormat="1">
      <c r="B218" s="253"/>
      <c r="C218" s="254"/>
      <c r="D218" s="255" t="s">
        <v>275</v>
      </c>
      <c r="E218" s="256" t="s">
        <v>34</v>
      </c>
      <c r="F218" s="257" t="s">
        <v>193</v>
      </c>
      <c r="G218" s="254"/>
      <c r="H218" s="258">
        <v>3</v>
      </c>
      <c r="I218" s="259"/>
      <c r="J218" s="254"/>
      <c r="K218" s="254"/>
      <c r="L218" s="260"/>
      <c r="M218" s="261"/>
      <c r="N218" s="262"/>
      <c r="O218" s="262"/>
      <c r="P218" s="262"/>
      <c r="Q218" s="262"/>
      <c r="R218" s="262"/>
      <c r="S218" s="262"/>
      <c r="T218" s="263"/>
      <c r="AT218" s="264" t="s">
        <v>275</v>
      </c>
      <c r="AU218" s="264" t="s">
        <v>90</v>
      </c>
      <c r="AV218" s="12" t="s">
        <v>90</v>
      </c>
      <c r="AW218" s="12" t="s">
        <v>42</v>
      </c>
      <c r="AX218" s="12" t="s">
        <v>87</v>
      </c>
      <c r="AY218" s="264" t="s">
        <v>183</v>
      </c>
    </row>
    <row r="219" s="1" customFormat="1" ht="25.5" customHeight="1">
      <c r="B219" s="47"/>
      <c r="C219" s="235" t="s">
        <v>532</v>
      </c>
      <c r="D219" s="235" t="s">
        <v>184</v>
      </c>
      <c r="E219" s="236" t="s">
        <v>873</v>
      </c>
      <c r="F219" s="237" t="s">
        <v>874</v>
      </c>
      <c r="G219" s="238" t="s">
        <v>528</v>
      </c>
      <c r="H219" s="239">
        <v>3</v>
      </c>
      <c r="I219" s="240"/>
      <c r="J219" s="241">
        <f>ROUND(I219*H219,2)</f>
        <v>0</v>
      </c>
      <c r="K219" s="237" t="s">
        <v>273</v>
      </c>
      <c r="L219" s="73"/>
      <c r="M219" s="242" t="s">
        <v>34</v>
      </c>
      <c r="N219" s="243" t="s">
        <v>50</v>
      </c>
      <c r="O219" s="48"/>
      <c r="P219" s="244">
        <f>O219*H219</f>
        <v>0</v>
      </c>
      <c r="Q219" s="244">
        <v>0.035349999999999999</v>
      </c>
      <c r="R219" s="244">
        <f>Q219*H219</f>
        <v>0.10605000000000001</v>
      </c>
      <c r="S219" s="244">
        <v>0</v>
      </c>
      <c r="T219" s="245">
        <f>S219*H219</f>
        <v>0</v>
      </c>
      <c r="AR219" s="24" t="s">
        <v>197</v>
      </c>
      <c r="AT219" s="24" t="s">
        <v>184</v>
      </c>
      <c r="AU219" s="24" t="s">
        <v>90</v>
      </c>
      <c r="AY219" s="24" t="s">
        <v>183</v>
      </c>
      <c r="BE219" s="246">
        <f>IF(N219="základní",J219,0)</f>
        <v>0</v>
      </c>
      <c r="BF219" s="246">
        <f>IF(N219="snížená",J219,0)</f>
        <v>0</v>
      </c>
      <c r="BG219" s="246">
        <f>IF(N219="zákl. přenesená",J219,0)</f>
        <v>0</v>
      </c>
      <c r="BH219" s="246">
        <f>IF(N219="sníž. přenesená",J219,0)</f>
        <v>0</v>
      </c>
      <c r="BI219" s="246">
        <f>IF(N219="nulová",J219,0)</f>
        <v>0</v>
      </c>
      <c r="BJ219" s="24" t="s">
        <v>87</v>
      </c>
      <c r="BK219" s="246">
        <f>ROUND(I219*H219,2)</f>
        <v>0</v>
      </c>
      <c r="BL219" s="24" t="s">
        <v>197</v>
      </c>
      <c r="BM219" s="24" t="s">
        <v>1186</v>
      </c>
    </row>
    <row r="220" s="12" customFormat="1">
      <c r="B220" s="253"/>
      <c r="C220" s="254"/>
      <c r="D220" s="255" t="s">
        <v>275</v>
      </c>
      <c r="E220" s="256" t="s">
        <v>34</v>
      </c>
      <c r="F220" s="257" t="s">
        <v>193</v>
      </c>
      <c r="G220" s="254"/>
      <c r="H220" s="258">
        <v>3</v>
      </c>
      <c r="I220" s="259"/>
      <c r="J220" s="254"/>
      <c r="K220" s="254"/>
      <c r="L220" s="260"/>
      <c r="M220" s="261"/>
      <c r="N220" s="262"/>
      <c r="O220" s="262"/>
      <c r="P220" s="262"/>
      <c r="Q220" s="262"/>
      <c r="R220" s="262"/>
      <c r="S220" s="262"/>
      <c r="T220" s="263"/>
      <c r="AT220" s="264" t="s">
        <v>275</v>
      </c>
      <c r="AU220" s="264" t="s">
        <v>90</v>
      </c>
      <c r="AV220" s="12" t="s">
        <v>90</v>
      </c>
      <c r="AW220" s="12" t="s">
        <v>42</v>
      </c>
      <c r="AX220" s="12" t="s">
        <v>87</v>
      </c>
      <c r="AY220" s="264" t="s">
        <v>183</v>
      </c>
    </row>
    <row r="221" s="1" customFormat="1" ht="25.5" customHeight="1">
      <c r="B221" s="47"/>
      <c r="C221" s="235" t="s">
        <v>536</v>
      </c>
      <c r="D221" s="235" t="s">
        <v>184</v>
      </c>
      <c r="E221" s="236" t="s">
        <v>894</v>
      </c>
      <c r="F221" s="237" t="s">
        <v>895</v>
      </c>
      <c r="G221" s="238" t="s">
        <v>528</v>
      </c>
      <c r="H221" s="239">
        <v>3</v>
      </c>
      <c r="I221" s="240"/>
      <c r="J221" s="241">
        <f>ROUND(I221*H221,2)</f>
        <v>0</v>
      </c>
      <c r="K221" s="237" t="s">
        <v>273</v>
      </c>
      <c r="L221" s="73"/>
      <c r="M221" s="242" t="s">
        <v>34</v>
      </c>
      <c r="N221" s="243" t="s">
        <v>50</v>
      </c>
      <c r="O221" s="48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AR221" s="24" t="s">
        <v>197</v>
      </c>
      <c r="AT221" s="24" t="s">
        <v>184</v>
      </c>
      <c r="AU221" s="24" t="s">
        <v>90</v>
      </c>
      <c r="AY221" s="24" t="s">
        <v>183</v>
      </c>
      <c r="BE221" s="246">
        <f>IF(N221="základní",J221,0)</f>
        <v>0</v>
      </c>
      <c r="BF221" s="246">
        <f>IF(N221="snížená",J221,0)</f>
        <v>0</v>
      </c>
      <c r="BG221" s="246">
        <f>IF(N221="zákl. přenesená",J221,0)</f>
        <v>0</v>
      </c>
      <c r="BH221" s="246">
        <f>IF(N221="sníž. přenesená",J221,0)</f>
        <v>0</v>
      </c>
      <c r="BI221" s="246">
        <f>IF(N221="nulová",J221,0)</f>
        <v>0</v>
      </c>
      <c r="BJ221" s="24" t="s">
        <v>87</v>
      </c>
      <c r="BK221" s="246">
        <f>ROUND(I221*H221,2)</f>
        <v>0</v>
      </c>
      <c r="BL221" s="24" t="s">
        <v>197</v>
      </c>
      <c r="BM221" s="24" t="s">
        <v>1187</v>
      </c>
    </row>
    <row r="222" s="12" customFormat="1">
      <c r="B222" s="253"/>
      <c r="C222" s="254"/>
      <c r="D222" s="255" t="s">
        <v>275</v>
      </c>
      <c r="E222" s="256" t="s">
        <v>34</v>
      </c>
      <c r="F222" s="257" t="s">
        <v>193</v>
      </c>
      <c r="G222" s="254"/>
      <c r="H222" s="258">
        <v>3</v>
      </c>
      <c r="I222" s="259"/>
      <c r="J222" s="254"/>
      <c r="K222" s="254"/>
      <c r="L222" s="260"/>
      <c r="M222" s="261"/>
      <c r="N222" s="262"/>
      <c r="O222" s="262"/>
      <c r="P222" s="262"/>
      <c r="Q222" s="262"/>
      <c r="R222" s="262"/>
      <c r="S222" s="262"/>
      <c r="T222" s="263"/>
      <c r="AT222" s="264" t="s">
        <v>275</v>
      </c>
      <c r="AU222" s="264" t="s">
        <v>90</v>
      </c>
      <c r="AV222" s="12" t="s">
        <v>90</v>
      </c>
      <c r="AW222" s="12" t="s">
        <v>42</v>
      </c>
      <c r="AX222" s="12" t="s">
        <v>87</v>
      </c>
      <c r="AY222" s="264" t="s">
        <v>183</v>
      </c>
    </row>
    <row r="223" s="1" customFormat="1" ht="25.5" customHeight="1">
      <c r="B223" s="47"/>
      <c r="C223" s="235" t="s">
        <v>541</v>
      </c>
      <c r="D223" s="235" t="s">
        <v>184</v>
      </c>
      <c r="E223" s="236" t="s">
        <v>637</v>
      </c>
      <c r="F223" s="237" t="s">
        <v>638</v>
      </c>
      <c r="G223" s="238" t="s">
        <v>528</v>
      </c>
      <c r="H223" s="239">
        <v>3</v>
      </c>
      <c r="I223" s="240"/>
      <c r="J223" s="241">
        <f>ROUND(I223*H223,2)</f>
        <v>0</v>
      </c>
      <c r="K223" s="237" t="s">
        <v>273</v>
      </c>
      <c r="L223" s="73"/>
      <c r="M223" s="242" t="s">
        <v>34</v>
      </c>
      <c r="N223" s="243" t="s">
        <v>50</v>
      </c>
      <c r="O223" s="48"/>
      <c r="P223" s="244">
        <f>O223*H223</f>
        <v>0</v>
      </c>
      <c r="Q223" s="244">
        <v>0.31108000000000002</v>
      </c>
      <c r="R223" s="244">
        <f>Q223*H223</f>
        <v>0.93324000000000007</v>
      </c>
      <c r="S223" s="244">
        <v>0</v>
      </c>
      <c r="T223" s="245">
        <f>S223*H223</f>
        <v>0</v>
      </c>
      <c r="AR223" s="24" t="s">
        <v>197</v>
      </c>
      <c r="AT223" s="24" t="s">
        <v>184</v>
      </c>
      <c r="AU223" s="24" t="s">
        <v>90</v>
      </c>
      <c r="AY223" s="24" t="s">
        <v>183</v>
      </c>
      <c r="BE223" s="246">
        <f>IF(N223="základní",J223,0)</f>
        <v>0</v>
      </c>
      <c r="BF223" s="246">
        <f>IF(N223="snížená",J223,0)</f>
        <v>0</v>
      </c>
      <c r="BG223" s="246">
        <f>IF(N223="zákl. přenesená",J223,0)</f>
        <v>0</v>
      </c>
      <c r="BH223" s="246">
        <f>IF(N223="sníž. přenesená",J223,0)</f>
        <v>0</v>
      </c>
      <c r="BI223" s="246">
        <f>IF(N223="nulová",J223,0)</f>
        <v>0</v>
      </c>
      <c r="BJ223" s="24" t="s">
        <v>87</v>
      </c>
      <c r="BK223" s="246">
        <f>ROUND(I223*H223,2)</f>
        <v>0</v>
      </c>
      <c r="BL223" s="24" t="s">
        <v>197</v>
      </c>
      <c r="BM223" s="24" t="s">
        <v>1188</v>
      </c>
    </row>
    <row r="224" s="12" customFormat="1">
      <c r="B224" s="253"/>
      <c r="C224" s="254"/>
      <c r="D224" s="255" t="s">
        <v>275</v>
      </c>
      <c r="E224" s="256" t="s">
        <v>34</v>
      </c>
      <c r="F224" s="257" t="s">
        <v>193</v>
      </c>
      <c r="G224" s="254"/>
      <c r="H224" s="258">
        <v>3</v>
      </c>
      <c r="I224" s="259"/>
      <c r="J224" s="254"/>
      <c r="K224" s="254"/>
      <c r="L224" s="260"/>
      <c r="M224" s="261"/>
      <c r="N224" s="262"/>
      <c r="O224" s="262"/>
      <c r="P224" s="262"/>
      <c r="Q224" s="262"/>
      <c r="R224" s="262"/>
      <c r="S224" s="262"/>
      <c r="T224" s="263"/>
      <c r="AT224" s="264" t="s">
        <v>275</v>
      </c>
      <c r="AU224" s="264" t="s">
        <v>90</v>
      </c>
      <c r="AV224" s="12" t="s">
        <v>90</v>
      </c>
      <c r="AW224" s="12" t="s">
        <v>42</v>
      </c>
      <c r="AX224" s="12" t="s">
        <v>87</v>
      </c>
      <c r="AY224" s="264" t="s">
        <v>183</v>
      </c>
    </row>
    <row r="225" s="1" customFormat="1" ht="25.5" customHeight="1">
      <c r="B225" s="47"/>
      <c r="C225" s="235" t="s">
        <v>545</v>
      </c>
      <c r="D225" s="235" t="s">
        <v>184</v>
      </c>
      <c r="E225" s="236" t="s">
        <v>641</v>
      </c>
      <c r="F225" s="237" t="s">
        <v>642</v>
      </c>
      <c r="G225" s="238" t="s">
        <v>318</v>
      </c>
      <c r="H225" s="239">
        <v>2.7000000000000002</v>
      </c>
      <c r="I225" s="240"/>
      <c r="J225" s="241">
        <f>ROUND(I225*H225,2)</f>
        <v>0</v>
      </c>
      <c r="K225" s="237" t="s">
        <v>273</v>
      </c>
      <c r="L225" s="73"/>
      <c r="M225" s="242" t="s">
        <v>34</v>
      </c>
      <c r="N225" s="243" t="s">
        <v>50</v>
      </c>
      <c r="O225" s="48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AR225" s="24" t="s">
        <v>197</v>
      </c>
      <c r="AT225" s="24" t="s">
        <v>184</v>
      </c>
      <c r="AU225" s="24" t="s">
        <v>90</v>
      </c>
      <c r="AY225" s="24" t="s">
        <v>183</v>
      </c>
      <c r="BE225" s="246">
        <f>IF(N225="základní",J225,0)</f>
        <v>0</v>
      </c>
      <c r="BF225" s="246">
        <f>IF(N225="snížená",J225,0)</f>
        <v>0</v>
      </c>
      <c r="BG225" s="246">
        <f>IF(N225="zákl. přenesená",J225,0)</f>
        <v>0</v>
      </c>
      <c r="BH225" s="246">
        <f>IF(N225="sníž. přenesená",J225,0)</f>
        <v>0</v>
      </c>
      <c r="BI225" s="246">
        <f>IF(N225="nulová",J225,0)</f>
        <v>0</v>
      </c>
      <c r="BJ225" s="24" t="s">
        <v>87</v>
      </c>
      <c r="BK225" s="246">
        <f>ROUND(I225*H225,2)</f>
        <v>0</v>
      </c>
      <c r="BL225" s="24" t="s">
        <v>197</v>
      </c>
      <c r="BM225" s="24" t="s">
        <v>1189</v>
      </c>
    </row>
    <row r="226" s="12" customFormat="1">
      <c r="B226" s="253"/>
      <c r="C226" s="254"/>
      <c r="D226" s="255" t="s">
        <v>275</v>
      </c>
      <c r="E226" s="256" t="s">
        <v>34</v>
      </c>
      <c r="F226" s="257" t="s">
        <v>1190</v>
      </c>
      <c r="G226" s="254"/>
      <c r="H226" s="258">
        <v>2.7000000000000002</v>
      </c>
      <c r="I226" s="259"/>
      <c r="J226" s="254"/>
      <c r="K226" s="254"/>
      <c r="L226" s="260"/>
      <c r="M226" s="261"/>
      <c r="N226" s="262"/>
      <c r="O226" s="262"/>
      <c r="P226" s="262"/>
      <c r="Q226" s="262"/>
      <c r="R226" s="262"/>
      <c r="S226" s="262"/>
      <c r="T226" s="263"/>
      <c r="AT226" s="264" t="s">
        <v>275</v>
      </c>
      <c r="AU226" s="264" t="s">
        <v>90</v>
      </c>
      <c r="AV226" s="12" t="s">
        <v>90</v>
      </c>
      <c r="AW226" s="12" t="s">
        <v>42</v>
      </c>
      <c r="AX226" s="12" t="s">
        <v>87</v>
      </c>
      <c r="AY226" s="264" t="s">
        <v>183</v>
      </c>
    </row>
    <row r="227" s="1" customFormat="1" ht="16.5" customHeight="1">
      <c r="B227" s="47"/>
      <c r="C227" s="265" t="s">
        <v>550</v>
      </c>
      <c r="D227" s="265" t="s">
        <v>302</v>
      </c>
      <c r="E227" s="266" t="s">
        <v>1191</v>
      </c>
      <c r="F227" s="267" t="s">
        <v>1192</v>
      </c>
      <c r="G227" s="268" t="s">
        <v>1193</v>
      </c>
      <c r="H227" s="269">
        <v>1</v>
      </c>
      <c r="I227" s="270"/>
      <c r="J227" s="271">
        <f>ROUND(I227*H227,2)</f>
        <v>0</v>
      </c>
      <c r="K227" s="267" t="s">
        <v>34</v>
      </c>
      <c r="L227" s="272"/>
      <c r="M227" s="273" t="s">
        <v>34</v>
      </c>
      <c r="N227" s="274" t="s">
        <v>50</v>
      </c>
      <c r="O227" s="48"/>
      <c r="P227" s="244">
        <f>O227*H227</f>
        <v>0</v>
      </c>
      <c r="Q227" s="244">
        <v>0.0042500000000000003</v>
      </c>
      <c r="R227" s="244">
        <f>Q227*H227</f>
        <v>0.0042500000000000003</v>
      </c>
      <c r="S227" s="244">
        <v>0</v>
      </c>
      <c r="T227" s="245">
        <f>S227*H227</f>
        <v>0</v>
      </c>
      <c r="AR227" s="24" t="s">
        <v>212</v>
      </c>
      <c r="AT227" s="24" t="s">
        <v>302</v>
      </c>
      <c r="AU227" s="24" t="s">
        <v>90</v>
      </c>
      <c r="AY227" s="24" t="s">
        <v>183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24" t="s">
        <v>87</v>
      </c>
      <c r="BK227" s="246">
        <f>ROUND(I227*H227,2)</f>
        <v>0</v>
      </c>
      <c r="BL227" s="24" t="s">
        <v>197</v>
      </c>
      <c r="BM227" s="24" t="s">
        <v>1194</v>
      </c>
    </row>
    <row r="228" s="12" customFormat="1">
      <c r="B228" s="253"/>
      <c r="C228" s="254"/>
      <c r="D228" s="255" t="s">
        <v>275</v>
      </c>
      <c r="E228" s="256" t="s">
        <v>34</v>
      </c>
      <c r="F228" s="257" t="s">
        <v>87</v>
      </c>
      <c r="G228" s="254"/>
      <c r="H228" s="258">
        <v>1</v>
      </c>
      <c r="I228" s="259"/>
      <c r="J228" s="254"/>
      <c r="K228" s="254"/>
      <c r="L228" s="260"/>
      <c r="M228" s="261"/>
      <c r="N228" s="262"/>
      <c r="O228" s="262"/>
      <c r="P228" s="262"/>
      <c r="Q228" s="262"/>
      <c r="R228" s="262"/>
      <c r="S228" s="262"/>
      <c r="T228" s="263"/>
      <c r="AT228" s="264" t="s">
        <v>275</v>
      </c>
      <c r="AU228" s="264" t="s">
        <v>90</v>
      </c>
      <c r="AV228" s="12" t="s">
        <v>90</v>
      </c>
      <c r="AW228" s="12" t="s">
        <v>42</v>
      </c>
      <c r="AX228" s="12" t="s">
        <v>87</v>
      </c>
      <c r="AY228" s="264" t="s">
        <v>183</v>
      </c>
    </row>
    <row r="229" s="1" customFormat="1" ht="16.5" customHeight="1">
      <c r="B229" s="47"/>
      <c r="C229" s="265" t="s">
        <v>554</v>
      </c>
      <c r="D229" s="265" t="s">
        <v>302</v>
      </c>
      <c r="E229" s="266" t="s">
        <v>1195</v>
      </c>
      <c r="F229" s="267" t="s">
        <v>1196</v>
      </c>
      <c r="G229" s="268" t="s">
        <v>289</v>
      </c>
      <c r="H229" s="269">
        <v>54.5</v>
      </c>
      <c r="I229" s="270"/>
      <c r="J229" s="271">
        <f>ROUND(I229*H229,2)</f>
        <v>0</v>
      </c>
      <c r="K229" s="267" t="s">
        <v>273</v>
      </c>
      <c r="L229" s="272"/>
      <c r="M229" s="273" t="s">
        <v>34</v>
      </c>
      <c r="N229" s="274" t="s">
        <v>50</v>
      </c>
      <c r="O229" s="48"/>
      <c r="P229" s="244">
        <f>O229*H229</f>
        <v>0</v>
      </c>
      <c r="Q229" s="244">
        <v>0.0010499999999999999</v>
      </c>
      <c r="R229" s="244">
        <f>Q229*H229</f>
        <v>0.057224999999999998</v>
      </c>
      <c r="S229" s="244">
        <v>0</v>
      </c>
      <c r="T229" s="245">
        <f>S229*H229</f>
        <v>0</v>
      </c>
      <c r="AR229" s="24" t="s">
        <v>212</v>
      </c>
      <c r="AT229" s="24" t="s">
        <v>302</v>
      </c>
      <c r="AU229" s="24" t="s">
        <v>90</v>
      </c>
      <c r="AY229" s="24" t="s">
        <v>183</v>
      </c>
      <c r="BE229" s="246">
        <f>IF(N229="základní",J229,0)</f>
        <v>0</v>
      </c>
      <c r="BF229" s="246">
        <f>IF(N229="snížená",J229,0)</f>
        <v>0</v>
      </c>
      <c r="BG229" s="246">
        <f>IF(N229="zákl. přenesená",J229,0)</f>
        <v>0</v>
      </c>
      <c r="BH229" s="246">
        <f>IF(N229="sníž. přenesená",J229,0)</f>
        <v>0</v>
      </c>
      <c r="BI229" s="246">
        <f>IF(N229="nulová",J229,0)</f>
        <v>0</v>
      </c>
      <c r="BJ229" s="24" t="s">
        <v>87</v>
      </c>
      <c r="BK229" s="246">
        <f>ROUND(I229*H229,2)</f>
        <v>0</v>
      </c>
      <c r="BL229" s="24" t="s">
        <v>197</v>
      </c>
      <c r="BM229" s="24" t="s">
        <v>1197</v>
      </c>
    </row>
    <row r="230" s="12" customFormat="1">
      <c r="B230" s="253"/>
      <c r="C230" s="254"/>
      <c r="D230" s="255" t="s">
        <v>275</v>
      </c>
      <c r="E230" s="256" t="s">
        <v>34</v>
      </c>
      <c r="F230" s="257" t="s">
        <v>1169</v>
      </c>
      <c r="G230" s="254"/>
      <c r="H230" s="258">
        <v>54.5</v>
      </c>
      <c r="I230" s="259"/>
      <c r="J230" s="254"/>
      <c r="K230" s="254"/>
      <c r="L230" s="260"/>
      <c r="M230" s="261"/>
      <c r="N230" s="262"/>
      <c r="O230" s="262"/>
      <c r="P230" s="262"/>
      <c r="Q230" s="262"/>
      <c r="R230" s="262"/>
      <c r="S230" s="262"/>
      <c r="T230" s="263"/>
      <c r="AT230" s="264" t="s">
        <v>275</v>
      </c>
      <c r="AU230" s="264" t="s">
        <v>90</v>
      </c>
      <c r="AV230" s="12" t="s">
        <v>90</v>
      </c>
      <c r="AW230" s="12" t="s">
        <v>42</v>
      </c>
      <c r="AX230" s="12" t="s">
        <v>87</v>
      </c>
      <c r="AY230" s="264" t="s">
        <v>183</v>
      </c>
    </row>
    <row r="231" s="1" customFormat="1" ht="16.5" customHeight="1">
      <c r="B231" s="47"/>
      <c r="C231" s="265" t="s">
        <v>558</v>
      </c>
      <c r="D231" s="265" t="s">
        <v>302</v>
      </c>
      <c r="E231" s="266" t="s">
        <v>1198</v>
      </c>
      <c r="F231" s="267" t="s">
        <v>1199</v>
      </c>
      <c r="G231" s="268" t="s">
        <v>289</v>
      </c>
      <c r="H231" s="269">
        <v>108.5</v>
      </c>
      <c r="I231" s="270"/>
      <c r="J231" s="271">
        <f>ROUND(I231*H231,2)</f>
        <v>0</v>
      </c>
      <c r="K231" s="267" t="s">
        <v>273</v>
      </c>
      <c r="L231" s="272"/>
      <c r="M231" s="273" t="s">
        <v>34</v>
      </c>
      <c r="N231" s="274" t="s">
        <v>50</v>
      </c>
      <c r="O231" s="48"/>
      <c r="P231" s="244">
        <f>O231*H231</f>
        <v>0</v>
      </c>
      <c r="Q231" s="244">
        <v>0.00067000000000000002</v>
      </c>
      <c r="R231" s="244">
        <f>Q231*H231</f>
        <v>0.072694999999999996</v>
      </c>
      <c r="S231" s="244">
        <v>0</v>
      </c>
      <c r="T231" s="245">
        <f>S231*H231</f>
        <v>0</v>
      </c>
      <c r="AR231" s="24" t="s">
        <v>212</v>
      </c>
      <c r="AT231" s="24" t="s">
        <v>302</v>
      </c>
      <c r="AU231" s="24" t="s">
        <v>90</v>
      </c>
      <c r="AY231" s="24" t="s">
        <v>183</v>
      </c>
      <c r="BE231" s="246">
        <f>IF(N231="základní",J231,0)</f>
        <v>0</v>
      </c>
      <c r="BF231" s="246">
        <f>IF(N231="snížená",J231,0)</f>
        <v>0</v>
      </c>
      <c r="BG231" s="246">
        <f>IF(N231="zákl. přenesená",J231,0)</f>
        <v>0</v>
      </c>
      <c r="BH231" s="246">
        <f>IF(N231="sníž. přenesená",J231,0)</f>
        <v>0</v>
      </c>
      <c r="BI231" s="246">
        <f>IF(N231="nulová",J231,0)</f>
        <v>0</v>
      </c>
      <c r="BJ231" s="24" t="s">
        <v>87</v>
      </c>
      <c r="BK231" s="246">
        <f>ROUND(I231*H231,2)</f>
        <v>0</v>
      </c>
      <c r="BL231" s="24" t="s">
        <v>197</v>
      </c>
      <c r="BM231" s="24" t="s">
        <v>1200</v>
      </c>
    </row>
    <row r="232" s="12" customFormat="1">
      <c r="B232" s="253"/>
      <c r="C232" s="254"/>
      <c r="D232" s="255" t="s">
        <v>275</v>
      </c>
      <c r="E232" s="256" t="s">
        <v>34</v>
      </c>
      <c r="F232" s="257" t="s">
        <v>1165</v>
      </c>
      <c r="G232" s="254"/>
      <c r="H232" s="258">
        <v>108.5</v>
      </c>
      <c r="I232" s="259"/>
      <c r="J232" s="254"/>
      <c r="K232" s="254"/>
      <c r="L232" s="260"/>
      <c r="M232" s="261"/>
      <c r="N232" s="262"/>
      <c r="O232" s="262"/>
      <c r="P232" s="262"/>
      <c r="Q232" s="262"/>
      <c r="R232" s="262"/>
      <c r="S232" s="262"/>
      <c r="T232" s="263"/>
      <c r="AT232" s="264" t="s">
        <v>275</v>
      </c>
      <c r="AU232" s="264" t="s">
        <v>90</v>
      </c>
      <c r="AV232" s="12" t="s">
        <v>90</v>
      </c>
      <c r="AW232" s="12" t="s">
        <v>42</v>
      </c>
      <c r="AX232" s="12" t="s">
        <v>87</v>
      </c>
      <c r="AY232" s="264" t="s">
        <v>183</v>
      </c>
    </row>
    <row r="233" s="1" customFormat="1" ht="25.5" customHeight="1">
      <c r="B233" s="47"/>
      <c r="C233" s="265" t="s">
        <v>562</v>
      </c>
      <c r="D233" s="265" t="s">
        <v>302</v>
      </c>
      <c r="E233" s="266" t="s">
        <v>1201</v>
      </c>
      <c r="F233" s="267" t="s">
        <v>1202</v>
      </c>
      <c r="G233" s="268" t="s">
        <v>289</v>
      </c>
      <c r="H233" s="269">
        <v>163</v>
      </c>
      <c r="I233" s="270"/>
      <c r="J233" s="271">
        <f>ROUND(I233*H233,2)</f>
        <v>0</v>
      </c>
      <c r="K233" s="267" t="s">
        <v>34</v>
      </c>
      <c r="L233" s="272"/>
      <c r="M233" s="273" t="s">
        <v>34</v>
      </c>
      <c r="N233" s="274" t="s">
        <v>50</v>
      </c>
      <c r="O233" s="48"/>
      <c r="P233" s="244">
        <f>O233*H233</f>
        <v>0</v>
      </c>
      <c r="Q233" s="244">
        <v>0.00012</v>
      </c>
      <c r="R233" s="244">
        <f>Q233*H233</f>
        <v>0.019560000000000001</v>
      </c>
      <c r="S233" s="244">
        <v>0</v>
      </c>
      <c r="T233" s="245">
        <f>S233*H233</f>
        <v>0</v>
      </c>
      <c r="AR233" s="24" t="s">
        <v>212</v>
      </c>
      <c r="AT233" s="24" t="s">
        <v>302</v>
      </c>
      <c r="AU233" s="24" t="s">
        <v>90</v>
      </c>
      <c r="AY233" s="24" t="s">
        <v>183</v>
      </c>
      <c r="BE233" s="246">
        <f>IF(N233="základní",J233,0)</f>
        <v>0</v>
      </c>
      <c r="BF233" s="246">
        <f>IF(N233="snížená",J233,0)</f>
        <v>0</v>
      </c>
      <c r="BG233" s="246">
        <f>IF(N233="zákl. přenesená",J233,0)</f>
        <v>0</v>
      </c>
      <c r="BH233" s="246">
        <f>IF(N233="sníž. přenesená",J233,0)</f>
        <v>0</v>
      </c>
      <c r="BI233" s="246">
        <f>IF(N233="nulová",J233,0)</f>
        <v>0</v>
      </c>
      <c r="BJ233" s="24" t="s">
        <v>87</v>
      </c>
      <c r="BK233" s="246">
        <f>ROUND(I233*H233,2)</f>
        <v>0</v>
      </c>
      <c r="BL233" s="24" t="s">
        <v>197</v>
      </c>
      <c r="BM233" s="24" t="s">
        <v>1203</v>
      </c>
    </row>
    <row r="234" s="1" customFormat="1">
      <c r="B234" s="47"/>
      <c r="C234" s="75"/>
      <c r="D234" s="255" t="s">
        <v>889</v>
      </c>
      <c r="E234" s="75"/>
      <c r="F234" s="278" t="s">
        <v>1204</v>
      </c>
      <c r="G234" s="75"/>
      <c r="H234" s="75"/>
      <c r="I234" s="205"/>
      <c r="J234" s="75"/>
      <c r="K234" s="75"/>
      <c r="L234" s="73"/>
      <c r="M234" s="279"/>
      <c r="N234" s="48"/>
      <c r="O234" s="48"/>
      <c r="P234" s="48"/>
      <c r="Q234" s="48"/>
      <c r="R234" s="48"/>
      <c r="S234" s="48"/>
      <c r="T234" s="96"/>
      <c r="AT234" s="24" t="s">
        <v>889</v>
      </c>
      <c r="AU234" s="24" t="s">
        <v>90</v>
      </c>
    </row>
    <row r="235" s="12" customFormat="1">
      <c r="B235" s="253"/>
      <c r="C235" s="254"/>
      <c r="D235" s="255" t="s">
        <v>275</v>
      </c>
      <c r="E235" s="256" t="s">
        <v>34</v>
      </c>
      <c r="F235" s="257" t="s">
        <v>1173</v>
      </c>
      <c r="G235" s="254"/>
      <c r="H235" s="258">
        <v>163</v>
      </c>
      <c r="I235" s="259"/>
      <c r="J235" s="254"/>
      <c r="K235" s="254"/>
      <c r="L235" s="260"/>
      <c r="M235" s="261"/>
      <c r="N235" s="262"/>
      <c r="O235" s="262"/>
      <c r="P235" s="262"/>
      <c r="Q235" s="262"/>
      <c r="R235" s="262"/>
      <c r="S235" s="262"/>
      <c r="T235" s="263"/>
      <c r="AT235" s="264" t="s">
        <v>275</v>
      </c>
      <c r="AU235" s="264" t="s">
        <v>90</v>
      </c>
      <c r="AV235" s="12" t="s">
        <v>90</v>
      </c>
      <c r="AW235" s="12" t="s">
        <v>42</v>
      </c>
      <c r="AX235" s="12" t="s">
        <v>79</v>
      </c>
      <c r="AY235" s="264" t="s">
        <v>183</v>
      </c>
    </row>
    <row r="236" s="11" customFormat="1" ht="29.88" customHeight="1">
      <c r="B236" s="219"/>
      <c r="C236" s="220"/>
      <c r="D236" s="221" t="s">
        <v>78</v>
      </c>
      <c r="E236" s="233" t="s">
        <v>216</v>
      </c>
      <c r="F236" s="233" t="s">
        <v>645</v>
      </c>
      <c r="G236" s="220"/>
      <c r="H236" s="220"/>
      <c r="I236" s="223"/>
      <c r="J236" s="234">
        <f>BK236</f>
        <v>0</v>
      </c>
      <c r="K236" s="220"/>
      <c r="L236" s="225"/>
      <c r="M236" s="226"/>
      <c r="N236" s="227"/>
      <c r="O236" s="227"/>
      <c r="P236" s="228">
        <f>P237+SUM(P238:P245)</f>
        <v>0</v>
      </c>
      <c r="Q236" s="227"/>
      <c r="R236" s="228">
        <f>R237+SUM(R238:R245)</f>
        <v>0</v>
      </c>
      <c r="S236" s="227"/>
      <c r="T236" s="229">
        <f>T237+SUM(T238:T245)</f>
        <v>2.3999999999999999</v>
      </c>
      <c r="AR236" s="230" t="s">
        <v>87</v>
      </c>
      <c r="AT236" s="231" t="s">
        <v>78</v>
      </c>
      <c r="AU236" s="231" t="s">
        <v>87</v>
      </c>
      <c r="AY236" s="230" t="s">
        <v>183</v>
      </c>
      <c r="BK236" s="232">
        <f>BK237+SUM(BK238:BK245)</f>
        <v>0</v>
      </c>
    </row>
    <row r="237" s="1" customFormat="1" ht="16.5" customHeight="1">
      <c r="B237" s="47"/>
      <c r="C237" s="235" t="s">
        <v>566</v>
      </c>
      <c r="D237" s="235" t="s">
        <v>184</v>
      </c>
      <c r="E237" s="236" t="s">
        <v>647</v>
      </c>
      <c r="F237" s="237" t="s">
        <v>648</v>
      </c>
      <c r="G237" s="238" t="s">
        <v>289</v>
      </c>
      <c r="H237" s="239">
        <v>120</v>
      </c>
      <c r="I237" s="240"/>
      <c r="J237" s="241">
        <f>ROUND(I237*H237,2)</f>
        <v>0</v>
      </c>
      <c r="K237" s="237" t="s">
        <v>273</v>
      </c>
      <c r="L237" s="73"/>
      <c r="M237" s="242" t="s">
        <v>34</v>
      </c>
      <c r="N237" s="243" t="s">
        <v>50</v>
      </c>
      <c r="O237" s="48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AR237" s="24" t="s">
        <v>197</v>
      </c>
      <c r="AT237" s="24" t="s">
        <v>184</v>
      </c>
      <c r="AU237" s="24" t="s">
        <v>90</v>
      </c>
      <c r="AY237" s="24" t="s">
        <v>183</v>
      </c>
      <c r="BE237" s="246">
        <f>IF(N237="základní",J237,0)</f>
        <v>0</v>
      </c>
      <c r="BF237" s="246">
        <f>IF(N237="snížená",J237,0)</f>
        <v>0</v>
      </c>
      <c r="BG237" s="246">
        <f>IF(N237="zákl. přenesená",J237,0)</f>
        <v>0</v>
      </c>
      <c r="BH237" s="246">
        <f>IF(N237="sníž. přenesená",J237,0)</f>
        <v>0</v>
      </c>
      <c r="BI237" s="246">
        <f>IF(N237="nulová",J237,0)</f>
        <v>0</v>
      </c>
      <c r="BJ237" s="24" t="s">
        <v>87</v>
      </c>
      <c r="BK237" s="246">
        <f>ROUND(I237*H237,2)</f>
        <v>0</v>
      </c>
      <c r="BL237" s="24" t="s">
        <v>197</v>
      </c>
      <c r="BM237" s="24" t="s">
        <v>1205</v>
      </c>
    </row>
    <row r="238" s="12" customFormat="1">
      <c r="B238" s="253"/>
      <c r="C238" s="254"/>
      <c r="D238" s="255" t="s">
        <v>275</v>
      </c>
      <c r="E238" s="256" t="s">
        <v>34</v>
      </c>
      <c r="F238" s="257" t="s">
        <v>1160</v>
      </c>
      <c r="G238" s="254"/>
      <c r="H238" s="258">
        <v>120</v>
      </c>
      <c r="I238" s="259"/>
      <c r="J238" s="254"/>
      <c r="K238" s="254"/>
      <c r="L238" s="260"/>
      <c r="M238" s="261"/>
      <c r="N238" s="262"/>
      <c r="O238" s="262"/>
      <c r="P238" s="262"/>
      <c r="Q238" s="262"/>
      <c r="R238" s="262"/>
      <c r="S238" s="262"/>
      <c r="T238" s="263"/>
      <c r="AT238" s="264" t="s">
        <v>275</v>
      </c>
      <c r="AU238" s="264" t="s">
        <v>90</v>
      </c>
      <c r="AV238" s="12" t="s">
        <v>90</v>
      </c>
      <c r="AW238" s="12" t="s">
        <v>42</v>
      </c>
      <c r="AX238" s="12" t="s">
        <v>87</v>
      </c>
      <c r="AY238" s="264" t="s">
        <v>183</v>
      </c>
    </row>
    <row r="239" s="1" customFormat="1" ht="25.5" customHeight="1">
      <c r="B239" s="47"/>
      <c r="C239" s="235" t="s">
        <v>571</v>
      </c>
      <c r="D239" s="235" t="s">
        <v>184</v>
      </c>
      <c r="E239" s="236" t="s">
        <v>651</v>
      </c>
      <c r="F239" s="237" t="s">
        <v>652</v>
      </c>
      <c r="G239" s="238" t="s">
        <v>272</v>
      </c>
      <c r="H239" s="239">
        <v>120</v>
      </c>
      <c r="I239" s="240"/>
      <c r="J239" s="241">
        <f>ROUND(I239*H239,2)</f>
        <v>0</v>
      </c>
      <c r="K239" s="237" t="s">
        <v>273</v>
      </c>
      <c r="L239" s="73"/>
      <c r="M239" s="242" t="s">
        <v>34</v>
      </c>
      <c r="N239" s="243" t="s">
        <v>50</v>
      </c>
      <c r="O239" s="48"/>
      <c r="P239" s="244">
        <f>O239*H239</f>
        <v>0</v>
      </c>
      <c r="Q239" s="244">
        <v>0</v>
      </c>
      <c r="R239" s="244">
        <f>Q239*H239</f>
        <v>0</v>
      </c>
      <c r="S239" s="244">
        <v>0.02</v>
      </c>
      <c r="T239" s="245">
        <f>S239*H239</f>
        <v>2.3999999999999999</v>
      </c>
      <c r="AR239" s="24" t="s">
        <v>197</v>
      </c>
      <c r="AT239" s="24" t="s">
        <v>184</v>
      </c>
      <c r="AU239" s="24" t="s">
        <v>90</v>
      </c>
      <c r="AY239" s="24" t="s">
        <v>183</v>
      </c>
      <c r="BE239" s="246">
        <f>IF(N239="základní",J239,0)</f>
        <v>0</v>
      </c>
      <c r="BF239" s="246">
        <f>IF(N239="snížená",J239,0)</f>
        <v>0</v>
      </c>
      <c r="BG239" s="246">
        <f>IF(N239="zákl. přenesená",J239,0)</f>
        <v>0</v>
      </c>
      <c r="BH239" s="246">
        <f>IF(N239="sníž. přenesená",J239,0)</f>
        <v>0</v>
      </c>
      <c r="BI239" s="246">
        <f>IF(N239="nulová",J239,0)</f>
        <v>0</v>
      </c>
      <c r="BJ239" s="24" t="s">
        <v>87</v>
      </c>
      <c r="BK239" s="246">
        <f>ROUND(I239*H239,2)</f>
        <v>0</v>
      </c>
      <c r="BL239" s="24" t="s">
        <v>197</v>
      </c>
      <c r="BM239" s="24" t="s">
        <v>1206</v>
      </c>
    </row>
    <row r="240" s="12" customFormat="1">
      <c r="B240" s="253"/>
      <c r="C240" s="254"/>
      <c r="D240" s="255" t="s">
        <v>275</v>
      </c>
      <c r="E240" s="256" t="s">
        <v>34</v>
      </c>
      <c r="F240" s="257" t="s">
        <v>1160</v>
      </c>
      <c r="G240" s="254"/>
      <c r="H240" s="258">
        <v>120</v>
      </c>
      <c r="I240" s="259"/>
      <c r="J240" s="254"/>
      <c r="K240" s="254"/>
      <c r="L240" s="260"/>
      <c r="M240" s="261"/>
      <c r="N240" s="262"/>
      <c r="O240" s="262"/>
      <c r="P240" s="262"/>
      <c r="Q240" s="262"/>
      <c r="R240" s="262"/>
      <c r="S240" s="262"/>
      <c r="T240" s="263"/>
      <c r="AT240" s="264" t="s">
        <v>275</v>
      </c>
      <c r="AU240" s="264" t="s">
        <v>90</v>
      </c>
      <c r="AV240" s="12" t="s">
        <v>90</v>
      </c>
      <c r="AW240" s="12" t="s">
        <v>42</v>
      </c>
      <c r="AX240" s="12" t="s">
        <v>87</v>
      </c>
      <c r="AY240" s="264" t="s">
        <v>183</v>
      </c>
    </row>
    <row r="241" s="1" customFormat="1" ht="25.5" customHeight="1">
      <c r="B241" s="47"/>
      <c r="C241" s="235" t="s">
        <v>575</v>
      </c>
      <c r="D241" s="235" t="s">
        <v>184</v>
      </c>
      <c r="E241" s="236" t="s">
        <v>656</v>
      </c>
      <c r="F241" s="237" t="s">
        <v>657</v>
      </c>
      <c r="G241" s="238" t="s">
        <v>289</v>
      </c>
      <c r="H241" s="239">
        <v>326</v>
      </c>
      <c r="I241" s="240"/>
      <c r="J241" s="241">
        <f>ROUND(I241*H241,2)</f>
        <v>0</v>
      </c>
      <c r="K241" s="237" t="s">
        <v>273</v>
      </c>
      <c r="L241" s="73"/>
      <c r="M241" s="242" t="s">
        <v>34</v>
      </c>
      <c r="N241" s="243" t="s">
        <v>50</v>
      </c>
      <c r="O241" s="48"/>
      <c r="P241" s="244">
        <f>O241*H241</f>
        <v>0</v>
      </c>
      <c r="Q241" s="244">
        <v>0</v>
      </c>
      <c r="R241" s="244">
        <f>Q241*H241</f>
        <v>0</v>
      </c>
      <c r="S241" s="244">
        <v>0</v>
      </c>
      <c r="T241" s="245">
        <f>S241*H241</f>
        <v>0</v>
      </c>
      <c r="AR241" s="24" t="s">
        <v>197</v>
      </c>
      <c r="AT241" s="24" t="s">
        <v>184</v>
      </c>
      <c r="AU241" s="24" t="s">
        <v>90</v>
      </c>
      <c r="AY241" s="24" t="s">
        <v>183</v>
      </c>
      <c r="BE241" s="246">
        <f>IF(N241="základní",J241,0)</f>
        <v>0</v>
      </c>
      <c r="BF241" s="246">
        <f>IF(N241="snížená",J241,0)</f>
        <v>0</v>
      </c>
      <c r="BG241" s="246">
        <f>IF(N241="zákl. přenesená",J241,0)</f>
        <v>0</v>
      </c>
      <c r="BH241" s="246">
        <f>IF(N241="sníž. přenesená",J241,0)</f>
        <v>0</v>
      </c>
      <c r="BI241" s="246">
        <f>IF(N241="nulová",J241,0)</f>
        <v>0</v>
      </c>
      <c r="BJ241" s="24" t="s">
        <v>87</v>
      </c>
      <c r="BK241" s="246">
        <f>ROUND(I241*H241,2)</f>
        <v>0</v>
      </c>
      <c r="BL241" s="24" t="s">
        <v>197</v>
      </c>
      <c r="BM241" s="24" t="s">
        <v>1207</v>
      </c>
    </row>
    <row r="242" s="12" customFormat="1">
      <c r="B242" s="253"/>
      <c r="C242" s="254"/>
      <c r="D242" s="255" t="s">
        <v>275</v>
      </c>
      <c r="E242" s="256" t="s">
        <v>34</v>
      </c>
      <c r="F242" s="257" t="s">
        <v>1208</v>
      </c>
      <c r="G242" s="254"/>
      <c r="H242" s="258">
        <v>326</v>
      </c>
      <c r="I242" s="259"/>
      <c r="J242" s="254"/>
      <c r="K242" s="254"/>
      <c r="L242" s="260"/>
      <c r="M242" s="261"/>
      <c r="N242" s="262"/>
      <c r="O242" s="262"/>
      <c r="P242" s="262"/>
      <c r="Q242" s="262"/>
      <c r="R242" s="262"/>
      <c r="S242" s="262"/>
      <c r="T242" s="263"/>
      <c r="AT242" s="264" t="s">
        <v>275</v>
      </c>
      <c r="AU242" s="264" t="s">
        <v>90</v>
      </c>
      <c r="AV242" s="12" t="s">
        <v>90</v>
      </c>
      <c r="AW242" s="12" t="s">
        <v>42</v>
      </c>
      <c r="AX242" s="12" t="s">
        <v>87</v>
      </c>
      <c r="AY242" s="264" t="s">
        <v>183</v>
      </c>
    </row>
    <row r="243" s="1" customFormat="1" ht="25.5" customHeight="1">
      <c r="B243" s="47"/>
      <c r="C243" s="235" t="s">
        <v>579</v>
      </c>
      <c r="D243" s="235" t="s">
        <v>184</v>
      </c>
      <c r="E243" s="236" t="s">
        <v>661</v>
      </c>
      <c r="F243" s="237" t="s">
        <v>662</v>
      </c>
      <c r="G243" s="238" t="s">
        <v>289</v>
      </c>
      <c r="H243" s="239">
        <v>326</v>
      </c>
      <c r="I243" s="240"/>
      <c r="J243" s="241">
        <f>ROUND(I243*H243,2)</f>
        <v>0</v>
      </c>
      <c r="K243" s="237" t="s">
        <v>273</v>
      </c>
      <c r="L243" s="73"/>
      <c r="M243" s="242" t="s">
        <v>34</v>
      </c>
      <c r="N243" s="243" t="s">
        <v>50</v>
      </c>
      <c r="O243" s="48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AR243" s="24" t="s">
        <v>197</v>
      </c>
      <c r="AT243" s="24" t="s">
        <v>184</v>
      </c>
      <c r="AU243" s="24" t="s">
        <v>90</v>
      </c>
      <c r="AY243" s="24" t="s">
        <v>183</v>
      </c>
      <c r="BE243" s="246">
        <f>IF(N243="základní",J243,0)</f>
        <v>0</v>
      </c>
      <c r="BF243" s="246">
        <f>IF(N243="snížená",J243,0)</f>
        <v>0</v>
      </c>
      <c r="BG243" s="246">
        <f>IF(N243="zákl. přenesená",J243,0)</f>
        <v>0</v>
      </c>
      <c r="BH243" s="246">
        <f>IF(N243="sníž. přenesená",J243,0)</f>
        <v>0</v>
      </c>
      <c r="BI243" s="246">
        <f>IF(N243="nulová",J243,0)</f>
        <v>0</v>
      </c>
      <c r="BJ243" s="24" t="s">
        <v>87</v>
      </c>
      <c r="BK243" s="246">
        <f>ROUND(I243*H243,2)</f>
        <v>0</v>
      </c>
      <c r="BL243" s="24" t="s">
        <v>197</v>
      </c>
      <c r="BM243" s="24" t="s">
        <v>1209</v>
      </c>
    </row>
    <row r="244" s="12" customFormat="1">
      <c r="B244" s="253"/>
      <c r="C244" s="254"/>
      <c r="D244" s="255" t="s">
        <v>275</v>
      </c>
      <c r="E244" s="256" t="s">
        <v>34</v>
      </c>
      <c r="F244" s="257" t="s">
        <v>1208</v>
      </c>
      <c r="G244" s="254"/>
      <c r="H244" s="258">
        <v>326</v>
      </c>
      <c r="I244" s="259"/>
      <c r="J244" s="254"/>
      <c r="K244" s="254"/>
      <c r="L244" s="260"/>
      <c r="M244" s="261"/>
      <c r="N244" s="262"/>
      <c r="O244" s="262"/>
      <c r="P244" s="262"/>
      <c r="Q244" s="262"/>
      <c r="R244" s="262"/>
      <c r="S244" s="262"/>
      <c r="T244" s="263"/>
      <c r="AT244" s="264" t="s">
        <v>275</v>
      </c>
      <c r="AU244" s="264" t="s">
        <v>90</v>
      </c>
      <c r="AV244" s="12" t="s">
        <v>90</v>
      </c>
      <c r="AW244" s="12" t="s">
        <v>42</v>
      </c>
      <c r="AX244" s="12" t="s">
        <v>87</v>
      </c>
      <c r="AY244" s="264" t="s">
        <v>183</v>
      </c>
    </row>
    <row r="245" s="11" customFormat="1" ht="22.32" customHeight="1">
      <c r="B245" s="219"/>
      <c r="C245" s="220"/>
      <c r="D245" s="221" t="s">
        <v>78</v>
      </c>
      <c r="E245" s="233" t="s">
        <v>664</v>
      </c>
      <c r="F245" s="233" t="s">
        <v>665</v>
      </c>
      <c r="G245" s="220"/>
      <c r="H245" s="220"/>
      <c r="I245" s="223"/>
      <c r="J245" s="234">
        <f>BK245</f>
        <v>0</v>
      </c>
      <c r="K245" s="220"/>
      <c r="L245" s="225"/>
      <c r="M245" s="226"/>
      <c r="N245" s="227"/>
      <c r="O245" s="227"/>
      <c r="P245" s="228">
        <f>SUM(P246:P264)</f>
        <v>0</v>
      </c>
      <c r="Q245" s="227"/>
      <c r="R245" s="228">
        <f>SUM(R246:R264)</f>
        <v>0</v>
      </c>
      <c r="S245" s="227"/>
      <c r="T245" s="229">
        <f>SUM(T246:T264)</f>
        <v>0</v>
      </c>
      <c r="AR245" s="230" t="s">
        <v>87</v>
      </c>
      <c r="AT245" s="231" t="s">
        <v>78</v>
      </c>
      <c r="AU245" s="231" t="s">
        <v>90</v>
      </c>
      <c r="AY245" s="230" t="s">
        <v>183</v>
      </c>
      <c r="BK245" s="232">
        <f>SUM(BK246:BK264)</f>
        <v>0</v>
      </c>
    </row>
    <row r="246" s="1" customFormat="1" ht="25.5" customHeight="1">
      <c r="B246" s="47"/>
      <c r="C246" s="235" t="s">
        <v>584</v>
      </c>
      <c r="D246" s="235" t="s">
        <v>184</v>
      </c>
      <c r="E246" s="236" t="s">
        <v>667</v>
      </c>
      <c r="F246" s="237" t="s">
        <v>668</v>
      </c>
      <c r="G246" s="238" t="s">
        <v>289</v>
      </c>
      <c r="H246" s="239">
        <v>120</v>
      </c>
      <c r="I246" s="240"/>
      <c r="J246" s="241">
        <f>ROUND(I246*H246,2)</f>
        <v>0</v>
      </c>
      <c r="K246" s="237" t="s">
        <v>34</v>
      </c>
      <c r="L246" s="73"/>
      <c r="M246" s="242" t="s">
        <v>34</v>
      </c>
      <c r="N246" s="243" t="s">
        <v>50</v>
      </c>
      <c r="O246" s="48"/>
      <c r="P246" s="244">
        <f>O246*H246</f>
        <v>0</v>
      </c>
      <c r="Q246" s="244">
        <v>0</v>
      </c>
      <c r="R246" s="244">
        <f>Q246*H246</f>
        <v>0</v>
      </c>
      <c r="S246" s="244">
        <v>0</v>
      </c>
      <c r="T246" s="245">
        <f>S246*H246</f>
        <v>0</v>
      </c>
      <c r="AR246" s="24" t="s">
        <v>197</v>
      </c>
      <c r="AT246" s="24" t="s">
        <v>184</v>
      </c>
      <c r="AU246" s="24" t="s">
        <v>193</v>
      </c>
      <c r="AY246" s="24" t="s">
        <v>183</v>
      </c>
      <c r="BE246" s="246">
        <f>IF(N246="základní",J246,0)</f>
        <v>0</v>
      </c>
      <c r="BF246" s="246">
        <f>IF(N246="snížená",J246,0)</f>
        <v>0</v>
      </c>
      <c r="BG246" s="246">
        <f>IF(N246="zákl. přenesená",J246,0)</f>
        <v>0</v>
      </c>
      <c r="BH246" s="246">
        <f>IF(N246="sníž. přenesená",J246,0)</f>
        <v>0</v>
      </c>
      <c r="BI246" s="246">
        <f>IF(N246="nulová",J246,0)</f>
        <v>0</v>
      </c>
      <c r="BJ246" s="24" t="s">
        <v>87</v>
      </c>
      <c r="BK246" s="246">
        <f>ROUND(I246*H246,2)</f>
        <v>0</v>
      </c>
      <c r="BL246" s="24" t="s">
        <v>197</v>
      </c>
      <c r="BM246" s="24" t="s">
        <v>1210</v>
      </c>
    </row>
    <row r="247" s="12" customFormat="1">
      <c r="B247" s="253"/>
      <c r="C247" s="254"/>
      <c r="D247" s="255" t="s">
        <v>275</v>
      </c>
      <c r="E247" s="256" t="s">
        <v>34</v>
      </c>
      <c r="F247" s="257" t="s">
        <v>1160</v>
      </c>
      <c r="G247" s="254"/>
      <c r="H247" s="258">
        <v>120</v>
      </c>
      <c r="I247" s="259"/>
      <c r="J247" s="254"/>
      <c r="K247" s="254"/>
      <c r="L247" s="260"/>
      <c r="M247" s="261"/>
      <c r="N247" s="262"/>
      <c r="O247" s="262"/>
      <c r="P247" s="262"/>
      <c r="Q247" s="262"/>
      <c r="R247" s="262"/>
      <c r="S247" s="262"/>
      <c r="T247" s="263"/>
      <c r="AT247" s="264" t="s">
        <v>275</v>
      </c>
      <c r="AU247" s="264" t="s">
        <v>193</v>
      </c>
      <c r="AV247" s="12" t="s">
        <v>90</v>
      </c>
      <c r="AW247" s="12" t="s">
        <v>42</v>
      </c>
      <c r="AX247" s="12" t="s">
        <v>87</v>
      </c>
      <c r="AY247" s="264" t="s">
        <v>183</v>
      </c>
    </row>
    <row r="248" s="1" customFormat="1" ht="25.5" customHeight="1">
      <c r="B248" s="47"/>
      <c r="C248" s="235" t="s">
        <v>588</v>
      </c>
      <c r="D248" s="235" t="s">
        <v>184</v>
      </c>
      <c r="E248" s="236" t="s">
        <v>671</v>
      </c>
      <c r="F248" s="237" t="s">
        <v>672</v>
      </c>
      <c r="G248" s="238" t="s">
        <v>305</v>
      </c>
      <c r="H248" s="239">
        <v>120.39</v>
      </c>
      <c r="I248" s="240"/>
      <c r="J248" s="241">
        <f>ROUND(I248*H248,2)</f>
        <v>0</v>
      </c>
      <c r="K248" s="237" t="s">
        <v>273</v>
      </c>
      <c r="L248" s="73"/>
      <c r="M248" s="242" t="s">
        <v>34</v>
      </c>
      <c r="N248" s="243" t="s">
        <v>50</v>
      </c>
      <c r="O248" s="48"/>
      <c r="P248" s="244">
        <f>O248*H248</f>
        <v>0</v>
      </c>
      <c r="Q248" s="244">
        <v>0</v>
      </c>
      <c r="R248" s="244">
        <f>Q248*H248</f>
        <v>0</v>
      </c>
      <c r="S248" s="244">
        <v>0</v>
      </c>
      <c r="T248" s="245">
        <f>S248*H248</f>
        <v>0</v>
      </c>
      <c r="AR248" s="24" t="s">
        <v>197</v>
      </c>
      <c r="AT248" s="24" t="s">
        <v>184</v>
      </c>
      <c r="AU248" s="24" t="s">
        <v>193</v>
      </c>
      <c r="AY248" s="24" t="s">
        <v>183</v>
      </c>
      <c r="BE248" s="246">
        <f>IF(N248="základní",J248,0)</f>
        <v>0</v>
      </c>
      <c r="BF248" s="246">
        <f>IF(N248="snížená",J248,0)</f>
        <v>0</v>
      </c>
      <c r="BG248" s="246">
        <f>IF(N248="zákl. přenesená",J248,0)</f>
        <v>0</v>
      </c>
      <c r="BH248" s="246">
        <f>IF(N248="sníž. přenesená",J248,0)</f>
        <v>0</v>
      </c>
      <c r="BI248" s="246">
        <f>IF(N248="nulová",J248,0)</f>
        <v>0</v>
      </c>
      <c r="BJ248" s="24" t="s">
        <v>87</v>
      </c>
      <c r="BK248" s="246">
        <f>ROUND(I248*H248,2)</f>
        <v>0</v>
      </c>
      <c r="BL248" s="24" t="s">
        <v>197</v>
      </c>
      <c r="BM248" s="24" t="s">
        <v>1211</v>
      </c>
    </row>
    <row r="249" s="12" customFormat="1">
      <c r="B249" s="253"/>
      <c r="C249" s="254"/>
      <c r="D249" s="255" t="s">
        <v>275</v>
      </c>
      <c r="E249" s="256" t="s">
        <v>34</v>
      </c>
      <c r="F249" s="257" t="s">
        <v>1212</v>
      </c>
      <c r="G249" s="254"/>
      <c r="H249" s="258">
        <v>96.989999999999995</v>
      </c>
      <c r="I249" s="259"/>
      <c r="J249" s="254"/>
      <c r="K249" s="254"/>
      <c r="L249" s="260"/>
      <c r="M249" s="261"/>
      <c r="N249" s="262"/>
      <c r="O249" s="262"/>
      <c r="P249" s="262"/>
      <c r="Q249" s="262"/>
      <c r="R249" s="262"/>
      <c r="S249" s="262"/>
      <c r="T249" s="263"/>
      <c r="AT249" s="264" t="s">
        <v>275</v>
      </c>
      <c r="AU249" s="264" t="s">
        <v>193</v>
      </c>
      <c r="AV249" s="12" t="s">
        <v>90</v>
      </c>
      <c r="AW249" s="12" t="s">
        <v>42</v>
      </c>
      <c r="AX249" s="12" t="s">
        <v>79</v>
      </c>
      <c r="AY249" s="264" t="s">
        <v>183</v>
      </c>
    </row>
    <row r="250" s="12" customFormat="1">
      <c r="B250" s="253"/>
      <c r="C250" s="254"/>
      <c r="D250" s="255" t="s">
        <v>275</v>
      </c>
      <c r="E250" s="256" t="s">
        <v>34</v>
      </c>
      <c r="F250" s="257" t="s">
        <v>1213</v>
      </c>
      <c r="G250" s="254"/>
      <c r="H250" s="258">
        <v>23.399999999999999</v>
      </c>
      <c r="I250" s="259"/>
      <c r="J250" s="254"/>
      <c r="K250" s="254"/>
      <c r="L250" s="260"/>
      <c r="M250" s="261"/>
      <c r="N250" s="262"/>
      <c r="O250" s="262"/>
      <c r="P250" s="262"/>
      <c r="Q250" s="262"/>
      <c r="R250" s="262"/>
      <c r="S250" s="262"/>
      <c r="T250" s="263"/>
      <c r="AT250" s="264" t="s">
        <v>275</v>
      </c>
      <c r="AU250" s="264" t="s">
        <v>193</v>
      </c>
      <c r="AV250" s="12" t="s">
        <v>90</v>
      </c>
      <c r="AW250" s="12" t="s">
        <v>42</v>
      </c>
      <c r="AX250" s="12" t="s">
        <v>79</v>
      </c>
      <c r="AY250" s="264" t="s">
        <v>183</v>
      </c>
    </row>
    <row r="251" s="1" customFormat="1" ht="25.5" customHeight="1">
      <c r="B251" s="47"/>
      <c r="C251" s="235" t="s">
        <v>592</v>
      </c>
      <c r="D251" s="235" t="s">
        <v>184</v>
      </c>
      <c r="E251" s="236" t="s">
        <v>677</v>
      </c>
      <c r="F251" s="237" t="s">
        <v>678</v>
      </c>
      <c r="G251" s="238" t="s">
        <v>305</v>
      </c>
      <c r="H251" s="239">
        <v>3491.3099999999999</v>
      </c>
      <c r="I251" s="240"/>
      <c r="J251" s="241">
        <f>ROUND(I251*H251,2)</f>
        <v>0</v>
      </c>
      <c r="K251" s="237" t="s">
        <v>273</v>
      </c>
      <c r="L251" s="73"/>
      <c r="M251" s="242" t="s">
        <v>34</v>
      </c>
      <c r="N251" s="243" t="s">
        <v>50</v>
      </c>
      <c r="O251" s="48"/>
      <c r="P251" s="244">
        <f>O251*H251</f>
        <v>0</v>
      </c>
      <c r="Q251" s="244">
        <v>0</v>
      </c>
      <c r="R251" s="244">
        <f>Q251*H251</f>
        <v>0</v>
      </c>
      <c r="S251" s="244">
        <v>0</v>
      </c>
      <c r="T251" s="245">
        <f>S251*H251</f>
        <v>0</v>
      </c>
      <c r="AR251" s="24" t="s">
        <v>197</v>
      </c>
      <c r="AT251" s="24" t="s">
        <v>184</v>
      </c>
      <c r="AU251" s="24" t="s">
        <v>193</v>
      </c>
      <c r="AY251" s="24" t="s">
        <v>183</v>
      </c>
      <c r="BE251" s="246">
        <f>IF(N251="základní",J251,0)</f>
        <v>0</v>
      </c>
      <c r="BF251" s="246">
        <f>IF(N251="snížená",J251,0)</f>
        <v>0</v>
      </c>
      <c r="BG251" s="246">
        <f>IF(N251="zákl. přenesená",J251,0)</f>
        <v>0</v>
      </c>
      <c r="BH251" s="246">
        <f>IF(N251="sníž. přenesená",J251,0)</f>
        <v>0</v>
      </c>
      <c r="BI251" s="246">
        <f>IF(N251="nulová",J251,0)</f>
        <v>0</v>
      </c>
      <c r="BJ251" s="24" t="s">
        <v>87</v>
      </c>
      <c r="BK251" s="246">
        <f>ROUND(I251*H251,2)</f>
        <v>0</v>
      </c>
      <c r="BL251" s="24" t="s">
        <v>197</v>
      </c>
      <c r="BM251" s="24" t="s">
        <v>1214</v>
      </c>
    </row>
    <row r="252" s="12" customFormat="1">
      <c r="B252" s="253"/>
      <c r="C252" s="254"/>
      <c r="D252" s="255" t="s">
        <v>275</v>
      </c>
      <c r="E252" s="256" t="s">
        <v>34</v>
      </c>
      <c r="F252" s="257" t="s">
        <v>1215</v>
      </c>
      <c r="G252" s="254"/>
      <c r="H252" s="258">
        <v>3491.3099999999999</v>
      </c>
      <c r="I252" s="259"/>
      <c r="J252" s="254"/>
      <c r="K252" s="254"/>
      <c r="L252" s="260"/>
      <c r="M252" s="261"/>
      <c r="N252" s="262"/>
      <c r="O252" s="262"/>
      <c r="P252" s="262"/>
      <c r="Q252" s="262"/>
      <c r="R252" s="262"/>
      <c r="S252" s="262"/>
      <c r="T252" s="263"/>
      <c r="AT252" s="264" t="s">
        <v>275</v>
      </c>
      <c r="AU252" s="264" t="s">
        <v>193</v>
      </c>
      <c r="AV252" s="12" t="s">
        <v>90</v>
      </c>
      <c r="AW252" s="12" t="s">
        <v>42</v>
      </c>
      <c r="AX252" s="12" t="s">
        <v>79</v>
      </c>
      <c r="AY252" s="264" t="s">
        <v>183</v>
      </c>
    </row>
    <row r="253" s="1" customFormat="1" ht="16.5" customHeight="1">
      <c r="B253" s="47"/>
      <c r="C253" s="235" t="s">
        <v>596</v>
      </c>
      <c r="D253" s="235" t="s">
        <v>184</v>
      </c>
      <c r="E253" s="236" t="s">
        <v>682</v>
      </c>
      <c r="F253" s="237" t="s">
        <v>683</v>
      </c>
      <c r="G253" s="238" t="s">
        <v>305</v>
      </c>
      <c r="H253" s="239">
        <v>120.39</v>
      </c>
      <c r="I253" s="240"/>
      <c r="J253" s="241">
        <f>ROUND(I253*H253,2)</f>
        <v>0</v>
      </c>
      <c r="K253" s="237" t="s">
        <v>273</v>
      </c>
      <c r="L253" s="73"/>
      <c r="M253" s="242" t="s">
        <v>34</v>
      </c>
      <c r="N253" s="243" t="s">
        <v>50</v>
      </c>
      <c r="O253" s="48"/>
      <c r="P253" s="244">
        <f>O253*H253</f>
        <v>0</v>
      </c>
      <c r="Q253" s="244">
        <v>0</v>
      </c>
      <c r="R253" s="244">
        <f>Q253*H253</f>
        <v>0</v>
      </c>
      <c r="S253" s="244">
        <v>0</v>
      </c>
      <c r="T253" s="245">
        <f>S253*H253</f>
        <v>0</v>
      </c>
      <c r="AR253" s="24" t="s">
        <v>197</v>
      </c>
      <c r="AT253" s="24" t="s">
        <v>184</v>
      </c>
      <c r="AU253" s="24" t="s">
        <v>193</v>
      </c>
      <c r="AY253" s="24" t="s">
        <v>183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24" t="s">
        <v>87</v>
      </c>
      <c r="BK253" s="246">
        <f>ROUND(I253*H253,2)</f>
        <v>0</v>
      </c>
      <c r="BL253" s="24" t="s">
        <v>197</v>
      </c>
      <c r="BM253" s="24" t="s">
        <v>1216</v>
      </c>
    </row>
    <row r="254" s="12" customFormat="1">
      <c r="B254" s="253"/>
      <c r="C254" s="254"/>
      <c r="D254" s="255" t="s">
        <v>275</v>
      </c>
      <c r="E254" s="256" t="s">
        <v>34</v>
      </c>
      <c r="F254" s="257" t="s">
        <v>1212</v>
      </c>
      <c r="G254" s="254"/>
      <c r="H254" s="258">
        <v>96.989999999999995</v>
      </c>
      <c r="I254" s="259"/>
      <c r="J254" s="254"/>
      <c r="K254" s="254"/>
      <c r="L254" s="260"/>
      <c r="M254" s="261"/>
      <c r="N254" s="262"/>
      <c r="O254" s="262"/>
      <c r="P254" s="262"/>
      <c r="Q254" s="262"/>
      <c r="R254" s="262"/>
      <c r="S254" s="262"/>
      <c r="T254" s="263"/>
      <c r="AT254" s="264" t="s">
        <v>275</v>
      </c>
      <c r="AU254" s="264" t="s">
        <v>193</v>
      </c>
      <c r="AV254" s="12" t="s">
        <v>90</v>
      </c>
      <c r="AW254" s="12" t="s">
        <v>42</v>
      </c>
      <c r="AX254" s="12" t="s">
        <v>79</v>
      </c>
      <c r="AY254" s="264" t="s">
        <v>183</v>
      </c>
    </row>
    <row r="255" s="12" customFormat="1">
      <c r="B255" s="253"/>
      <c r="C255" s="254"/>
      <c r="D255" s="255" t="s">
        <v>275</v>
      </c>
      <c r="E255" s="256" t="s">
        <v>34</v>
      </c>
      <c r="F255" s="257" t="s">
        <v>1213</v>
      </c>
      <c r="G255" s="254"/>
      <c r="H255" s="258">
        <v>23.399999999999999</v>
      </c>
      <c r="I255" s="259"/>
      <c r="J255" s="254"/>
      <c r="K255" s="254"/>
      <c r="L255" s="260"/>
      <c r="M255" s="261"/>
      <c r="N255" s="262"/>
      <c r="O255" s="262"/>
      <c r="P255" s="262"/>
      <c r="Q255" s="262"/>
      <c r="R255" s="262"/>
      <c r="S255" s="262"/>
      <c r="T255" s="263"/>
      <c r="AT255" s="264" t="s">
        <v>275</v>
      </c>
      <c r="AU255" s="264" t="s">
        <v>193</v>
      </c>
      <c r="AV255" s="12" t="s">
        <v>90</v>
      </c>
      <c r="AW255" s="12" t="s">
        <v>42</v>
      </c>
      <c r="AX255" s="12" t="s">
        <v>79</v>
      </c>
      <c r="AY255" s="264" t="s">
        <v>183</v>
      </c>
    </row>
    <row r="256" s="1" customFormat="1" ht="16.5" customHeight="1">
      <c r="B256" s="47"/>
      <c r="C256" s="235" t="s">
        <v>600</v>
      </c>
      <c r="D256" s="235" t="s">
        <v>184</v>
      </c>
      <c r="E256" s="236" t="s">
        <v>686</v>
      </c>
      <c r="F256" s="237" t="s">
        <v>687</v>
      </c>
      <c r="G256" s="238" t="s">
        <v>305</v>
      </c>
      <c r="H256" s="239">
        <v>23.399999999999999</v>
      </c>
      <c r="I256" s="240"/>
      <c r="J256" s="241">
        <f>ROUND(I256*H256,2)</f>
        <v>0</v>
      </c>
      <c r="K256" s="237" t="s">
        <v>273</v>
      </c>
      <c r="L256" s="73"/>
      <c r="M256" s="242" t="s">
        <v>34</v>
      </c>
      <c r="N256" s="243" t="s">
        <v>50</v>
      </c>
      <c r="O256" s="48"/>
      <c r="P256" s="244">
        <f>O256*H256</f>
        <v>0</v>
      </c>
      <c r="Q256" s="244">
        <v>0</v>
      </c>
      <c r="R256" s="244">
        <f>Q256*H256</f>
        <v>0</v>
      </c>
      <c r="S256" s="244">
        <v>0</v>
      </c>
      <c r="T256" s="245">
        <f>S256*H256</f>
        <v>0</v>
      </c>
      <c r="AR256" s="24" t="s">
        <v>197</v>
      </c>
      <c r="AT256" s="24" t="s">
        <v>184</v>
      </c>
      <c r="AU256" s="24" t="s">
        <v>193</v>
      </c>
      <c r="AY256" s="24" t="s">
        <v>183</v>
      </c>
      <c r="BE256" s="246">
        <f>IF(N256="základní",J256,0)</f>
        <v>0</v>
      </c>
      <c r="BF256" s="246">
        <f>IF(N256="snížená",J256,0)</f>
        <v>0</v>
      </c>
      <c r="BG256" s="246">
        <f>IF(N256="zákl. přenesená",J256,0)</f>
        <v>0</v>
      </c>
      <c r="BH256" s="246">
        <f>IF(N256="sníž. přenesená",J256,0)</f>
        <v>0</v>
      </c>
      <c r="BI256" s="246">
        <f>IF(N256="nulová",J256,0)</f>
        <v>0</v>
      </c>
      <c r="BJ256" s="24" t="s">
        <v>87</v>
      </c>
      <c r="BK256" s="246">
        <f>ROUND(I256*H256,2)</f>
        <v>0</v>
      </c>
      <c r="BL256" s="24" t="s">
        <v>197</v>
      </c>
      <c r="BM256" s="24" t="s">
        <v>1217</v>
      </c>
    </row>
    <row r="257" s="12" customFormat="1">
      <c r="B257" s="253"/>
      <c r="C257" s="254"/>
      <c r="D257" s="255" t="s">
        <v>275</v>
      </c>
      <c r="E257" s="256" t="s">
        <v>34</v>
      </c>
      <c r="F257" s="257" t="s">
        <v>1213</v>
      </c>
      <c r="G257" s="254"/>
      <c r="H257" s="258">
        <v>23.399999999999999</v>
      </c>
      <c r="I257" s="259"/>
      <c r="J257" s="254"/>
      <c r="K257" s="254"/>
      <c r="L257" s="260"/>
      <c r="M257" s="261"/>
      <c r="N257" s="262"/>
      <c r="O257" s="262"/>
      <c r="P257" s="262"/>
      <c r="Q257" s="262"/>
      <c r="R257" s="262"/>
      <c r="S257" s="262"/>
      <c r="T257" s="263"/>
      <c r="AT257" s="264" t="s">
        <v>275</v>
      </c>
      <c r="AU257" s="264" t="s">
        <v>193</v>
      </c>
      <c r="AV257" s="12" t="s">
        <v>90</v>
      </c>
      <c r="AW257" s="12" t="s">
        <v>42</v>
      </c>
      <c r="AX257" s="12" t="s">
        <v>79</v>
      </c>
      <c r="AY257" s="264" t="s">
        <v>183</v>
      </c>
    </row>
    <row r="258" s="1" customFormat="1" ht="16.5" customHeight="1">
      <c r="B258" s="47"/>
      <c r="C258" s="235" t="s">
        <v>604</v>
      </c>
      <c r="D258" s="235" t="s">
        <v>184</v>
      </c>
      <c r="E258" s="236" t="s">
        <v>690</v>
      </c>
      <c r="F258" s="237" t="s">
        <v>691</v>
      </c>
      <c r="G258" s="238" t="s">
        <v>305</v>
      </c>
      <c r="H258" s="239">
        <v>96.989999999999995</v>
      </c>
      <c r="I258" s="240"/>
      <c r="J258" s="241">
        <f>ROUND(I258*H258,2)</f>
        <v>0</v>
      </c>
      <c r="K258" s="237" t="s">
        <v>273</v>
      </c>
      <c r="L258" s="73"/>
      <c r="M258" s="242" t="s">
        <v>34</v>
      </c>
      <c r="N258" s="243" t="s">
        <v>50</v>
      </c>
      <c r="O258" s="48"/>
      <c r="P258" s="244">
        <f>O258*H258</f>
        <v>0</v>
      </c>
      <c r="Q258" s="244">
        <v>0</v>
      </c>
      <c r="R258" s="244">
        <f>Q258*H258</f>
        <v>0</v>
      </c>
      <c r="S258" s="244">
        <v>0</v>
      </c>
      <c r="T258" s="245">
        <f>S258*H258</f>
        <v>0</v>
      </c>
      <c r="AR258" s="24" t="s">
        <v>197</v>
      </c>
      <c r="AT258" s="24" t="s">
        <v>184</v>
      </c>
      <c r="AU258" s="24" t="s">
        <v>193</v>
      </c>
      <c r="AY258" s="24" t="s">
        <v>183</v>
      </c>
      <c r="BE258" s="246">
        <f>IF(N258="základní",J258,0)</f>
        <v>0</v>
      </c>
      <c r="BF258" s="246">
        <f>IF(N258="snížená",J258,0)</f>
        <v>0</v>
      </c>
      <c r="BG258" s="246">
        <f>IF(N258="zákl. přenesená",J258,0)</f>
        <v>0</v>
      </c>
      <c r="BH258" s="246">
        <f>IF(N258="sníž. přenesená",J258,0)</f>
        <v>0</v>
      </c>
      <c r="BI258" s="246">
        <f>IF(N258="nulová",J258,0)</f>
        <v>0</v>
      </c>
      <c r="BJ258" s="24" t="s">
        <v>87</v>
      </c>
      <c r="BK258" s="246">
        <f>ROUND(I258*H258,2)</f>
        <v>0</v>
      </c>
      <c r="BL258" s="24" t="s">
        <v>197</v>
      </c>
      <c r="BM258" s="24" t="s">
        <v>1218</v>
      </c>
    </row>
    <row r="259" s="12" customFormat="1">
      <c r="B259" s="253"/>
      <c r="C259" s="254"/>
      <c r="D259" s="255" t="s">
        <v>275</v>
      </c>
      <c r="E259" s="256" t="s">
        <v>34</v>
      </c>
      <c r="F259" s="257" t="s">
        <v>1212</v>
      </c>
      <c r="G259" s="254"/>
      <c r="H259" s="258">
        <v>96.989999999999995</v>
      </c>
      <c r="I259" s="259"/>
      <c r="J259" s="254"/>
      <c r="K259" s="254"/>
      <c r="L259" s="260"/>
      <c r="M259" s="261"/>
      <c r="N259" s="262"/>
      <c r="O259" s="262"/>
      <c r="P259" s="262"/>
      <c r="Q259" s="262"/>
      <c r="R259" s="262"/>
      <c r="S259" s="262"/>
      <c r="T259" s="263"/>
      <c r="AT259" s="264" t="s">
        <v>275</v>
      </c>
      <c r="AU259" s="264" t="s">
        <v>193</v>
      </c>
      <c r="AV259" s="12" t="s">
        <v>90</v>
      </c>
      <c r="AW259" s="12" t="s">
        <v>42</v>
      </c>
      <c r="AX259" s="12" t="s">
        <v>87</v>
      </c>
      <c r="AY259" s="264" t="s">
        <v>183</v>
      </c>
    </row>
    <row r="260" s="1" customFormat="1" ht="25.5" customHeight="1">
      <c r="B260" s="47"/>
      <c r="C260" s="235" t="s">
        <v>608</v>
      </c>
      <c r="D260" s="235" t="s">
        <v>184</v>
      </c>
      <c r="E260" s="236" t="s">
        <v>694</v>
      </c>
      <c r="F260" s="237" t="s">
        <v>695</v>
      </c>
      <c r="G260" s="238" t="s">
        <v>305</v>
      </c>
      <c r="H260" s="239">
        <v>120.39</v>
      </c>
      <c r="I260" s="240"/>
      <c r="J260" s="241">
        <f>ROUND(I260*H260,2)</f>
        <v>0</v>
      </c>
      <c r="K260" s="237" t="s">
        <v>34</v>
      </c>
      <c r="L260" s="73"/>
      <c r="M260" s="242" t="s">
        <v>34</v>
      </c>
      <c r="N260" s="243" t="s">
        <v>50</v>
      </c>
      <c r="O260" s="48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AR260" s="24" t="s">
        <v>197</v>
      </c>
      <c r="AT260" s="24" t="s">
        <v>184</v>
      </c>
      <c r="AU260" s="24" t="s">
        <v>193</v>
      </c>
      <c r="AY260" s="24" t="s">
        <v>183</v>
      </c>
      <c r="BE260" s="246">
        <f>IF(N260="základní",J260,0)</f>
        <v>0</v>
      </c>
      <c r="BF260" s="246">
        <f>IF(N260="snížená",J260,0)</f>
        <v>0</v>
      </c>
      <c r="BG260" s="246">
        <f>IF(N260="zákl. přenesená",J260,0)</f>
        <v>0</v>
      </c>
      <c r="BH260" s="246">
        <f>IF(N260="sníž. přenesená",J260,0)</f>
        <v>0</v>
      </c>
      <c r="BI260" s="246">
        <f>IF(N260="nulová",J260,0)</f>
        <v>0</v>
      </c>
      <c r="BJ260" s="24" t="s">
        <v>87</v>
      </c>
      <c r="BK260" s="246">
        <f>ROUND(I260*H260,2)</f>
        <v>0</v>
      </c>
      <c r="BL260" s="24" t="s">
        <v>197</v>
      </c>
      <c r="BM260" s="24" t="s">
        <v>1219</v>
      </c>
    </row>
    <row r="261" s="12" customFormat="1">
      <c r="B261" s="253"/>
      <c r="C261" s="254"/>
      <c r="D261" s="255" t="s">
        <v>275</v>
      </c>
      <c r="E261" s="256" t="s">
        <v>34</v>
      </c>
      <c r="F261" s="257" t="s">
        <v>1212</v>
      </c>
      <c r="G261" s="254"/>
      <c r="H261" s="258">
        <v>96.989999999999995</v>
      </c>
      <c r="I261" s="259"/>
      <c r="J261" s="254"/>
      <c r="K261" s="254"/>
      <c r="L261" s="260"/>
      <c r="M261" s="261"/>
      <c r="N261" s="262"/>
      <c r="O261" s="262"/>
      <c r="P261" s="262"/>
      <c r="Q261" s="262"/>
      <c r="R261" s="262"/>
      <c r="S261" s="262"/>
      <c r="T261" s="263"/>
      <c r="AT261" s="264" t="s">
        <v>275</v>
      </c>
      <c r="AU261" s="264" t="s">
        <v>193</v>
      </c>
      <c r="AV261" s="12" t="s">
        <v>90</v>
      </c>
      <c r="AW261" s="12" t="s">
        <v>42</v>
      </c>
      <c r="AX261" s="12" t="s">
        <v>79</v>
      </c>
      <c r="AY261" s="264" t="s">
        <v>183</v>
      </c>
    </row>
    <row r="262" s="12" customFormat="1">
      <c r="B262" s="253"/>
      <c r="C262" s="254"/>
      <c r="D262" s="255" t="s">
        <v>275</v>
      </c>
      <c r="E262" s="256" t="s">
        <v>34</v>
      </c>
      <c r="F262" s="257" t="s">
        <v>1213</v>
      </c>
      <c r="G262" s="254"/>
      <c r="H262" s="258">
        <v>23.399999999999999</v>
      </c>
      <c r="I262" s="259"/>
      <c r="J262" s="254"/>
      <c r="K262" s="254"/>
      <c r="L262" s="260"/>
      <c r="M262" s="261"/>
      <c r="N262" s="262"/>
      <c r="O262" s="262"/>
      <c r="P262" s="262"/>
      <c r="Q262" s="262"/>
      <c r="R262" s="262"/>
      <c r="S262" s="262"/>
      <c r="T262" s="263"/>
      <c r="AT262" s="264" t="s">
        <v>275</v>
      </c>
      <c r="AU262" s="264" t="s">
        <v>193</v>
      </c>
      <c r="AV262" s="12" t="s">
        <v>90</v>
      </c>
      <c r="AW262" s="12" t="s">
        <v>42</v>
      </c>
      <c r="AX262" s="12" t="s">
        <v>79</v>
      </c>
      <c r="AY262" s="264" t="s">
        <v>183</v>
      </c>
    </row>
    <row r="263" s="1" customFormat="1" ht="38.25" customHeight="1">
      <c r="B263" s="47"/>
      <c r="C263" s="235" t="s">
        <v>612</v>
      </c>
      <c r="D263" s="235" t="s">
        <v>184</v>
      </c>
      <c r="E263" s="236" t="s">
        <v>703</v>
      </c>
      <c r="F263" s="237" t="s">
        <v>704</v>
      </c>
      <c r="G263" s="238" t="s">
        <v>305</v>
      </c>
      <c r="H263" s="239">
        <v>6.2000000000000002</v>
      </c>
      <c r="I263" s="240"/>
      <c r="J263" s="241">
        <f>ROUND(I263*H263,2)</f>
        <v>0</v>
      </c>
      <c r="K263" s="237" t="s">
        <v>34</v>
      </c>
      <c r="L263" s="73"/>
      <c r="M263" s="242" t="s">
        <v>34</v>
      </c>
      <c r="N263" s="243" t="s">
        <v>50</v>
      </c>
      <c r="O263" s="48"/>
      <c r="P263" s="244">
        <f>O263*H263</f>
        <v>0</v>
      </c>
      <c r="Q263" s="244">
        <v>0</v>
      </c>
      <c r="R263" s="244">
        <f>Q263*H263</f>
        <v>0</v>
      </c>
      <c r="S263" s="244">
        <v>0</v>
      </c>
      <c r="T263" s="245">
        <f>S263*H263</f>
        <v>0</v>
      </c>
      <c r="AR263" s="24" t="s">
        <v>197</v>
      </c>
      <c r="AT263" s="24" t="s">
        <v>184</v>
      </c>
      <c r="AU263" s="24" t="s">
        <v>193</v>
      </c>
      <c r="AY263" s="24" t="s">
        <v>183</v>
      </c>
      <c r="BE263" s="246">
        <f>IF(N263="základní",J263,0)</f>
        <v>0</v>
      </c>
      <c r="BF263" s="246">
        <f>IF(N263="snížená",J263,0)</f>
        <v>0</v>
      </c>
      <c r="BG263" s="246">
        <f>IF(N263="zákl. přenesená",J263,0)</f>
        <v>0</v>
      </c>
      <c r="BH263" s="246">
        <f>IF(N263="sníž. přenesená",J263,0)</f>
        <v>0</v>
      </c>
      <c r="BI263" s="246">
        <f>IF(N263="nulová",J263,0)</f>
        <v>0</v>
      </c>
      <c r="BJ263" s="24" t="s">
        <v>87</v>
      </c>
      <c r="BK263" s="246">
        <f>ROUND(I263*H263,2)</f>
        <v>0</v>
      </c>
      <c r="BL263" s="24" t="s">
        <v>197</v>
      </c>
      <c r="BM263" s="24" t="s">
        <v>1220</v>
      </c>
    </row>
    <row r="264" s="12" customFormat="1">
      <c r="B264" s="253"/>
      <c r="C264" s="254"/>
      <c r="D264" s="255" t="s">
        <v>275</v>
      </c>
      <c r="E264" s="256" t="s">
        <v>34</v>
      </c>
      <c r="F264" s="257" t="s">
        <v>1221</v>
      </c>
      <c r="G264" s="254"/>
      <c r="H264" s="258">
        <v>6.2000000000000002</v>
      </c>
      <c r="I264" s="259"/>
      <c r="J264" s="254"/>
      <c r="K264" s="254"/>
      <c r="L264" s="260"/>
      <c r="M264" s="261"/>
      <c r="N264" s="262"/>
      <c r="O264" s="262"/>
      <c r="P264" s="262"/>
      <c r="Q264" s="262"/>
      <c r="R264" s="262"/>
      <c r="S264" s="262"/>
      <c r="T264" s="263"/>
      <c r="AT264" s="264" t="s">
        <v>275</v>
      </c>
      <c r="AU264" s="264" t="s">
        <v>193</v>
      </c>
      <c r="AV264" s="12" t="s">
        <v>90</v>
      </c>
      <c r="AW264" s="12" t="s">
        <v>42</v>
      </c>
      <c r="AX264" s="12" t="s">
        <v>87</v>
      </c>
      <c r="AY264" s="264" t="s">
        <v>183</v>
      </c>
    </row>
    <row r="265" s="11" customFormat="1" ht="37.44" customHeight="1">
      <c r="B265" s="219"/>
      <c r="C265" s="220"/>
      <c r="D265" s="221" t="s">
        <v>78</v>
      </c>
      <c r="E265" s="222" t="s">
        <v>302</v>
      </c>
      <c r="F265" s="222" t="s">
        <v>714</v>
      </c>
      <c r="G265" s="220"/>
      <c r="H265" s="220"/>
      <c r="I265" s="223"/>
      <c r="J265" s="224">
        <f>BK265</f>
        <v>0</v>
      </c>
      <c r="K265" s="220"/>
      <c r="L265" s="225"/>
      <c r="M265" s="226"/>
      <c r="N265" s="227"/>
      <c r="O265" s="227"/>
      <c r="P265" s="228">
        <f>P266+P269</f>
        <v>0</v>
      </c>
      <c r="Q265" s="227"/>
      <c r="R265" s="228">
        <f>R266+R269</f>
        <v>0</v>
      </c>
      <c r="S265" s="227"/>
      <c r="T265" s="229">
        <f>T266+T269</f>
        <v>0</v>
      </c>
      <c r="AR265" s="230" t="s">
        <v>193</v>
      </c>
      <c r="AT265" s="231" t="s">
        <v>78</v>
      </c>
      <c r="AU265" s="231" t="s">
        <v>79</v>
      </c>
      <c r="AY265" s="230" t="s">
        <v>183</v>
      </c>
      <c r="BK265" s="232">
        <f>BK266+BK269</f>
        <v>0</v>
      </c>
    </row>
    <row r="266" s="11" customFormat="1" ht="19.92" customHeight="1">
      <c r="B266" s="219"/>
      <c r="C266" s="220"/>
      <c r="D266" s="221" t="s">
        <v>78</v>
      </c>
      <c r="E266" s="233" t="s">
        <v>715</v>
      </c>
      <c r="F266" s="233" t="s">
        <v>716</v>
      </c>
      <c r="G266" s="220"/>
      <c r="H266" s="220"/>
      <c r="I266" s="223"/>
      <c r="J266" s="234">
        <f>BK266</f>
        <v>0</v>
      </c>
      <c r="K266" s="220"/>
      <c r="L266" s="225"/>
      <c r="M266" s="226"/>
      <c r="N266" s="227"/>
      <c r="O266" s="227"/>
      <c r="P266" s="228">
        <f>SUM(P267:P268)</f>
        <v>0</v>
      </c>
      <c r="Q266" s="227"/>
      <c r="R266" s="228">
        <f>SUM(R267:R268)</f>
        <v>0</v>
      </c>
      <c r="S266" s="227"/>
      <c r="T266" s="229">
        <f>SUM(T267:T268)</f>
        <v>0</v>
      </c>
      <c r="AR266" s="230" t="s">
        <v>193</v>
      </c>
      <c r="AT266" s="231" t="s">
        <v>78</v>
      </c>
      <c r="AU266" s="231" t="s">
        <v>87</v>
      </c>
      <c r="AY266" s="230" t="s">
        <v>183</v>
      </c>
      <c r="BK266" s="232">
        <f>SUM(BK267:BK268)</f>
        <v>0</v>
      </c>
    </row>
    <row r="267" s="1" customFormat="1" ht="16.5" customHeight="1">
      <c r="B267" s="47"/>
      <c r="C267" s="235" t="s">
        <v>616</v>
      </c>
      <c r="D267" s="235" t="s">
        <v>184</v>
      </c>
      <c r="E267" s="236" t="s">
        <v>718</v>
      </c>
      <c r="F267" s="237" t="s">
        <v>719</v>
      </c>
      <c r="G267" s="238" t="s">
        <v>289</v>
      </c>
      <c r="H267" s="239">
        <v>163</v>
      </c>
      <c r="I267" s="240"/>
      <c r="J267" s="241">
        <f>ROUND(I267*H267,2)</f>
        <v>0</v>
      </c>
      <c r="K267" s="237" t="s">
        <v>273</v>
      </c>
      <c r="L267" s="73"/>
      <c r="M267" s="242" t="s">
        <v>34</v>
      </c>
      <c r="N267" s="243" t="s">
        <v>50</v>
      </c>
      <c r="O267" s="48"/>
      <c r="P267" s="244">
        <f>O267*H267</f>
        <v>0</v>
      </c>
      <c r="Q267" s="244">
        <v>0</v>
      </c>
      <c r="R267" s="244">
        <f>Q267*H267</f>
        <v>0</v>
      </c>
      <c r="S267" s="244">
        <v>0</v>
      </c>
      <c r="T267" s="245">
        <f>S267*H267</f>
        <v>0</v>
      </c>
      <c r="AR267" s="24" t="s">
        <v>579</v>
      </c>
      <c r="AT267" s="24" t="s">
        <v>184</v>
      </c>
      <c r="AU267" s="24" t="s">
        <v>90</v>
      </c>
      <c r="AY267" s="24" t="s">
        <v>183</v>
      </c>
      <c r="BE267" s="246">
        <f>IF(N267="základní",J267,0)</f>
        <v>0</v>
      </c>
      <c r="BF267" s="246">
        <f>IF(N267="snížená",J267,0)</f>
        <v>0</v>
      </c>
      <c r="BG267" s="246">
        <f>IF(N267="zákl. přenesená",J267,0)</f>
        <v>0</v>
      </c>
      <c r="BH267" s="246">
        <f>IF(N267="sníž. přenesená",J267,0)</f>
        <v>0</v>
      </c>
      <c r="BI267" s="246">
        <f>IF(N267="nulová",J267,0)</f>
        <v>0</v>
      </c>
      <c r="BJ267" s="24" t="s">
        <v>87</v>
      </c>
      <c r="BK267" s="246">
        <f>ROUND(I267*H267,2)</f>
        <v>0</v>
      </c>
      <c r="BL267" s="24" t="s">
        <v>579</v>
      </c>
      <c r="BM267" s="24" t="s">
        <v>1222</v>
      </c>
    </row>
    <row r="268" s="12" customFormat="1">
      <c r="B268" s="253"/>
      <c r="C268" s="254"/>
      <c r="D268" s="255" t="s">
        <v>275</v>
      </c>
      <c r="E268" s="256" t="s">
        <v>34</v>
      </c>
      <c r="F268" s="257" t="s">
        <v>1173</v>
      </c>
      <c r="G268" s="254"/>
      <c r="H268" s="258">
        <v>163</v>
      </c>
      <c r="I268" s="259"/>
      <c r="J268" s="254"/>
      <c r="K268" s="254"/>
      <c r="L268" s="260"/>
      <c r="M268" s="261"/>
      <c r="N268" s="262"/>
      <c r="O268" s="262"/>
      <c r="P268" s="262"/>
      <c r="Q268" s="262"/>
      <c r="R268" s="262"/>
      <c r="S268" s="262"/>
      <c r="T268" s="263"/>
      <c r="AT268" s="264" t="s">
        <v>275</v>
      </c>
      <c r="AU268" s="264" t="s">
        <v>90</v>
      </c>
      <c r="AV268" s="12" t="s">
        <v>90</v>
      </c>
      <c r="AW268" s="12" t="s">
        <v>42</v>
      </c>
      <c r="AX268" s="12" t="s">
        <v>87</v>
      </c>
      <c r="AY268" s="264" t="s">
        <v>183</v>
      </c>
    </row>
    <row r="269" s="11" customFormat="1" ht="29.88" customHeight="1">
      <c r="B269" s="219"/>
      <c r="C269" s="220"/>
      <c r="D269" s="221" t="s">
        <v>78</v>
      </c>
      <c r="E269" s="233" t="s">
        <v>721</v>
      </c>
      <c r="F269" s="233" t="s">
        <v>722</v>
      </c>
      <c r="G269" s="220"/>
      <c r="H269" s="220"/>
      <c r="I269" s="223"/>
      <c r="J269" s="234">
        <f>BK269</f>
        <v>0</v>
      </c>
      <c r="K269" s="220"/>
      <c r="L269" s="225"/>
      <c r="M269" s="226"/>
      <c r="N269" s="227"/>
      <c r="O269" s="227"/>
      <c r="P269" s="228">
        <f>SUM(P270:P275)</f>
        <v>0</v>
      </c>
      <c r="Q269" s="227"/>
      <c r="R269" s="228">
        <f>SUM(R270:R275)</f>
        <v>0</v>
      </c>
      <c r="S269" s="227"/>
      <c r="T269" s="229">
        <f>SUM(T270:T275)</f>
        <v>0</v>
      </c>
      <c r="AR269" s="230" t="s">
        <v>193</v>
      </c>
      <c r="AT269" s="231" t="s">
        <v>78</v>
      </c>
      <c r="AU269" s="231" t="s">
        <v>87</v>
      </c>
      <c r="AY269" s="230" t="s">
        <v>183</v>
      </c>
      <c r="BK269" s="232">
        <f>SUM(BK270:BK275)</f>
        <v>0</v>
      </c>
    </row>
    <row r="270" s="1" customFormat="1" ht="25.5" customHeight="1">
      <c r="B270" s="47"/>
      <c r="C270" s="235" t="s">
        <v>620</v>
      </c>
      <c r="D270" s="235" t="s">
        <v>184</v>
      </c>
      <c r="E270" s="236" t="s">
        <v>724</v>
      </c>
      <c r="F270" s="237" t="s">
        <v>725</v>
      </c>
      <c r="G270" s="238" t="s">
        <v>318</v>
      </c>
      <c r="H270" s="239">
        <v>342.43599999999998</v>
      </c>
      <c r="I270" s="240"/>
      <c r="J270" s="241">
        <f>ROUND(I270*H270,2)</f>
        <v>0</v>
      </c>
      <c r="K270" s="237" t="s">
        <v>273</v>
      </c>
      <c r="L270" s="73"/>
      <c r="M270" s="242" t="s">
        <v>34</v>
      </c>
      <c r="N270" s="243" t="s">
        <v>50</v>
      </c>
      <c r="O270" s="48"/>
      <c r="P270" s="244">
        <f>O270*H270</f>
        <v>0</v>
      </c>
      <c r="Q270" s="244">
        <v>0</v>
      </c>
      <c r="R270" s="244">
        <f>Q270*H270</f>
        <v>0</v>
      </c>
      <c r="S270" s="244">
        <v>0</v>
      </c>
      <c r="T270" s="245">
        <f>S270*H270</f>
        <v>0</v>
      </c>
      <c r="AR270" s="24" t="s">
        <v>579</v>
      </c>
      <c r="AT270" s="24" t="s">
        <v>184</v>
      </c>
      <c r="AU270" s="24" t="s">
        <v>90</v>
      </c>
      <c r="AY270" s="24" t="s">
        <v>183</v>
      </c>
      <c r="BE270" s="246">
        <f>IF(N270="základní",J270,0)</f>
        <v>0</v>
      </c>
      <c r="BF270" s="246">
        <f>IF(N270="snížená",J270,0)</f>
        <v>0</v>
      </c>
      <c r="BG270" s="246">
        <f>IF(N270="zákl. přenesená",J270,0)</f>
        <v>0</v>
      </c>
      <c r="BH270" s="246">
        <f>IF(N270="sníž. přenesená",J270,0)</f>
        <v>0</v>
      </c>
      <c r="BI270" s="246">
        <f>IF(N270="nulová",J270,0)</f>
        <v>0</v>
      </c>
      <c r="BJ270" s="24" t="s">
        <v>87</v>
      </c>
      <c r="BK270" s="246">
        <f>ROUND(I270*H270,2)</f>
        <v>0</v>
      </c>
      <c r="BL270" s="24" t="s">
        <v>579</v>
      </c>
      <c r="BM270" s="24" t="s">
        <v>1223</v>
      </c>
    </row>
    <row r="271" s="12" customFormat="1">
      <c r="B271" s="253"/>
      <c r="C271" s="254"/>
      <c r="D271" s="255" t="s">
        <v>275</v>
      </c>
      <c r="E271" s="256" t="s">
        <v>34</v>
      </c>
      <c r="F271" s="257" t="s">
        <v>1121</v>
      </c>
      <c r="G271" s="254"/>
      <c r="H271" s="258">
        <v>432.95999999999998</v>
      </c>
      <c r="I271" s="259"/>
      <c r="J271" s="254"/>
      <c r="K271" s="254"/>
      <c r="L271" s="260"/>
      <c r="M271" s="261"/>
      <c r="N271" s="262"/>
      <c r="O271" s="262"/>
      <c r="P271" s="262"/>
      <c r="Q271" s="262"/>
      <c r="R271" s="262"/>
      <c r="S271" s="262"/>
      <c r="T271" s="263"/>
      <c r="AT271" s="264" t="s">
        <v>275</v>
      </c>
      <c r="AU271" s="264" t="s">
        <v>90</v>
      </c>
      <c r="AV271" s="12" t="s">
        <v>90</v>
      </c>
      <c r="AW271" s="12" t="s">
        <v>42</v>
      </c>
      <c r="AX271" s="12" t="s">
        <v>79</v>
      </c>
      <c r="AY271" s="264" t="s">
        <v>183</v>
      </c>
    </row>
    <row r="272" s="12" customFormat="1">
      <c r="B272" s="253"/>
      <c r="C272" s="254"/>
      <c r="D272" s="255" t="s">
        <v>275</v>
      </c>
      <c r="E272" s="256" t="s">
        <v>34</v>
      </c>
      <c r="F272" s="257" t="s">
        <v>1122</v>
      </c>
      <c r="G272" s="254"/>
      <c r="H272" s="258">
        <v>-90.524000000000001</v>
      </c>
      <c r="I272" s="259"/>
      <c r="J272" s="254"/>
      <c r="K272" s="254"/>
      <c r="L272" s="260"/>
      <c r="M272" s="261"/>
      <c r="N272" s="262"/>
      <c r="O272" s="262"/>
      <c r="P272" s="262"/>
      <c r="Q272" s="262"/>
      <c r="R272" s="262"/>
      <c r="S272" s="262"/>
      <c r="T272" s="263"/>
      <c r="AT272" s="264" t="s">
        <v>275</v>
      </c>
      <c r="AU272" s="264" t="s">
        <v>90</v>
      </c>
      <c r="AV272" s="12" t="s">
        <v>90</v>
      </c>
      <c r="AW272" s="12" t="s">
        <v>42</v>
      </c>
      <c r="AX272" s="12" t="s">
        <v>79</v>
      </c>
      <c r="AY272" s="264" t="s">
        <v>183</v>
      </c>
    </row>
    <row r="273" s="1" customFormat="1" ht="25.5" customHeight="1">
      <c r="B273" s="47"/>
      <c r="C273" s="235" t="s">
        <v>624</v>
      </c>
      <c r="D273" s="235" t="s">
        <v>184</v>
      </c>
      <c r="E273" s="236" t="s">
        <v>728</v>
      </c>
      <c r="F273" s="237" t="s">
        <v>729</v>
      </c>
      <c r="G273" s="238" t="s">
        <v>318</v>
      </c>
      <c r="H273" s="239">
        <v>42.804000000000002</v>
      </c>
      <c r="I273" s="240"/>
      <c r="J273" s="241">
        <f>ROUND(I273*H273,2)</f>
        <v>0</v>
      </c>
      <c r="K273" s="237" t="s">
        <v>273</v>
      </c>
      <c r="L273" s="73"/>
      <c r="M273" s="242" t="s">
        <v>34</v>
      </c>
      <c r="N273" s="243" t="s">
        <v>50</v>
      </c>
      <c r="O273" s="48"/>
      <c r="P273" s="244">
        <f>O273*H273</f>
        <v>0</v>
      </c>
      <c r="Q273" s="244">
        <v>0</v>
      </c>
      <c r="R273" s="244">
        <f>Q273*H273</f>
        <v>0</v>
      </c>
      <c r="S273" s="244">
        <v>0</v>
      </c>
      <c r="T273" s="245">
        <f>S273*H273</f>
        <v>0</v>
      </c>
      <c r="AR273" s="24" t="s">
        <v>579</v>
      </c>
      <c r="AT273" s="24" t="s">
        <v>184</v>
      </c>
      <c r="AU273" s="24" t="s">
        <v>90</v>
      </c>
      <c r="AY273" s="24" t="s">
        <v>183</v>
      </c>
      <c r="BE273" s="246">
        <f>IF(N273="základní",J273,0)</f>
        <v>0</v>
      </c>
      <c r="BF273" s="246">
        <f>IF(N273="snížená",J273,0)</f>
        <v>0</v>
      </c>
      <c r="BG273" s="246">
        <f>IF(N273="zákl. přenesená",J273,0)</f>
        <v>0</v>
      </c>
      <c r="BH273" s="246">
        <f>IF(N273="sníž. přenesená",J273,0)</f>
        <v>0</v>
      </c>
      <c r="BI273" s="246">
        <f>IF(N273="nulová",J273,0)</f>
        <v>0</v>
      </c>
      <c r="BJ273" s="24" t="s">
        <v>87</v>
      </c>
      <c r="BK273" s="246">
        <f>ROUND(I273*H273,2)</f>
        <v>0</v>
      </c>
      <c r="BL273" s="24" t="s">
        <v>579</v>
      </c>
      <c r="BM273" s="24" t="s">
        <v>1224</v>
      </c>
    </row>
    <row r="274" s="12" customFormat="1">
      <c r="B274" s="253"/>
      <c r="C274" s="254"/>
      <c r="D274" s="255" t="s">
        <v>275</v>
      </c>
      <c r="E274" s="256" t="s">
        <v>34</v>
      </c>
      <c r="F274" s="257" t="s">
        <v>1124</v>
      </c>
      <c r="G274" s="254"/>
      <c r="H274" s="258">
        <v>54.119999999999997</v>
      </c>
      <c r="I274" s="259"/>
      <c r="J274" s="254"/>
      <c r="K274" s="254"/>
      <c r="L274" s="260"/>
      <c r="M274" s="261"/>
      <c r="N274" s="262"/>
      <c r="O274" s="262"/>
      <c r="P274" s="262"/>
      <c r="Q274" s="262"/>
      <c r="R274" s="262"/>
      <c r="S274" s="262"/>
      <c r="T274" s="263"/>
      <c r="AT274" s="264" t="s">
        <v>275</v>
      </c>
      <c r="AU274" s="264" t="s">
        <v>90</v>
      </c>
      <c r="AV274" s="12" t="s">
        <v>90</v>
      </c>
      <c r="AW274" s="12" t="s">
        <v>42</v>
      </c>
      <c r="AX274" s="12" t="s">
        <v>79</v>
      </c>
      <c r="AY274" s="264" t="s">
        <v>183</v>
      </c>
    </row>
    <row r="275" s="12" customFormat="1">
      <c r="B275" s="253"/>
      <c r="C275" s="254"/>
      <c r="D275" s="255" t="s">
        <v>275</v>
      </c>
      <c r="E275" s="256" t="s">
        <v>34</v>
      </c>
      <c r="F275" s="257" t="s">
        <v>1125</v>
      </c>
      <c r="G275" s="254"/>
      <c r="H275" s="258">
        <v>-11.316000000000001</v>
      </c>
      <c r="I275" s="259"/>
      <c r="J275" s="254"/>
      <c r="K275" s="254"/>
      <c r="L275" s="260"/>
      <c r="M275" s="275"/>
      <c r="N275" s="276"/>
      <c r="O275" s="276"/>
      <c r="P275" s="276"/>
      <c r="Q275" s="276"/>
      <c r="R275" s="276"/>
      <c r="S275" s="276"/>
      <c r="T275" s="277"/>
      <c r="AT275" s="264" t="s">
        <v>275</v>
      </c>
      <c r="AU275" s="264" t="s">
        <v>90</v>
      </c>
      <c r="AV275" s="12" t="s">
        <v>90</v>
      </c>
      <c r="AW275" s="12" t="s">
        <v>42</v>
      </c>
      <c r="AX275" s="12" t="s">
        <v>79</v>
      </c>
      <c r="AY275" s="264" t="s">
        <v>183</v>
      </c>
    </row>
    <row r="276" s="1" customFormat="1" ht="6.96" customHeight="1">
      <c r="B276" s="68"/>
      <c r="C276" s="69"/>
      <c r="D276" s="69"/>
      <c r="E276" s="69"/>
      <c r="F276" s="69"/>
      <c r="G276" s="69"/>
      <c r="H276" s="69"/>
      <c r="I276" s="180"/>
      <c r="J276" s="69"/>
      <c r="K276" s="69"/>
      <c r="L276" s="73"/>
    </row>
  </sheetData>
  <sheetProtection sheet="1" autoFilter="0" formatColumns="0" formatRows="0" objects="1" scenarios="1" spinCount="100000" saltValue="QI1y1z+2nq3kqDMi2E9PN5nEERxrftAucPSbn7gbjxtLFjfgAuNsHrB/H+Of/hDpVYUNhs5diFE106ldSCc7Yg==" hashValue="3/jo4WiEOhwGOK/EbHA5B9d/bRwbtcBqtevfF3eZ7L7SaK2fU/P/4pc608ecxsSUxAHo7pkw8401VbepaJHvIg==" algorithmName="SHA-512" password="CC35"/>
  <autoFilter ref="C92:K275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81:H81"/>
    <mergeCell ref="E83:H83"/>
    <mergeCell ref="E85:H85"/>
    <mergeCell ref="G1:H1"/>
    <mergeCell ref="L2:V2"/>
  </mergeCells>
  <hyperlinks>
    <hyperlink ref="F1:G1" location="C2" display="1) Krycí list soupisu"/>
    <hyperlink ref="G1:H1" location="C58" display="2) Rekapitulace"/>
    <hyperlink ref="J1" location="C92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110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 s="1" customFormat="1">
      <c r="B8" s="47"/>
      <c r="C8" s="48"/>
      <c r="D8" s="40" t="s">
        <v>153</v>
      </c>
      <c r="E8" s="48"/>
      <c r="F8" s="48"/>
      <c r="G8" s="48"/>
      <c r="H8" s="48"/>
      <c r="I8" s="157"/>
      <c r="J8" s="48"/>
      <c r="K8" s="52"/>
    </row>
    <row r="9" s="1" customFormat="1" ht="36.96" customHeight="1">
      <c r="B9" s="47"/>
      <c r="C9" s="48"/>
      <c r="D9" s="48"/>
      <c r="E9" s="158" t="s">
        <v>1225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8"/>
      <c r="E10" s="48"/>
      <c r="F10" s="48"/>
      <c r="G10" s="48"/>
      <c r="H10" s="48"/>
      <c r="I10" s="157"/>
      <c r="J10" s="48"/>
      <c r="K10" s="52"/>
    </row>
    <row r="11" s="1" customFormat="1" ht="14.4" customHeight="1">
      <c r="B11" s="47"/>
      <c r="C11" s="48"/>
      <c r="D11" s="40" t="s">
        <v>20</v>
      </c>
      <c r="E11" s="48"/>
      <c r="F11" s="35" t="s">
        <v>21</v>
      </c>
      <c r="G11" s="48"/>
      <c r="H11" s="48"/>
      <c r="I11" s="159" t="s">
        <v>22</v>
      </c>
      <c r="J11" s="35" t="s">
        <v>23</v>
      </c>
      <c r="K11" s="52"/>
    </row>
    <row r="12" s="1" customFormat="1" ht="14.4" customHeight="1">
      <c r="B12" s="47"/>
      <c r="C12" s="48"/>
      <c r="D12" s="40" t="s">
        <v>24</v>
      </c>
      <c r="E12" s="48"/>
      <c r="F12" s="35" t="s">
        <v>25</v>
      </c>
      <c r="G12" s="48"/>
      <c r="H12" s="48"/>
      <c r="I12" s="159" t="s">
        <v>26</v>
      </c>
      <c r="J12" s="160" t="str">
        <f>'Rekapitulace stavby'!AN8</f>
        <v>30. 10. 2018</v>
      </c>
      <c r="K12" s="52"/>
    </row>
    <row r="13" s="1" customFormat="1" ht="21.84" customHeight="1">
      <c r="B13" s="47"/>
      <c r="C13" s="48"/>
      <c r="D13" s="34" t="s">
        <v>28</v>
      </c>
      <c r="E13" s="48"/>
      <c r="F13" s="42" t="s">
        <v>250</v>
      </c>
      <c r="G13" s="48"/>
      <c r="H13" s="48"/>
      <c r="I13" s="161" t="s">
        <v>30</v>
      </c>
      <c r="J13" s="42" t="s">
        <v>251</v>
      </c>
      <c r="K13" s="52"/>
    </row>
    <row r="14" s="1" customFormat="1" ht="14.4" customHeight="1">
      <c r="B14" s="47"/>
      <c r="C14" s="48"/>
      <c r="D14" s="40" t="s">
        <v>32</v>
      </c>
      <c r="E14" s="48"/>
      <c r="F14" s="48"/>
      <c r="G14" s="48"/>
      <c r="H14" s="48"/>
      <c r="I14" s="159" t="s">
        <v>33</v>
      </c>
      <c r="J14" s="35" t="s">
        <v>34</v>
      </c>
      <c r="K14" s="52"/>
    </row>
    <row r="15" s="1" customFormat="1" ht="18" customHeight="1">
      <c r="B15" s="47"/>
      <c r="C15" s="48"/>
      <c r="D15" s="48"/>
      <c r="E15" s="35" t="s">
        <v>35</v>
      </c>
      <c r="F15" s="48"/>
      <c r="G15" s="48"/>
      <c r="H15" s="48"/>
      <c r="I15" s="159" t="s">
        <v>36</v>
      </c>
      <c r="J15" s="35" t="s">
        <v>34</v>
      </c>
      <c r="K15" s="52"/>
    </row>
    <row r="16" s="1" customFormat="1" ht="6.96" customHeight="1">
      <c r="B16" s="47"/>
      <c r="C16" s="48"/>
      <c r="D16" s="48"/>
      <c r="E16" s="48"/>
      <c r="F16" s="48"/>
      <c r="G16" s="48"/>
      <c r="H16" s="48"/>
      <c r="I16" s="157"/>
      <c r="J16" s="48"/>
      <c r="K16" s="52"/>
    </row>
    <row r="17" s="1" customFormat="1" ht="14.4" customHeight="1">
      <c r="B17" s="47"/>
      <c r="C17" s="48"/>
      <c r="D17" s="40" t="s">
        <v>37</v>
      </c>
      <c r="E17" s="48"/>
      <c r="F17" s="48"/>
      <c r="G17" s="48"/>
      <c r="H17" s="48"/>
      <c r="I17" s="159" t="s">
        <v>33</v>
      </c>
      <c r="J17" s="35" t="str">
        <f>IF('Rekapitulace stavby'!AN13="Vyplň údaj","",IF('Rekapitulace stavby'!AN13="","",'Rekapitulace stavby'!AN13))</f>
        <v/>
      </c>
      <c r="K17" s="52"/>
    </row>
    <row r="18" s="1" customFormat="1" ht="18" customHeight="1">
      <c r="B18" s="47"/>
      <c r="C18" s="48"/>
      <c r="D18" s="48"/>
      <c r="E18" s="35" t="str">
        <f>IF('Rekapitulace stavby'!E14="Vyplň údaj","",IF('Rekapitulace stavby'!E14="","",'Rekapitulace stavby'!E14))</f>
        <v/>
      </c>
      <c r="F18" s="48"/>
      <c r="G18" s="48"/>
      <c r="H18" s="48"/>
      <c r="I18" s="159" t="s">
        <v>36</v>
      </c>
      <c r="J18" s="35" t="str">
        <f>IF('Rekapitulace stavby'!AN14="Vyplň údaj","",IF('Rekapitulace stavby'!AN14="","",'Rekapitulace stavby'!AN14))</f>
        <v/>
      </c>
      <c r="K18" s="52"/>
    </row>
    <row r="19" s="1" customFormat="1" ht="6.96" customHeight="1">
      <c r="B19" s="47"/>
      <c r="C19" s="48"/>
      <c r="D19" s="48"/>
      <c r="E19" s="48"/>
      <c r="F19" s="48"/>
      <c r="G19" s="48"/>
      <c r="H19" s="48"/>
      <c r="I19" s="157"/>
      <c r="J19" s="48"/>
      <c r="K19" s="52"/>
    </row>
    <row r="20" s="1" customFormat="1" ht="14.4" customHeight="1">
      <c r="B20" s="47"/>
      <c r="C20" s="48"/>
      <c r="D20" s="40" t="s">
        <v>39</v>
      </c>
      <c r="E20" s="48"/>
      <c r="F20" s="48"/>
      <c r="G20" s="48"/>
      <c r="H20" s="48"/>
      <c r="I20" s="159" t="s">
        <v>33</v>
      </c>
      <c r="J20" s="35" t="s">
        <v>40</v>
      </c>
      <c r="K20" s="52"/>
    </row>
    <row r="21" s="1" customFormat="1" ht="18" customHeight="1">
      <c r="B21" s="47"/>
      <c r="C21" s="48"/>
      <c r="D21" s="48"/>
      <c r="E21" s="35" t="s">
        <v>41</v>
      </c>
      <c r="F21" s="48"/>
      <c r="G21" s="48"/>
      <c r="H21" s="48"/>
      <c r="I21" s="159" t="s">
        <v>36</v>
      </c>
      <c r="J21" s="35" t="s">
        <v>34</v>
      </c>
      <c r="K21" s="52"/>
    </row>
    <row r="22" s="1" customFormat="1" ht="6.96" customHeight="1">
      <c r="B22" s="47"/>
      <c r="C22" s="48"/>
      <c r="D22" s="48"/>
      <c r="E22" s="48"/>
      <c r="F22" s="48"/>
      <c r="G22" s="48"/>
      <c r="H22" s="48"/>
      <c r="I22" s="157"/>
      <c r="J22" s="48"/>
      <c r="K22" s="52"/>
    </row>
    <row r="23" s="1" customFormat="1" ht="14.4" customHeight="1">
      <c r="B23" s="47"/>
      <c r="C23" s="48"/>
      <c r="D23" s="40" t="s">
        <v>43</v>
      </c>
      <c r="E23" s="48"/>
      <c r="F23" s="48"/>
      <c r="G23" s="48"/>
      <c r="H23" s="48"/>
      <c r="I23" s="157"/>
      <c r="J23" s="48"/>
      <c r="K23" s="52"/>
    </row>
    <row r="24" s="7" customFormat="1" ht="16.5" customHeight="1">
      <c r="B24" s="162"/>
      <c r="C24" s="163"/>
      <c r="D24" s="163"/>
      <c r="E24" s="45" t="s">
        <v>34</v>
      </c>
      <c r="F24" s="45"/>
      <c r="G24" s="45"/>
      <c r="H24" s="45"/>
      <c r="I24" s="164"/>
      <c r="J24" s="163"/>
      <c r="K24" s="165"/>
    </row>
    <row r="25" s="1" customFormat="1" ht="6.96" customHeight="1">
      <c r="B25" s="47"/>
      <c r="C25" s="48"/>
      <c r="D25" s="48"/>
      <c r="E25" s="48"/>
      <c r="F25" s="48"/>
      <c r="G25" s="48"/>
      <c r="H25" s="48"/>
      <c r="I25" s="157"/>
      <c r="J25" s="48"/>
      <c r="K25" s="52"/>
    </row>
    <row r="26" s="1" customFormat="1" ht="6.96" customHeight="1">
      <c r="B26" s="47"/>
      <c r="C26" s="48"/>
      <c r="D26" s="107"/>
      <c r="E26" s="107"/>
      <c r="F26" s="107"/>
      <c r="G26" s="107"/>
      <c r="H26" s="107"/>
      <c r="I26" s="166"/>
      <c r="J26" s="107"/>
      <c r="K26" s="167"/>
    </row>
    <row r="27" s="1" customFormat="1" ht="25.44" customHeight="1">
      <c r="B27" s="47"/>
      <c r="C27" s="48"/>
      <c r="D27" s="168" t="s">
        <v>45</v>
      </c>
      <c r="E27" s="48"/>
      <c r="F27" s="48"/>
      <c r="G27" s="48"/>
      <c r="H27" s="48"/>
      <c r="I27" s="157"/>
      <c r="J27" s="169">
        <f>ROUND(J88,2)</f>
        <v>0</v>
      </c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14.4" customHeight="1">
      <c r="B29" s="47"/>
      <c r="C29" s="48"/>
      <c r="D29" s="48"/>
      <c r="E29" s="48"/>
      <c r="F29" s="53" t="s">
        <v>47</v>
      </c>
      <c r="G29" s="48"/>
      <c r="H29" s="48"/>
      <c r="I29" s="170" t="s">
        <v>46</v>
      </c>
      <c r="J29" s="53" t="s">
        <v>48</v>
      </c>
      <c r="K29" s="52"/>
    </row>
    <row r="30" s="1" customFormat="1" ht="14.4" customHeight="1">
      <c r="B30" s="47"/>
      <c r="C30" s="48"/>
      <c r="D30" s="56" t="s">
        <v>49</v>
      </c>
      <c r="E30" s="56" t="s">
        <v>50</v>
      </c>
      <c r="F30" s="171">
        <f>ROUND(SUM(BE88:BE255), 2)</f>
        <v>0</v>
      </c>
      <c r="G30" s="48"/>
      <c r="H30" s="48"/>
      <c r="I30" s="172">
        <v>0.20999999999999999</v>
      </c>
      <c r="J30" s="171">
        <f>ROUND(ROUND((SUM(BE88:BE255)), 2)*I30, 2)</f>
        <v>0</v>
      </c>
      <c r="K30" s="52"/>
    </row>
    <row r="31" s="1" customFormat="1" ht="14.4" customHeight="1">
      <c r="B31" s="47"/>
      <c r="C31" s="48"/>
      <c r="D31" s="48"/>
      <c r="E31" s="56" t="s">
        <v>51</v>
      </c>
      <c r="F31" s="171">
        <f>ROUND(SUM(BF88:BF255), 2)</f>
        <v>0</v>
      </c>
      <c r="G31" s="48"/>
      <c r="H31" s="48"/>
      <c r="I31" s="172">
        <v>0.14999999999999999</v>
      </c>
      <c r="J31" s="171">
        <f>ROUND(ROUND((SUM(BF88:BF255)), 2)*I31, 2)</f>
        <v>0</v>
      </c>
      <c r="K31" s="52"/>
    </row>
    <row r="32" hidden="1" s="1" customFormat="1" ht="14.4" customHeight="1">
      <c r="B32" s="47"/>
      <c r="C32" s="48"/>
      <c r="D32" s="48"/>
      <c r="E32" s="56" t="s">
        <v>52</v>
      </c>
      <c r="F32" s="171">
        <f>ROUND(SUM(BG88:BG255), 2)</f>
        <v>0</v>
      </c>
      <c r="G32" s="48"/>
      <c r="H32" s="48"/>
      <c r="I32" s="172">
        <v>0.20999999999999999</v>
      </c>
      <c r="J32" s="171">
        <v>0</v>
      </c>
      <c r="K32" s="52"/>
    </row>
    <row r="33" hidden="1" s="1" customFormat="1" ht="14.4" customHeight="1">
      <c r="B33" s="47"/>
      <c r="C33" s="48"/>
      <c r="D33" s="48"/>
      <c r="E33" s="56" t="s">
        <v>53</v>
      </c>
      <c r="F33" s="171">
        <f>ROUND(SUM(BH88:BH255), 2)</f>
        <v>0</v>
      </c>
      <c r="G33" s="48"/>
      <c r="H33" s="48"/>
      <c r="I33" s="172">
        <v>0.14999999999999999</v>
      </c>
      <c r="J33" s="171">
        <v>0</v>
      </c>
      <c r="K33" s="52"/>
    </row>
    <row r="34" hidden="1" s="1" customFormat="1" ht="14.4" customHeight="1">
      <c r="B34" s="47"/>
      <c r="C34" s="48"/>
      <c r="D34" s="48"/>
      <c r="E34" s="56" t="s">
        <v>54</v>
      </c>
      <c r="F34" s="171">
        <f>ROUND(SUM(BI88:BI255), 2)</f>
        <v>0</v>
      </c>
      <c r="G34" s="48"/>
      <c r="H34" s="48"/>
      <c r="I34" s="172">
        <v>0</v>
      </c>
      <c r="J34" s="171">
        <v>0</v>
      </c>
      <c r="K34" s="52"/>
    </row>
    <row r="35" s="1" customFormat="1" ht="6.96" customHeight="1">
      <c r="B35" s="47"/>
      <c r="C35" s="48"/>
      <c r="D35" s="48"/>
      <c r="E35" s="48"/>
      <c r="F35" s="48"/>
      <c r="G35" s="48"/>
      <c r="H35" s="48"/>
      <c r="I35" s="157"/>
      <c r="J35" s="48"/>
      <c r="K35" s="52"/>
    </row>
    <row r="36" s="1" customFormat="1" ht="25.44" customHeight="1">
      <c r="B36" s="47"/>
      <c r="C36" s="173"/>
      <c r="D36" s="174" t="s">
        <v>55</v>
      </c>
      <c r="E36" s="99"/>
      <c r="F36" s="99"/>
      <c r="G36" s="175" t="s">
        <v>56</v>
      </c>
      <c r="H36" s="176" t="s">
        <v>57</v>
      </c>
      <c r="I36" s="177"/>
      <c r="J36" s="178">
        <f>SUM(J27:J34)</f>
        <v>0</v>
      </c>
      <c r="K36" s="179"/>
    </row>
    <row r="37" s="1" customFormat="1" ht="14.4" customHeight="1">
      <c r="B37" s="68"/>
      <c r="C37" s="69"/>
      <c r="D37" s="69"/>
      <c r="E37" s="69"/>
      <c r="F37" s="69"/>
      <c r="G37" s="69"/>
      <c r="H37" s="69"/>
      <c r="I37" s="180"/>
      <c r="J37" s="69"/>
      <c r="K37" s="70"/>
    </row>
    <row r="41" s="1" customFormat="1" ht="6.96" customHeight="1">
      <c r="B41" s="181"/>
      <c r="C41" s="182"/>
      <c r="D41" s="182"/>
      <c r="E41" s="182"/>
      <c r="F41" s="182"/>
      <c r="G41" s="182"/>
      <c r="H41" s="182"/>
      <c r="I41" s="183"/>
      <c r="J41" s="182"/>
      <c r="K41" s="184"/>
    </row>
    <row r="42" s="1" customFormat="1" ht="36.96" customHeight="1">
      <c r="B42" s="47"/>
      <c r="C42" s="30" t="s">
        <v>159</v>
      </c>
      <c r="D42" s="48"/>
      <c r="E42" s="48"/>
      <c r="F42" s="48"/>
      <c r="G42" s="48"/>
      <c r="H42" s="48"/>
      <c r="I42" s="157"/>
      <c r="J42" s="48"/>
      <c r="K42" s="52"/>
    </row>
    <row r="43" s="1" customFormat="1" ht="6.96" customHeight="1">
      <c r="B43" s="47"/>
      <c r="C43" s="48"/>
      <c r="D43" s="48"/>
      <c r="E43" s="48"/>
      <c r="F43" s="48"/>
      <c r="G43" s="48"/>
      <c r="H43" s="48"/>
      <c r="I43" s="157"/>
      <c r="J43" s="48"/>
      <c r="K43" s="52"/>
    </row>
    <row r="44" s="1" customFormat="1" ht="14.4" customHeight="1">
      <c r="B44" s="47"/>
      <c r="C44" s="40" t="s">
        <v>18</v>
      </c>
      <c r="D44" s="48"/>
      <c r="E44" s="48"/>
      <c r="F44" s="48"/>
      <c r="G44" s="48"/>
      <c r="H44" s="48"/>
      <c r="I44" s="157"/>
      <c r="J44" s="48"/>
      <c r="K44" s="52"/>
    </row>
    <row r="45" s="1" customFormat="1" ht="16.5" customHeight="1">
      <c r="B45" s="47"/>
      <c r="C45" s="48"/>
      <c r="D45" s="48"/>
      <c r="E45" s="156" t="str">
        <f>E7</f>
        <v>Výstavba ČOV a kanalizace v obci Kožlí</v>
      </c>
      <c r="F45" s="40"/>
      <c r="G45" s="40"/>
      <c r="H45" s="40"/>
      <c r="I45" s="157"/>
      <c r="J45" s="48"/>
      <c r="K45" s="52"/>
    </row>
    <row r="46" s="1" customFormat="1" ht="14.4" customHeight="1">
      <c r="B46" s="47"/>
      <c r="C46" s="40" t="s">
        <v>153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7.25" customHeight="1">
      <c r="B47" s="47"/>
      <c r="C47" s="48"/>
      <c r="D47" s="48"/>
      <c r="E47" s="158" t="str">
        <f>E9</f>
        <v xml:space="preserve">2018_12_01.1 - SO 01.1  Kanalizační přípojky</v>
      </c>
      <c r="F47" s="48"/>
      <c r="G47" s="48"/>
      <c r="H47" s="48"/>
      <c r="I47" s="157"/>
      <c r="J47" s="48"/>
      <c r="K47" s="52"/>
    </row>
    <row r="48" s="1" customFormat="1" ht="6.96" customHeight="1">
      <c r="B48" s="47"/>
      <c r="C48" s="48"/>
      <c r="D48" s="48"/>
      <c r="E48" s="48"/>
      <c r="F48" s="48"/>
      <c r="G48" s="48"/>
      <c r="H48" s="48"/>
      <c r="I48" s="157"/>
      <c r="J48" s="48"/>
      <c r="K48" s="52"/>
    </row>
    <row r="49" s="1" customFormat="1" ht="18" customHeight="1">
      <c r="B49" s="47"/>
      <c r="C49" s="40" t="s">
        <v>24</v>
      </c>
      <c r="D49" s="48"/>
      <c r="E49" s="48"/>
      <c r="F49" s="35" t="str">
        <f>F12</f>
        <v>Kožlí u Orlíka</v>
      </c>
      <c r="G49" s="48"/>
      <c r="H49" s="48"/>
      <c r="I49" s="159" t="s">
        <v>26</v>
      </c>
      <c r="J49" s="160" t="str">
        <f>IF(J12="","",J12)</f>
        <v>30. 10. 2018</v>
      </c>
      <c r="K49" s="52"/>
    </row>
    <row r="50" s="1" customFormat="1" ht="6.96" customHeight="1">
      <c r="B50" s="47"/>
      <c r="C50" s="48"/>
      <c r="D50" s="48"/>
      <c r="E50" s="48"/>
      <c r="F50" s="48"/>
      <c r="G50" s="48"/>
      <c r="H50" s="48"/>
      <c r="I50" s="157"/>
      <c r="J50" s="48"/>
      <c r="K50" s="52"/>
    </row>
    <row r="51" s="1" customFormat="1">
      <c r="B51" s="47"/>
      <c r="C51" s="40" t="s">
        <v>32</v>
      </c>
      <c r="D51" s="48"/>
      <c r="E51" s="48"/>
      <c r="F51" s="35" t="str">
        <f>E15</f>
        <v>Obec Kožlí</v>
      </c>
      <c r="G51" s="48"/>
      <c r="H51" s="48"/>
      <c r="I51" s="159" t="s">
        <v>39</v>
      </c>
      <c r="J51" s="45" t="str">
        <f>E21</f>
        <v>Vodohospodážský rozvoj a výstavbna a.s.</v>
      </c>
      <c r="K51" s="52"/>
    </row>
    <row r="52" s="1" customFormat="1" ht="14.4" customHeight="1">
      <c r="B52" s="47"/>
      <c r="C52" s="40" t="s">
        <v>37</v>
      </c>
      <c r="D52" s="48"/>
      <c r="E52" s="48"/>
      <c r="F52" s="35" t="str">
        <f>IF(E18="","",E18)</f>
        <v/>
      </c>
      <c r="G52" s="48"/>
      <c r="H52" s="48"/>
      <c r="I52" s="157"/>
      <c r="J52" s="185"/>
      <c r="K52" s="52"/>
    </row>
    <row r="53" s="1" customFormat="1" ht="10.32" customHeight="1">
      <c r="B53" s="47"/>
      <c r="C53" s="48"/>
      <c r="D53" s="48"/>
      <c r="E53" s="48"/>
      <c r="F53" s="48"/>
      <c r="G53" s="48"/>
      <c r="H53" s="48"/>
      <c r="I53" s="157"/>
      <c r="J53" s="48"/>
      <c r="K53" s="52"/>
    </row>
    <row r="54" s="1" customFormat="1" ht="29.28" customHeight="1">
      <c r="B54" s="47"/>
      <c r="C54" s="186" t="s">
        <v>160</v>
      </c>
      <c r="D54" s="173"/>
      <c r="E54" s="173"/>
      <c r="F54" s="173"/>
      <c r="G54" s="173"/>
      <c r="H54" s="173"/>
      <c r="I54" s="187"/>
      <c r="J54" s="188" t="s">
        <v>161</v>
      </c>
      <c r="K54" s="189"/>
    </row>
    <row r="55" s="1" customFormat="1" ht="10.32" customHeight="1">
      <c r="B55" s="47"/>
      <c r="C55" s="48"/>
      <c r="D55" s="48"/>
      <c r="E55" s="48"/>
      <c r="F55" s="48"/>
      <c r="G55" s="48"/>
      <c r="H55" s="48"/>
      <c r="I55" s="157"/>
      <c r="J55" s="48"/>
      <c r="K55" s="52"/>
    </row>
    <row r="56" s="1" customFormat="1" ht="29.28" customHeight="1">
      <c r="B56" s="47"/>
      <c r="C56" s="190" t="s">
        <v>162</v>
      </c>
      <c r="D56" s="48"/>
      <c r="E56" s="48"/>
      <c r="F56" s="48"/>
      <c r="G56" s="48"/>
      <c r="H56" s="48"/>
      <c r="I56" s="157"/>
      <c r="J56" s="169">
        <f>J88</f>
        <v>0</v>
      </c>
      <c r="K56" s="52"/>
      <c r="AU56" s="24" t="s">
        <v>163</v>
      </c>
    </row>
    <row r="57" s="8" customFormat="1" ht="24.96" customHeight="1">
      <c r="B57" s="191"/>
      <c r="C57" s="192"/>
      <c r="D57" s="193" t="s">
        <v>252</v>
      </c>
      <c r="E57" s="194"/>
      <c r="F57" s="194"/>
      <c r="G57" s="194"/>
      <c r="H57" s="194"/>
      <c r="I57" s="195"/>
      <c r="J57" s="196">
        <f>J89</f>
        <v>0</v>
      </c>
      <c r="K57" s="197"/>
    </row>
    <row r="58" s="9" customFormat="1" ht="19.92" customHeight="1">
      <c r="B58" s="198"/>
      <c r="C58" s="199"/>
      <c r="D58" s="200" t="s">
        <v>253</v>
      </c>
      <c r="E58" s="201"/>
      <c r="F58" s="201"/>
      <c r="G58" s="201"/>
      <c r="H58" s="201"/>
      <c r="I58" s="202"/>
      <c r="J58" s="203">
        <f>J90</f>
        <v>0</v>
      </c>
      <c r="K58" s="204"/>
    </row>
    <row r="59" s="9" customFormat="1" ht="19.92" customHeight="1">
      <c r="B59" s="198"/>
      <c r="C59" s="199"/>
      <c r="D59" s="200" t="s">
        <v>256</v>
      </c>
      <c r="E59" s="201"/>
      <c r="F59" s="201"/>
      <c r="G59" s="201"/>
      <c r="H59" s="201"/>
      <c r="I59" s="202"/>
      <c r="J59" s="203">
        <f>J169</f>
        <v>0</v>
      </c>
      <c r="K59" s="204"/>
    </row>
    <row r="60" s="9" customFormat="1" ht="19.92" customHeight="1">
      <c r="B60" s="198"/>
      <c r="C60" s="199"/>
      <c r="D60" s="200" t="s">
        <v>257</v>
      </c>
      <c r="E60" s="201"/>
      <c r="F60" s="201"/>
      <c r="G60" s="201"/>
      <c r="H60" s="201"/>
      <c r="I60" s="202"/>
      <c r="J60" s="203">
        <f>J174</f>
        <v>0</v>
      </c>
      <c r="K60" s="204"/>
    </row>
    <row r="61" s="9" customFormat="1" ht="19.92" customHeight="1">
      <c r="B61" s="198"/>
      <c r="C61" s="199"/>
      <c r="D61" s="200" t="s">
        <v>259</v>
      </c>
      <c r="E61" s="201"/>
      <c r="F61" s="201"/>
      <c r="G61" s="201"/>
      <c r="H61" s="201"/>
      <c r="I61" s="202"/>
      <c r="J61" s="203">
        <f>J199</f>
        <v>0</v>
      </c>
      <c r="K61" s="204"/>
    </row>
    <row r="62" s="9" customFormat="1" ht="19.92" customHeight="1">
      <c r="B62" s="198"/>
      <c r="C62" s="199"/>
      <c r="D62" s="200" t="s">
        <v>260</v>
      </c>
      <c r="E62" s="201"/>
      <c r="F62" s="201"/>
      <c r="G62" s="201"/>
      <c r="H62" s="201"/>
      <c r="I62" s="202"/>
      <c r="J62" s="203">
        <f>J214</f>
        <v>0</v>
      </c>
      <c r="K62" s="204"/>
    </row>
    <row r="63" s="9" customFormat="1" ht="14.88" customHeight="1">
      <c r="B63" s="198"/>
      <c r="C63" s="199"/>
      <c r="D63" s="200" t="s">
        <v>261</v>
      </c>
      <c r="E63" s="201"/>
      <c r="F63" s="201"/>
      <c r="G63" s="201"/>
      <c r="H63" s="201"/>
      <c r="I63" s="202"/>
      <c r="J63" s="203">
        <f>J221</f>
        <v>0</v>
      </c>
      <c r="K63" s="204"/>
    </row>
    <row r="64" s="8" customFormat="1" ht="24.96" customHeight="1">
      <c r="B64" s="191"/>
      <c r="C64" s="192"/>
      <c r="D64" s="193" t="s">
        <v>262</v>
      </c>
      <c r="E64" s="194"/>
      <c r="F64" s="194"/>
      <c r="G64" s="194"/>
      <c r="H64" s="194"/>
      <c r="I64" s="195"/>
      <c r="J64" s="196">
        <f>J241</f>
        <v>0</v>
      </c>
      <c r="K64" s="197"/>
    </row>
    <row r="65" s="9" customFormat="1" ht="19.92" customHeight="1">
      <c r="B65" s="198"/>
      <c r="C65" s="199"/>
      <c r="D65" s="200" t="s">
        <v>263</v>
      </c>
      <c r="E65" s="201"/>
      <c r="F65" s="201"/>
      <c r="G65" s="201"/>
      <c r="H65" s="201"/>
      <c r="I65" s="202"/>
      <c r="J65" s="203">
        <f>J242</f>
        <v>0</v>
      </c>
      <c r="K65" s="204"/>
    </row>
    <row r="66" s="8" customFormat="1" ht="24.96" customHeight="1">
      <c r="B66" s="191"/>
      <c r="C66" s="192"/>
      <c r="D66" s="193" t="s">
        <v>264</v>
      </c>
      <c r="E66" s="194"/>
      <c r="F66" s="194"/>
      <c r="G66" s="194"/>
      <c r="H66" s="194"/>
      <c r="I66" s="195"/>
      <c r="J66" s="196">
        <f>J245</f>
        <v>0</v>
      </c>
      <c r="K66" s="197"/>
    </row>
    <row r="67" s="9" customFormat="1" ht="19.92" customHeight="1">
      <c r="B67" s="198"/>
      <c r="C67" s="199"/>
      <c r="D67" s="200" t="s">
        <v>265</v>
      </c>
      <c r="E67" s="201"/>
      <c r="F67" s="201"/>
      <c r="G67" s="201"/>
      <c r="H67" s="201"/>
      <c r="I67" s="202"/>
      <c r="J67" s="203">
        <f>J246</f>
        <v>0</v>
      </c>
      <c r="K67" s="204"/>
    </row>
    <row r="68" s="9" customFormat="1" ht="19.92" customHeight="1">
      <c r="B68" s="198"/>
      <c r="C68" s="199"/>
      <c r="D68" s="200" t="s">
        <v>266</v>
      </c>
      <c r="E68" s="201"/>
      <c r="F68" s="201"/>
      <c r="G68" s="201"/>
      <c r="H68" s="201"/>
      <c r="I68" s="202"/>
      <c r="J68" s="203">
        <f>J249</f>
        <v>0</v>
      </c>
      <c r="K68" s="204"/>
    </row>
    <row r="69" s="1" customFormat="1" ht="21.84" customHeight="1">
      <c r="B69" s="47"/>
      <c r="C69" s="48"/>
      <c r="D69" s="48"/>
      <c r="E69" s="48"/>
      <c r="F69" s="48"/>
      <c r="G69" s="48"/>
      <c r="H69" s="48"/>
      <c r="I69" s="157"/>
      <c r="J69" s="48"/>
      <c r="K69" s="52"/>
    </row>
    <row r="70" s="1" customFormat="1" ht="6.96" customHeight="1">
      <c r="B70" s="68"/>
      <c r="C70" s="69"/>
      <c r="D70" s="69"/>
      <c r="E70" s="69"/>
      <c r="F70" s="69"/>
      <c r="G70" s="69"/>
      <c r="H70" s="69"/>
      <c r="I70" s="180"/>
      <c r="J70" s="69"/>
      <c r="K70" s="70"/>
    </row>
    <row r="74" s="1" customFormat="1" ht="6.96" customHeight="1">
      <c r="B74" s="71"/>
      <c r="C74" s="72"/>
      <c r="D74" s="72"/>
      <c r="E74" s="72"/>
      <c r="F74" s="72"/>
      <c r="G74" s="72"/>
      <c r="H74" s="72"/>
      <c r="I74" s="183"/>
      <c r="J74" s="72"/>
      <c r="K74" s="72"/>
      <c r="L74" s="73"/>
    </row>
    <row r="75" s="1" customFormat="1" ht="36.96" customHeight="1">
      <c r="B75" s="47"/>
      <c r="C75" s="74" t="s">
        <v>166</v>
      </c>
      <c r="D75" s="75"/>
      <c r="E75" s="75"/>
      <c r="F75" s="75"/>
      <c r="G75" s="75"/>
      <c r="H75" s="75"/>
      <c r="I75" s="205"/>
      <c r="J75" s="75"/>
      <c r="K75" s="75"/>
      <c r="L75" s="73"/>
    </row>
    <row r="76" s="1" customFormat="1" ht="6.96" customHeight="1">
      <c r="B76" s="47"/>
      <c r="C76" s="75"/>
      <c r="D76" s="75"/>
      <c r="E76" s="75"/>
      <c r="F76" s="75"/>
      <c r="G76" s="75"/>
      <c r="H76" s="75"/>
      <c r="I76" s="205"/>
      <c r="J76" s="75"/>
      <c r="K76" s="75"/>
      <c r="L76" s="73"/>
    </row>
    <row r="77" s="1" customFormat="1" ht="14.4" customHeight="1">
      <c r="B77" s="47"/>
      <c r="C77" s="77" t="s">
        <v>18</v>
      </c>
      <c r="D77" s="75"/>
      <c r="E77" s="75"/>
      <c r="F77" s="75"/>
      <c r="G77" s="75"/>
      <c r="H77" s="75"/>
      <c r="I77" s="205"/>
      <c r="J77" s="75"/>
      <c r="K77" s="75"/>
      <c r="L77" s="73"/>
    </row>
    <row r="78" s="1" customFormat="1" ht="16.5" customHeight="1">
      <c r="B78" s="47"/>
      <c r="C78" s="75"/>
      <c r="D78" s="75"/>
      <c r="E78" s="206" t="str">
        <f>E7</f>
        <v>Výstavba ČOV a kanalizace v obci Kožlí</v>
      </c>
      <c r="F78" s="77"/>
      <c r="G78" s="77"/>
      <c r="H78" s="77"/>
      <c r="I78" s="205"/>
      <c r="J78" s="75"/>
      <c r="K78" s="75"/>
      <c r="L78" s="73"/>
    </row>
    <row r="79" s="1" customFormat="1" ht="14.4" customHeight="1">
      <c r="B79" s="47"/>
      <c r="C79" s="77" t="s">
        <v>153</v>
      </c>
      <c r="D79" s="75"/>
      <c r="E79" s="75"/>
      <c r="F79" s="75"/>
      <c r="G79" s="75"/>
      <c r="H79" s="75"/>
      <c r="I79" s="205"/>
      <c r="J79" s="75"/>
      <c r="K79" s="75"/>
      <c r="L79" s="73"/>
    </row>
    <row r="80" s="1" customFormat="1" ht="17.25" customHeight="1">
      <c r="B80" s="47"/>
      <c r="C80" s="75"/>
      <c r="D80" s="75"/>
      <c r="E80" s="83" t="str">
        <f>E9</f>
        <v xml:space="preserve">2018_12_01.1 - SO 01.1  Kanalizační přípojky</v>
      </c>
      <c r="F80" s="75"/>
      <c r="G80" s="75"/>
      <c r="H80" s="75"/>
      <c r="I80" s="205"/>
      <c r="J80" s="75"/>
      <c r="K80" s="75"/>
      <c r="L80" s="73"/>
    </row>
    <row r="81" s="1" customFormat="1" ht="6.96" customHeight="1">
      <c r="B81" s="47"/>
      <c r="C81" s="75"/>
      <c r="D81" s="75"/>
      <c r="E81" s="75"/>
      <c r="F81" s="75"/>
      <c r="G81" s="75"/>
      <c r="H81" s="75"/>
      <c r="I81" s="205"/>
      <c r="J81" s="75"/>
      <c r="K81" s="75"/>
      <c r="L81" s="73"/>
    </row>
    <row r="82" s="1" customFormat="1" ht="18" customHeight="1">
      <c r="B82" s="47"/>
      <c r="C82" s="77" t="s">
        <v>24</v>
      </c>
      <c r="D82" s="75"/>
      <c r="E82" s="75"/>
      <c r="F82" s="207" t="str">
        <f>F12</f>
        <v>Kožlí u Orlíka</v>
      </c>
      <c r="G82" s="75"/>
      <c r="H82" s="75"/>
      <c r="I82" s="208" t="s">
        <v>26</v>
      </c>
      <c r="J82" s="86" t="str">
        <f>IF(J12="","",J12)</f>
        <v>30. 10. 2018</v>
      </c>
      <c r="K82" s="75"/>
      <c r="L82" s="73"/>
    </row>
    <row r="83" s="1" customFormat="1" ht="6.96" customHeight="1">
      <c r="B83" s="47"/>
      <c r="C83" s="75"/>
      <c r="D83" s="75"/>
      <c r="E83" s="75"/>
      <c r="F83" s="75"/>
      <c r="G83" s="75"/>
      <c r="H83" s="75"/>
      <c r="I83" s="205"/>
      <c r="J83" s="75"/>
      <c r="K83" s="75"/>
      <c r="L83" s="73"/>
    </row>
    <row r="84" s="1" customFormat="1">
      <c r="B84" s="47"/>
      <c r="C84" s="77" t="s">
        <v>32</v>
      </c>
      <c r="D84" s="75"/>
      <c r="E84" s="75"/>
      <c r="F84" s="207" t="str">
        <f>E15</f>
        <v>Obec Kožlí</v>
      </c>
      <c r="G84" s="75"/>
      <c r="H84" s="75"/>
      <c r="I84" s="208" t="s">
        <v>39</v>
      </c>
      <c r="J84" s="207" t="str">
        <f>E21</f>
        <v>Vodohospodážský rozvoj a výstavbna a.s.</v>
      </c>
      <c r="K84" s="75"/>
      <c r="L84" s="73"/>
    </row>
    <row r="85" s="1" customFormat="1" ht="14.4" customHeight="1">
      <c r="B85" s="47"/>
      <c r="C85" s="77" t="s">
        <v>37</v>
      </c>
      <c r="D85" s="75"/>
      <c r="E85" s="75"/>
      <c r="F85" s="207" t="str">
        <f>IF(E18="","",E18)</f>
        <v/>
      </c>
      <c r="G85" s="75"/>
      <c r="H85" s="75"/>
      <c r="I85" s="205"/>
      <c r="J85" s="75"/>
      <c r="K85" s="75"/>
      <c r="L85" s="73"/>
    </row>
    <row r="86" s="1" customFormat="1" ht="10.32" customHeight="1">
      <c r="B86" s="47"/>
      <c r="C86" s="75"/>
      <c r="D86" s="75"/>
      <c r="E86" s="75"/>
      <c r="F86" s="75"/>
      <c r="G86" s="75"/>
      <c r="H86" s="75"/>
      <c r="I86" s="205"/>
      <c r="J86" s="75"/>
      <c r="K86" s="75"/>
      <c r="L86" s="73"/>
    </row>
    <row r="87" s="10" customFormat="1" ht="29.28" customHeight="1">
      <c r="B87" s="209"/>
      <c r="C87" s="210" t="s">
        <v>167</v>
      </c>
      <c r="D87" s="211" t="s">
        <v>64</v>
      </c>
      <c r="E87" s="211" t="s">
        <v>60</v>
      </c>
      <c r="F87" s="211" t="s">
        <v>168</v>
      </c>
      <c r="G87" s="211" t="s">
        <v>169</v>
      </c>
      <c r="H87" s="211" t="s">
        <v>170</v>
      </c>
      <c r="I87" s="212" t="s">
        <v>171</v>
      </c>
      <c r="J87" s="211" t="s">
        <v>161</v>
      </c>
      <c r="K87" s="213" t="s">
        <v>172</v>
      </c>
      <c r="L87" s="214"/>
      <c r="M87" s="103" t="s">
        <v>173</v>
      </c>
      <c r="N87" s="104" t="s">
        <v>49</v>
      </c>
      <c r="O87" s="104" t="s">
        <v>174</v>
      </c>
      <c r="P87" s="104" t="s">
        <v>175</v>
      </c>
      <c r="Q87" s="104" t="s">
        <v>176</v>
      </c>
      <c r="R87" s="104" t="s">
        <v>177</v>
      </c>
      <c r="S87" s="104" t="s">
        <v>178</v>
      </c>
      <c r="T87" s="105" t="s">
        <v>179</v>
      </c>
    </row>
    <row r="88" s="1" customFormat="1" ht="29.28" customHeight="1">
      <c r="B88" s="47"/>
      <c r="C88" s="109" t="s">
        <v>162</v>
      </c>
      <c r="D88" s="75"/>
      <c r="E88" s="75"/>
      <c r="F88" s="75"/>
      <c r="G88" s="75"/>
      <c r="H88" s="75"/>
      <c r="I88" s="205"/>
      <c r="J88" s="215">
        <f>BK88</f>
        <v>0</v>
      </c>
      <c r="K88" s="75"/>
      <c r="L88" s="73"/>
      <c r="M88" s="106"/>
      <c r="N88" s="107"/>
      <c r="O88" s="107"/>
      <c r="P88" s="216">
        <f>P89+P241+P245</f>
        <v>0</v>
      </c>
      <c r="Q88" s="107"/>
      <c r="R88" s="216">
        <f>R89+R241+R245</f>
        <v>187.81636320000001</v>
      </c>
      <c r="S88" s="107"/>
      <c r="T88" s="217">
        <f>T89+T241+T245</f>
        <v>137.62000000000001</v>
      </c>
      <c r="AT88" s="24" t="s">
        <v>78</v>
      </c>
      <c r="AU88" s="24" t="s">
        <v>163</v>
      </c>
      <c r="BK88" s="218">
        <f>BK89+BK241+BK245</f>
        <v>0</v>
      </c>
    </row>
    <row r="89" s="11" customFormat="1" ht="37.44" customHeight="1">
      <c r="B89" s="219"/>
      <c r="C89" s="220"/>
      <c r="D89" s="221" t="s">
        <v>78</v>
      </c>
      <c r="E89" s="222" t="s">
        <v>267</v>
      </c>
      <c r="F89" s="222" t="s">
        <v>268</v>
      </c>
      <c r="G89" s="220"/>
      <c r="H89" s="220"/>
      <c r="I89" s="223"/>
      <c r="J89" s="224">
        <f>BK89</f>
        <v>0</v>
      </c>
      <c r="K89" s="220"/>
      <c r="L89" s="225"/>
      <c r="M89" s="226"/>
      <c r="N89" s="227"/>
      <c r="O89" s="227"/>
      <c r="P89" s="228">
        <f>P90+P169+P174+P199+P214</f>
        <v>0</v>
      </c>
      <c r="Q89" s="227"/>
      <c r="R89" s="228">
        <f>R90+R169+R174+R199+R214</f>
        <v>187.81636320000001</v>
      </c>
      <c r="S89" s="227"/>
      <c r="T89" s="229">
        <f>T90+T169+T174+T199+T214</f>
        <v>137.62000000000001</v>
      </c>
      <c r="AR89" s="230" t="s">
        <v>87</v>
      </c>
      <c r="AT89" s="231" t="s">
        <v>78</v>
      </c>
      <c r="AU89" s="231" t="s">
        <v>79</v>
      </c>
      <c r="AY89" s="230" t="s">
        <v>183</v>
      </c>
      <c r="BK89" s="232">
        <f>BK90+BK169+BK174+BK199+BK214</f>
        <v>0</v>
      </c>
    </row>
    <row r="90" s="11" customFormat="1" ht="19.92" customHeight="1">
      <c r="B90" s="219"/>
      <c r="C90" s="220"/>
      <c r="D90" s="221" t="s">
        <v>78</v>
      </c>
      <c r="E90" s="233" t="s">
        <v>87</v>
      </c>
      <c r="F90" s="233" t="s">
        <v>269</v>
      </c>
      <c r="G90" s="220"/>
      <c r="H90" s="220"/>
      <c r="I90" s="223"/>
      <c r="J90" s="234">
        <f>BK90</f>
        <v>0</v>
      </c>
      <c r="K90" s="220"/>
      <c r="L90" s="225"/>
      <c r="M90" s="226"/>
      <c r="N90" s="227"/>
      <c r="O90" s="227"/>
      <c r="P90" s="228">
        <f>SUM(P91:P168)</f>
        <v>0</v>
      </c>
      <c r="Q90" s="227"/>
      <c r="R90" s="228">
        <f>SUM(R91:R168)</f>
        <v>153.0407712</v>
      </c>
      <c r="S90" s="227"/>
      <c r="T90" s="229">
        <f>SUM(T91:T168)</f>
        <v>137.62000000000001</v>
      </c>
      <c r="AR90" s="230" t="s">
        <v>87</v>
      </c>
      <c r="AT90" s="231" t="s">
        <v>78</v>
      </c>
      <c r="AU90" s="231" t="s">
        <v>87</v>
      </c>
      <c r="AY90" s="230" t="s">
        <v>183</v>
      </c>
      <c r="BK90" s="232">
        <f>SUM(BK91:BK168)</f>
        <v>0</v>
      </c>
    </row>
    <row r="91" s="1" customFormat="1" ht="38.25" customHeight="1">
      <c r="B91" s="47"/>
      <c r="C91" s="235" t="s">
        <v>87</v>
      </c>
      <c r="D91" s="235" t="s">
        <v>184</v>
      </c>
      <c r="E91" s="236" t="s">
        <v>270</v>
      </c>
      <c r="F91" s="237" t="s">
        <v>271</v>
      </c>
      <c r="G91" s="238" t="s">
        <v>272</v>
      </c>
      <c r="H91" s="239">
        <v>176</v>
      </c>
      <c r="I91" s="240"/>
      <c r="J91" s="241">
        <f>ROUND(I91*H91,2)</f>
        <v>0</v>
      </c>
      <c r="K91" s="237" t="s">
        <v>273</v>
      </c>
      <c r="L91" s="73"/>
      <c r="M91" s="242" t="s">
        <v>34</v>
      </c>
      <c r="N91" s="243" t="s">
        <v>50</v>
      </c>
      <c r="O91" s="48"/>
      <c r="P91" s="244">
        <f>O91*H91</f>
        <v>0</v>
      </c>
      <c r="Q91" s="244">
        <v>0</v>
      </c>
      <c r="R91" s="244">
        <f>Q91*H91</f>
        <v>0</v>
      </c>
      <c r="S91" s="244">
        <v>0.28999999999999998</v>
      </c>
      <c r="T91" s="245">
        <f>S91*H91</f>
        <v>51.039999999999999</v>
      </c>
      <c r="AR91" s="24" t="s">
        <v>197</v>
      </c>
      <c r="AT91" s="24" t="s">
        <v>184</v>
      </c>
      <c r="AU91" s="24" t="s">
        <v>90</v>
      </c>
      <c r="AY91" s="24" t="s">
        <v>183</v>
      </c>
      <c r="BE91" s="246">
        <f>IF(N91="základní",J91,0)</f>
        <v>0</v>
      </c>
      <c r="BF91" s="246">
        <f>IF(N91="snížená",J91,0)</f>
        <v>0</v>
      </c>
      <c r="BG91" s="246">
        <f>IF(N91="zákl. přenesená",J91,0)</f>
        <v>0</v>
      </c>
      <c r="BH91" s="246">
        <f>IF(N91="sníž. přenesená",J91,0)</f>
        <v>0</v>
      </c>
      <c r="BI91" s="246">
        <f>IF(N91="nulová",J91,0)</f>
        <v>0</v>
      </c>
      <c r="BJ91" s="24" t="s">
        <v>87</v>
      </c>
      <c r="BK91" s="246">
        <f>ROUND(I91*H91,2)</f>
        <v>0</v>
      </c>
      <c r="BL91" s="24" t="s">
        <v>197</v>
      </c>
      <c r="BM91" s="24" t="s">
        <v>1226</v>
      </c>
    </row>
    <row r="92" s="12" customFormat="1">
      <c r="B92" s="253"/>
      <c r="C92" s="254"/>
      <c r="D92" s="255" t="s">
        <v>275</v>
      </c>
      <c r="E92" s="256" t="s">
        <v>34</v>
      </c>
      <c r="F92" s="257" t="s">
        <v>1227</v>
      </c>
      <c r="G92" s="254"/>
      <c r="H92" s="258">
        <v>176</v>
      </c>
      <c r="I92" s="259"/>
      <c r="J92" s="254"/>
      <c r="K92" s="254"/>
      <c r="L92" s="260"/>
      <c r="M92" s="261"/>
      <c r="N92" s="262"/>
      <c r="O92" s="262"/>
      <c r="P92" s="262"/>
      <c r="Q92" s="262"/>
      <c r="R92" s="262"/>
      <c r="S92" s="262"/>
      <c r="T92" s="263"/>
      <c r="AT92" s="264" t="s">
        <v>275</v>
      </c>
      <c r="AU92" s="264" t="s">
        <v>90</v>
      </c>
      <c r="AV92" s="12" t="s">
        <v>90</v>
      </c>
      <c r="AW92" s="12" t="s">
        <v>42</v>
      </c>
      <c r="AX92" s="12" t="s">
        <v>87</v>
      </c>
      <c r="AY92" s="264" t="s">
        <v>183</v>
      </c>
    </row>
    <row r="93" s="1" customFormat="1" ht="38.25" customHeight="1">
      <c r="B93" s="47"/>
      <c r="C93" s="235" t="s">
        <v>90</v>
      </c>
      <c r="D93" s="235" t="s">
        <v>184</v>
      </c>
      <c r="E93" s="236" t="s">
        <v>281</v>
      </c>
      <c r="F93" s="237" t="s">
        <v>282</v>
      </c>
      <c r="G93" s="238" t="s">
        <v>272</v>
      </c>
      <c r="H93" s="239">
        <v>195</v>
      </c>
      <c r="I93" s="240"/>
      <c r="J93" s="241">
        <f>ROUND(I93*H93,2)</f>
        <v>0</v>
      </c>
      <c r="K93" s="237" t="s">
        <v>273</v>
      </c>
      <c r="L93" s="73"/>
      <c r="M93" s="242" t="s">
        <v>34</v>
      </c>
      <c r="N93" s="243" t="s">
        <v>50</v>
      </c>
      <c r="O93" s="48"/>
      <c r="P93" s="244">
        <f>O93*H93</f>
        <v>0</v>
      </c>
      <c r="Q93" s="244">
        <v>0</v>
      </c>
      <c r="R93" s="244">
        <f>Q93*H93</f>
        <v>0</v>
      </c>
      <c r="S93" s="244">
        <v>0.316</v>
      </c>
      <c r="T93" s="245">
        <f>S93*H93</f>
        <v>61.619999999999997</v>
      </c>
      <c r="AR93" s="24" t="s">
        <v>197</v>
      </c>
      <c r="AT93" s="24" t="s">
        <v>184</v>
      </c>
      <c r="AU93" s="24" t="s">
        <v>90</v>
      </c>
      <c r="AY93" s="24" t="s">
        <v>183</v>
      </c>
      <c r="BE93" s="246">
        <f>IF(N93="základní",J93,0)</f>
        <v>0</v>
      </c>
      <c r="BF93" s="246">
        <f>IF(N93="snížená",J93,0)</f>
        <v>0</v>
      </c>
      <c r="BG93" s="246">
        <f>IF(N93="zákl. přenesená",J93,0)</f>
        <v>0</v>
      </c>
      <c r="BH93" s="246">
        <f>IF(N93="sníž. přenesená",J93,0)</f>
        <v>0</v>
      </c>
      <c r="BI93" s="246">
        <f>IF(N93="nulová",J93,0)</f>
        <v>0</v>
      </c>
      <c r="BJ93" s="24" t="s">
        <v>87</v>
      </c>
      <c r="BK93" s="246">
        <f>ROUND(I93*H93,2)</f>
        <v>0</v>
      </c>
      <c r="BL93" s="24" t="s">
        <v>197</v>
      </c>
      <c r="BM93" s="24" t="s">
        <v>1228</v>
      </c>
    </row>
    <row r="94" s="12" customFormat="1">
      <c r="B94" s="253"/>
      <c r="C94" s="254"/>
      <c r="D94" s="255" t="s">
        <v>275</v>
      </c>
      <c r="E94" s="256" t="s">
        <v>34</v>
      </c>
      <c r="F94" s="257" t="s">
        <v>1229</v>
      </c>
      <c r="G94" s="254"/>
      <c r="H94" s="258">
        <v>195</v>
      </c>
      <c r="I94" s="259"/>
      <c r="J94" s="254"/>
      <c r="K94" s="254"/>
      <c r="L94" s="260"/>
      <c r="M94" s="261"/>
      <c r="N94" s="262"/>
      <c r="O94" s="262"/>
      <c r="P94" s="262"/>
      <c r="Q94" s="262"/>
      <c r="R94" s="262"/>
      <c r="S94" s="262"/>
      <c r="T94" s="263"/>
      <c r="AT94" s="264" t="s">
        <v>275</v>
      </c>
      <c r="AU94" s="264" t="s">
        <v>90</v>
      </c>
      <c r="AV94" s="12" t="s">
        <v>90</v>
      </c>
      <c r="AW94" s="12" t="s">
        <v>42</v>
      </c>
      <c r="AX94" s="12" t="s">
        <v>79</v>
      </c>
      <c r="AY94" s="264" t="s">
        <v>183</v>
      </c>
    </row>
    <row r="95" s="1" customFormat="1" ht="38.25" customHeight="1">
      <c r="B95" s="47"/>
      <c r="C95" s="235" t="s">
        <v>193</v>
      </c>
      <c r="D95" s="235" t="s">
        <v>184</v>
      </c>
      <c r="E95" s="236" t="s">
        <v>284</v>
      </c>
      <c r="F95" s="237" t="s">
        <v>285</v>
      </c>
      <c r="G95" s="238" t="s">
        <v>272</v>
      </c>
      <c r="H95" s="239">
        <v>195</v>
      </c>
      <c r="I95" s="240"/>
      <c r="J95" s="241">
        <f>ROUND(I95*H95,2)</f>
        <v>0</v>
      </c>
      <c r="K95" s="237" t="s">
        <v>273</v>
      </c>
      <c r="L95" s="73"/>
      <c r="M95" s="242" t="s">
        <v>34</v>
      </c>
      <c r="N95" s="243" t="s">
        <v>50</v>
      </c>
      <c r="O95" s="48"/>
      <c r="P95" s="244">
        <f>O95*H95</f>
        <v>0</v>
      </c>
      <c r="Q95" s="244">
        <v>9.0000000000000006E-05</v>
      </c>
      <c r="R95" s="244">
        <f>Q95*H95</f>
        <v>0.01755</v>
      </c>
      <c r="S95" s="244">
        <v>0.128</v>
      </c>
      <c r="T95" s="245">
        <f>S95*H95</f>
        <v>24.960000000000001</v>
      </c>
      <c r="AR95" s="24" t="s">
        <v>197</v>
      </c>
      <c r="AT95" s="24" t="s">
        <v>184</v>
      </c>
      <c r="AU95" s="24" t="s">
        <v>90</v>
      </c>
      <c r="AY95" s="24" t="s">
        <v>183</v>
      </c>
      <c r="BE95" s="246">
        <f>IF(N95="základní",J95,0)</f>
        <v>0</v>
      </c>
      <c r="BF95" s="246">
        <f>IF(N95="snížená",J95,0)</f>
        <v>0</v>
      </c>
      <c r="BG95" s="246">
        <f>IF(N95="zákl. přenesená",J95,0)</f>
        <v>0</v>
      </c>
      <c r="BH95" s="246">
        <f>IF(N95="sníž. přenesená",J95,0)</f>
        <v>0</v>
      </c>
      <c r="BI95" s="246">
        <f>IF(N95="nulová",J95,0)</f>
        <v>0</v>
      </c>
      <c r="BJ95" s="24" t="s">
        <v>87</v>
      </c>
      <c r="BK95" s="246">
        <f>ROUND(I95*H95,2)</f>
        <v>0</v>
      </c>
      <c r="BL95" s="24" t="s">
        <v>197</v>
      </c>
      <c r="BM95" s="24" t="s">
        <v>1230</v>
      </c>
    </row>
    <row r="96" s="12" customFormat="1">
      <c r="B96" s="253"/>
      <c r="C96" s="254"/>
      <c r="D96" s="255" t="s">
        <v>275</v>
      </c>
      <c r="E96" s="256" t="s">
        <v>34</v>
      </c>
      <c r="F96" s="257" t="s">
        <v>1229</v>
      </c>
      <c r="G96" s="254"/>
      <c r="H96" s="258">
        <v>195</v>
      </c>
      <c r="I96" s="259"/>
      <c r="J96" s="254"/>
      <c r="K96" s="254"/>
      <c r="L96" s="260"/>
      <c r="M96" s="261"/>
      <c r="N96" s="262"/>
      <c r="O96" s="262"/>
      <c r="P96" s="262"/>
      <c r="Q96" s="262"/>
      <c r="R96" s="262"/>
      <c r="S96" s="262"/>
      <c r="T96" s="263"/>
      <c r="AT96" s="264" t="s">
        <v>275</v>
      </c>
      <c r="AU96" s="264" t="s">
        <v>90</v>
      </c>
      <c r="AV96" s="12" t="s">
        <v>90</v>
      </c>
      <c r="AW96" s="12" t="s">
        <v>42</v>
      </c>
      <c r="AX96" s="12" t="s">
        <v>87</v>
      </c>
      <c r="AY96" s="264" t="s">
        <v>183</v>
      </c>
    </row>
    <row r="97" s="1" customFormat="1" ht="16.5" customHeight="1">
      <c r="B97" s="47"/>
      <c r="C97" s="235" t="s">
        <v>197</v>
      </c>
      <c r="D97" s="235" t="s">
        <v>184</v>
      </c>
      <c r="E97" s="236" t="s">
        <v>287</v>
      </c>
      <c r="F97" s="237" t="s">
        <v>288</v>
      </c>
      <c r="G97" s="238" t="s">
        <v>289</v>
      </c>
      <c r="H97" s="239">
        <v>10</v>
      </c>
      <c r="I97" s="240"/>
      <c r="J97" s="241">
        <f>ROUND(I97*H97,2)</f>
        <v>0</v>
      </c>
      <c r="K97" s="237" t="s">
        <v>273</v>
      </c>
      <c r="L97" s="73"/>
      <c r="M97" s="242" t="s">
        <v>34</v>
      </c>
      <c r="N97" s="243" t="s">
        <v>50</v>
      </c>
      <c r="O97" s="48"/>
      <c r="P97" s="244">
        <f>O97*H97</f>
        <v>0</v>
      </c>
      <c r="Q97" s="244">
        <v>0.0072700000000000004</v>
      </c>
      <c r="R97" s="244">
        <f>Q97*H97</f>
        <v>0.072700000000000001</v>
      </c>
      <c r="S97" s="244">
        <v>0</v>
      </c>
      <c r="T97" s="245">
        <f>S97*H97</f>
        <v>0</v>
      </c>
      <c r="AR97" s="24" t="s">
        <v>197</v>
      </c>
      <c r="AT97" s="24" t="s">
        <v>184</v>
      </c>
      <c r="AU97" s="24" t="s">
        <v>90</v>
      </c>
      <c r="AY97" s="24" t="s">
        <v>183</v>
      </c>
      <c r="BE97" s="246">
        <f>IF(N97="základní",J97,0)</f>
        <v>0</v>
      </c>
      <c r="BF97" s="246">
        <f>IF(N97="snížená",J97,0)</f>
        <v>0</v>
      </c>
      <c r="BG97" s="246">
        <f>IF(N97="zákl. přenesená",J97,0)</f>
        <v>0</v>
      </c>
      <c r="BH97" s="246">
        <f>IF(N97="sníž. přenesená",J97,0)</f>
        <v>0</v>
      </c>
      <c r="BI97" s="246">
        <f>IF(N97="nulová",J97,0)</f>
        <v>0</v>
      </c>
      <c r="BJ97" s="24" t="s">
        <v>87</v>
      </c>
      <c r="BK97" s="246">
        <f>ROUND(I97*H97,2)</f>
        <v>0</v>
      </c>
      <c r="BL97" s="24" t="s">
        <v>197</v>
      </c>
      <c r="BM97" s="24" t="s">
        <v>1231</v>
      </c>
    </row>
    <row r="98" s="12" customFormat="1">
      <c r="B98" s="253"/>
      <c r="C98" s="254"/>
      <c r="D98" s="255" t="s">
        <v>275</v>
      </c>
      <c r="E98" s="256" t="s">
        <v>34</v>
      </c>
      <c r="F98" s="257" t="s">
        <v>220</v>
      </c>
      <c r="G98" s="254"/>
      <c r="H98" s="258">
        <v>10</v>
      </c>
      <c r="I98" s="259"/>
      <c r="J98" s="254"/>
      <c r="K98" s="254"/>
      <c r="L98" s="260"/>
      <c r="M98" s="261"/>
      <c r="N98" s="262"/>
      <c r="O98" s="262"/>
      <c r="P98" s="262"/>
      <c r="Q98" s="262"/>
      <c r="R98" s="262"/>
      <c r="S98" s="262"/>
      <c r="T98" s="263"/>
      <c r="AT98" s="264" t="s">
        <v>275</v>
      </c>
      <c r="AU98" s="264" t="s">
        <v>90</v>
      </c>
      <c r="AV98" s="12" t="s">
        <v>90</v>
      </c>
      <c r="AW98" s="12" t="s">
        <v>42</v>
      </c>
      <c r="AX98" s="12" t="s">
        <v>87</v>
      </c>
      <c r="AY98" s="264" t="s">
        <v>183</v>
      </c>
    </row>
    <row r="99" s="1" customFormat="1" ht="25.5" customHeight="1">
      <c r="B99" s="47"/>
      <c r="C99" s="235" t="s">
        <v>182</v>
      </c>
      <c r="D99" s="235" t="s">
        <v>184</v>
      </c>
      <c r="E99" s="236" t="s">
        <v>292</v>
      </c>
      <c r="F99" s="237" t="s">
        <v>293</v>
      </c>
      <c r="G99" s="238" t="s">
        <v>294</v>
      </c>
      <c r="H99" s="239">
        <v>10</v>
      </c>
      <c r="I99" s="240"/>
      <c r="J99" s="241">
        <f>ROUND(I99*H99,2)</f>
        <v>0</v>
      </c>
      <c r="K99" s="237" t="s">
        <v>273</v>
      </c>
      <c r="L99" s="73"/>
      <c r="M99" s="242" t="s">
        <v>34</v>
      </c>
      <c r="N99" s="243" t="s">
        <v>50</v>
      </c>
      <c r="O99" s="48"/>
      <c r="P99" s="244">
        <f>O99*H99</f>
        <v>0</v>
      </c>
      <c r="Q99" s="244">
        <v>0</v>
      </c>
      <c r="R99" s="244">
        <f>Q99*H99</f>
        <v>0</v>
      </c>
      <c r="S99" s="244">
        <v>0</v>
      </c>
      <c r="T99" s="245">
        <f>S99*H99</f>
        <v>0</v>
      </c>
      <c r="AR99" s="24" t="s">
        <v>197</v>
      </c>
      <c r="AT99" s="24" t="s">
        <v>184</v>
      </c>
      <c r="AU99" s="24" t="s">
        <v>90</v>
      </c>
      <c r="AY99" s="24" t="s">
        <v>183</v>
      </c>
      <c r="BE99" s="246">
        <f>IF(N99="základní",J99,0)</f>
        <v>0</v>
      </c>
      <c r="BF99" s="246">
        <f>IF(N99="snížená",J99,0)</f>
        <v>0</v>
      </c>
      <c r="BG99" s="246">
        <f>IF(N99="zákl. přenesená",J99,0)</f>
        <v>0</v>
      </c>
      <c r="BH99" s="246">
        <f>IF(N99="sníž. přenesená",J99,0)</f>
        <v>0</v>
      </c>
      <c r="BI99" s="246">
        <f>IF(N99="nulová",J99,0)</f>
        <v>0</v>
      </c>
      <c r="BJ99" s="24" t="s">
        <v>87</v>
      </c>
      <c r="BK99" s="246">
        <f>ROUND(I99*H99,2)</f>
        <v>0</v>
      </c>
      <c r="BL99" s="24" t="s">
        <v>197</v>
      </c>
      <c r="BM99" s="24" t="s">
        <v>1232</v>
      </c>
    </row>
    <row r="100" s="12" customFormat="1">
      <c r="B100" s="253"/>
      <c r="C100" s="254"/>
      <c r="D100" s="255" t="s">
        <v>275</v>
      </c>
      <c r="E100" s="256" t="s">
        <v>34</v>
      </c>
      <c r="F100" s="257" t="s">
        <v>220</v>
      </c>
      <c r="G100" s="254"/>
      <c r="H100" s="258">
        <v>10</v>
      </c>
      <c r="I100" s="259"/>
      <c r="J100" s="254"/>
      <c r="K100" s="254"/>
      <c r="L100" s="260"/>
      <c r="M100" s="261"/>
      <c r="N100" s="262"/>
      <c r="O100" s="262"/>
      <c r="P100" s="262"/>
      <c r="Q100" s="262"/>
      <c r="R100" s="262"/>
      <c r="S100" s="262"/>
      <c r="T100" s="263"/>
      <c r="AT100" s="264" t="s">
        <v>275</v>
      </c>
      <c r="AU100" s="264" t="s">
        <v>90</v>
      </c>
      <c r="AV100" s="12" t="s">
        <v>90</v>
      </c>
      <c r="AW100" s="12" t="s">
        <v>42</v>
      </c>
      <c r="AX100" s="12" t="s">
        <v>87</v>
      </c>
      <c r="AY100" s="264" t="s">
        <v>183</v>
      </c>
    </row>
    <row r="101" s="1" customFormat="1" ht="25.5" customHeight="1">
      <c r="B101" s="47"/>
      <c r="C101" s="235" t="s">
        <v>204</v>
      </c>
      <c r="D101" s="235" t="s">
        <v>184</v>
      </c>
      <c r="E101" s="236" t="s">
        <v>297</v>
      </c>
      <c r="F101" s="237" t="s">
        <v>298</v>
      </c>
      <c r="G101" s="238" t="s">
        <v>299</v>
      </c>
      <c r="H101" s="239">
        <v>10</v>
      </c>
      <c r="I101" s="240"/>
      <c r="J101" s="241">
        <f>ROUND(I101*H101,2)</f>
        <v>0</v>
      </c>
      <c r="K101" s="237" t="s">
        <v>273</v>
      </c>
      <c r="L101" s="73"/>
      <c r="M101" s="242" t="s">
        <v>34</v>
      </c>
      <c r="N101" s="243" t="s">
        <v>50</v>
      </c>
      <c r="O101" s="48"/>
      <c r="P101" s="244">
        <f>O101*H101</f>
        <v>0</v>
      </c>
      <c r="Q101" s="244">
        <v>0</v>
      </c>
      <c r="R101" s="244">
        <f>Q101*H101</f>
        <v>0</v>
      </c>
      <c r="S101" s="244">
        <v>0</v>
      </c>
      <c r="T101" s="245">
        <f>S101*H101</f>
        <v>0</v>
      </c>
      <c r="AR101" s="24" t="s">
        <v>197</v>
      </c>
      <c r="AT101" s="24" t="s">
        <v>184</v>
      </c>
      <c r="AU101" s="24" t="s">
        <v>90</v>
      </c>
      <c r="AY101" s="24" t="s">
        <v>183</v>
      </c>
      <c r="BE101" s="246">
        <f>IF(N101="základní",J101,0)</f>
        <v>0</v>
      </c>
      <c r="BF101" s="246">
        <f>IF(N101="snížená",J101,0)</f>
        <v>0</v>
      </c>
      <c r="BG101" s="246">
        <f>IF(N101="zákl. přenesená",J101,0)</f>
        <v>0</v>
      </c>
      <c r="BH101" s="246">
        <f>IF(N101="sníž. přenesená",J101,0)</f>
        <v>0</v>
      </c>
      <c r="BI101" s="246">
        <f>IF(N101="nulová",J101,0)</f>
        <v>0</v>
      </c>
      <c r="BJ101" s="24" t="s">
        <v>87</v>
      </c>
      <c r="BK101" s="246">
        <f>ROUND(I101*H101,2)</f>
        <v>0</v>
      </c>
      <c r="BL101" s="24" t="s">
        <v>197</v>
      </c>
      <c r="BM101" s="24" t="s">
        <v>1233</v>
      </c>
    </row>
    <row r="102" s="12" customFormat="1">
      <c r="B102" s="253"/>
      <c r="C102" s="254"/>
      <c r="D102" s="255" t="s">
        <v>275</v>
      </c>
      <c r="E102" s="256" t="s">
        <v>34</v>
      </c>
      <c r="F102" s="257" t="s">
        <v>220</v>
      </c>
      <c r="G102" s="254"/>
      <c r="H102" s="258">
        <v>10</v>
      </c>
      <c r="I102" s="259"/>
      <c r="J102" s="254"/>
      <c r="K102" s="254"/>
      <c r="L102" s="260"/>
      <c r="M102" s="261"/>
      <c r="N102" s="262"/>
      <c r="O102" s="262"/>
      <c r="P102" s="262"/>
      <c r="Q102" s="262"/>
      <c r="R102" s="262"/>
      <c r="S102" s="262"/>
      <c r="T102" s="263"/>
      <c r="AT102" s="264" t="s">
        <v>275</v>
      </c>
      <c r="AU102" s="264" t="s">
        <v>90</v>
      </c>
      <c r="AV102" s="12" t="s">
        <v>90</v>
      </c>
      <c r="AW102" s="12" t="s">
        <v>42</v>
      </c>
      <c r="AX102" s="12" t="s">
        <v>87</v>
      </c>
      <c r="AY102" s="264" t="s">
        <v>183</v>
      </c>
    </row>
    <row r="103" s="1" customFormat="1" ht="16.5" customHeight="1">
      <c r="B103" s="47"/>
      <c r="C103" s="265" t="s">
        <v>208</v>
      </c>
      <c r="D103" s="265" t="s">
        <v>302</v>
      </c>
      <c r="E103" s="266" t="s">
        <v>303</v>
      </c>
      <c r="F103" s="267" t="s">
        <v>304</v>
      </c>
      <c r="G103" s="268" t="s">
        <v>305</v>
      </c>
      <c r="H103" s="269">
        <v>149.55799999999999</v>
      </c>
      <c r="I103" s="270"/>
      <c r="J103" s="271">
        <f>ROUND(I103*H103,2)</f>
        <v>0</v>
      </c>
      <c r="K103" s="267" t="s">
        <v>273</v>
      </c>
      <c r="L103" s="272"/>
      <c r="M103" s="273" t="s">
        <v>34</v>
      </c>
      <c r="N103" s="274" t="s">
        <v>50</v>
      </c>
      <c r="O103" s="48"/>
      <c r="P103" s="244">
        <f>O103*H103</f>
        <v>0</v>
      </c>
      <c r="Q103" s="244">
        <v>1</v>
      </c>
      <c r="R103" s="244">
        <f>Q103*H103</f>
        <v>149.55799999999999</v>
      </c>
      <c r="S103" s="244">
        <v>0</v>
      </c>
      <c r="T103" s="245">
        <f>S103*H103</f>
        <v>0</v>
      </c>
      <c r="AR103" s="24" t="s">
        <v>212</v>
      </c>
      <c r="AT103" s="24" t="s">
        <v>302</v>
      </c>
      <c r="AU103" s="24" t="s">
        <v>90</v>
      </c>
      <c r="AY103" s="24" t="s">
        <v>183</v>
      </c>
      <c r="BE103" s="246">
        <f>IF(N103="základní",J103,0)</f>
        <v>0</v>
      </c>
      <c r="BF103" s="246">
        <f>IF(N103="snížená",J103,0)</f>
        <v>0</v>
      </c>
      <c r="BG103" s="246">
        <f>IF(N103="zákl. přenesená",J103,0)</f>
        <v>0</v>
      </c>
      <c r="BH103" s="246">
        <f>IF(N103="sníž. přenesená",J103,0)</f>
        <v>0</v>
      </c>
      <c r="BI103" s="246">
        <f>IF(N103="nulová",J103,0)</f>
        <v>0</v>
      </c>
      <c r="BJ103" s="24" t="s">
        <v>87</v>
      </c>
      <c r="BK103" s="246">
        <f>ROUND(I103*H103,2)</f>
        <v>0</v>
      </c>
      <c r="BL103" s="24" t="s">
        <v>197</v>
      </c>
      <c r="BM103" s="24" t="s">
        <v>1234</v>
      </c>
    </row>
    <row r="104" s="12" customFormat="1">
      <c r="B104" s="253"/>
      <c r="C104" s="254"/>
      <c r="D104" s="255" t="s">
        <v>275</v>
      </c>
      <c r="E104" s="256" t="s">
        <v>34</v>
      </c>
      <c r="F104" s="257" t="s">
        <v>1235</v>
      </c>
      <c r="G104" s="254"/>
      <c r="H104" s="258">
        <v>-8.8420000000000005</v>
      </c>
      <c r="I104" s="259"/>
      <c r="J104" s="254"/>
      <c r="K104" s="254"/>
      <c r="L104" s="260"/>
      <c r="M104" s="261"/>
      <c r="N104" s="262"/>
      <c r="O104" s="262"/>
      <c r="P104" s="262"/>
      <c r="Q104" s="262"/>
      <c r="R104" s="262"/>
      <c r="S104" s="262"/>
      <c r="T104" s="263"/>
      <c r="AT104" s="264" t="s">
        <v>275</v>
      </c>
      <c r="AU104" s="264" t="s">
        <v>90</v>
      </c>
      <c r="AV104" s="12" t="s">
        <v>90</v>
      </c>
      <c r="AW104" s="12" t="s">
        <v>42</v>
      </c>
      <c r="AX104" s="12" t="s">
        <v>79</v>
      </c>
      <c r="AY104" s="264" t="s">
        <v>183</v>
      </c>
    </row>
    <row r="105" s="12" customFormat="1">
      <c r="B105" s="253"/>
      <c r="C105" s="254"/>
      <c r="D105" s="255" t="s">
        <v>275</v>
      </c>
      <c r="E105" s="256" t="s">
        <v>34</v>
      </c>
      <c r="F105" s="257" t="s">
        <v>1236</v>
      </c>
      <c r="G105" s="254"/>
      <c r="H105" s="258">
        <v>158.40000000000001</v>
      </c>
      <c r="I105" s="259"/>
      <c r="J105" s="254"/>
      <c r="K105" s="254"/>
      <c r="L105" s="260"/>
      <c r="M105" s="261"/>
      <c r="N105" s="262"/>
      <c r="O105" s="262"/>
      <c r="P105" s="262"/>
      <c r="Q105" s="262"/>
      <c r="R105" s="262"/>
      <c r="S105" s="262"/>
      <c r="T105" s="263"/>
      <c r="AT105" s="264" t="s">
        <v>275</v>
      </c>
      <c r="AU105" s="264" t="s">
        <v>90</v>
      </c>
      <c r="AV105" s="12" t="s">
        <v>90</v>
      </c>
      <c r="AW105" s="12" t="s">
        <v>42</v>
      </c>
      <c r="AX105" s="12" t="s">
        <v>79</v>
      </c>
      <c r="AY105" s="264" t="s">
        <v>183</v>
      </c>
    </row>
    <row r="106" s="1" customFormat="1" ht="63.75" customHeight="1">
      <c r="B106" s="47"/>
      <c r="C106" s="235" t="s">
        <v>212</v>
      </c>
      <c r="D106" s="235" t="s">
        <v>184</v>
      </c>
      <c r="E106" s="236" t="s">
        <v>309</v>
      </c>
      <c r="F106" s="237" t="s">
        <v>310</v>
      </c>
      <c r="G106" s="238" t="s">
        <v>289</v>
      </c>
      <c r="H106" s="239">
        <v>30</v>
      </c>
      <c r="I106" s="240"/>
      <c r="J106" s="241">
        <f>ROUND(I106*H106,2)</f>
        <v>0</v>
      </c>
      <c r="K106" s="237" t="s">
        <v>273</v>
      </c>
      <c r="L106" s="73"/>
      <c r="M106" s="242" t="s">
        <v>34</v>
      </c>
      <c r="N106" s="243" t="s">
        <v>50</v>
      </c>
      <c r="O106" s="48"/>
      <c r="P106" s="244">
        <f>O106*H106</f>
        <v>0</v>
      </c>
      <c r="Q106" s="244">
        <v>0.0086800000000000002</v>
      </c>
      <c r="R106" s="244">
        <f>Q106*H106</f>
        <v>0.26040000000000002</v>
      </c>
      <c r="S106" s="244">
        <v>0</v>
      </c>
      <c r="T106" s="245">
        <f>S106*H106</f>
        <v>0</v>
      </c>
      <c r="AR106" s="24" t="s">
        <v>197</v>
      </c>
      <c r="AT106" s="24" t="s">
        <v>184</v>
      </c>
      <c r="AU106" s="24" t="s">
        <v>90</v>
      </c>
      <c r="AY106" s="24" t="s">
        <v>183</v>
      </c>
      <c r="BE106" s="246">
        <f>IF(N106="základní",J106,0)</f>
        <v>0</v>
      </c>
      <c r="BF106" s="246">
        <f>IF(N106="snížená",J106,0)</f>
        <v>0</v>
      </c>
      <c r="BG106" s="246">
        <f>IF(N106="zákl. přenesená",J106,0)</f>
        <v>0</v>
      </c>
      <c r="BH106" s="246">
        <f>IF(N106="sníž. přenesená",J106,0)</f>
        <v>0</v>
      </c>
      <c r="BI106" s="246">
        <f>IF(N106="nulová",J106,0)</f>
        <v>0</v>
      </c>
      <c r="BJ106" s="24" t="s">
        <v>87</v>
      </c>
      <c r="BK106" s="246">
        <f>ROUND(I106*H106,2)</f>
        <v>0</v>
      </c>
      <c r="BL106" s="24" t="s">
        <v>197</v>
      </c>
      <c r="BM106" s="24" t="s">
        <v>1237</v>
      </c>
    </row>
    <row r="107" s="12" customFormat="1">
      <c r="B107" s="253"/>
      <c r="C107" s="254"/>
      <c r="D107" s="255" t="s">
        <v>275</v>
      </c>
      <c r="E107" s="256" t="s">
        <v>34</v>
      </c>
      <c r="F107" s="257" t="s">
        <v>301</v>
      </c>
      <c r="G107" s="254"/>
      <c r="H107" s="258">
        <v>30</v>
      </c>
      <c r="I107" s="259"/>
      <c r="J107" s="254"/>
      <c r="K107" s="254"/>
      <c r="L107" s="260"/>
      <c r="M107" s="261"/>
      <c r="N107" s="262"/>
      <c r="O107" s="262"/>
      <c r="P107" s="262"/>
      <c r="Q107" s="262"/>
      <c r="R107" s="262"/>
      <c r="S107" s="262"/>
      <c r="T107" s="263"/>
      <c r="AT107" s="264" t="s">
        <v>275</v>
      </c>
      <c r="AU107" s="264" t="s">
        <v>90</v>
      </c>
      <c r="AV107" s="12" t="s">
        <v>90</v>
      </c>
      <c r="AW107" s="12" t="s">
        <v>42</v>
      </c>
      <c r="AX107" s="12" t="s">
        <v>87</v>
      </c>
      <c r="AY107" s="264" t="s">
        <v>183</v>
      </c>
    </row>
    <row r="108" s="1" customFormat="1" ht="63.75" customHeight="1">
      <c r="B108" s="47"/>
      <c r="C108" s="235" t="s">
        <v>216</v>
      </c>
      <c r="D108" s="235" t="s">
        <v>184</v>
      </c>
      <c r="E108" s="236" t="s">
        <v>312</v>
      </c>
      <c r="F108" s="237" t="s">
        <v>313</v>
      </c>
      <c r="G108" s="238" t="s">
        <v>289</v>
      </c>
      <c r="H108" s="239">
        <v>50</v>
      </c>
      <c r="I108" s="240"/>
      <c r="J108" s="241">
        <f>ROUND(I108*H108,2)</f>
        <v>0</v>
      </c>
      <c r="K108" s="237" t="s">
        <v>34</v>
      </c>
      <c r="L108" s="73"/>
      <c r="M108" s="242" t="s">
        <v>34</v>
      </c>
      <c r="N108" s="243" t="s">
        <v>50</v>
      </c>
      <c r="O108" s="48"/>
      <c r="P108" s="244">
        <f>O108*H108</f>
        <v>0</v>
      </c>
      <c r="Q108" s="244">
        <v>0.036900000000000002</v>
      </c>
      <c r="R108" s="244">
        <f>Q108*H108</f>
        <v>1.8450000000000002</v>
      </c>
      <c r="S108" s="244">
        <v>0</v>
      </c>
      <c r="T108" s="245">
        <f>S108*H108</f>
        <v>0</v>
      </c>
      <c r="AR108" s="24" t="s">
        <v>197</v>
      </c>
      <c r="AT108" s="24" t="s">
        <v>184</v>
      </c>
      <c r="AU108" s="24" t="s">
        <v>90</v>
      </c>
      <c r="AY108" s="24" t="s">
        <v>183</v>
      </c>
      <c r="BE108" s="246">
        <f>IF(N108="základní",J108,0)</f>
        <v>0</v>
      </c>
      <c r="BF108" s="246">
        <f>IF(N108="snížená",J108,0)</f>
        <v>0</v>
      </c>
      <c r="BG108" s="246">
        <f>IF(N108="zákl. přenesená",J108,0)</f>
        <v>0</v>
      </c>
      <c r="BH108" s="246">
        <f>IF(N108="sníž. přenesená",J108,0)</f>
        <v>0</v>
      </c>
      <c r="BI108" s="246">
        <f>IF(N108="nulová",J108,0)</f>
        <v>0</v>
      </c>
      <c r="BJ108" s="24" t="s">
        <v>87</v>
      </c>
      <c r="BK108" s="246">
        <f>ROUND(I108*H108,2)</f>
        <v>0</v>
      </c>
      <c r="BL108" s="24" t="s">
        <v>197</v>
      </c>
      <c r="BM108" s="24" t="s">
        <v>1238</v>
      </c>
    </row>
    <row r="109" s="12" customFormat="1">
      <c r="B109" s="253"/>
      <c r="C109" s="254"/>
      <c r="D109" s="255" t="s">
        <v>275</v>
      </c>
      <c r="E109" s="256" t="s">
        <v>34</v>
      </c>
      <c r="F109" s="257" t="s">
        <v>516</v>
      </c>
      <c r="G109" s="254"/>
      <c r="H109" s="258">
        <v>50</v>
      </c>
      <c r="I109" s="259"/>
      <c r="J109" s="254"/>
      <c r="K109" s="254"/>
      <c r="L109" s="260"/>
      <c r="M109" s="261"/>
      <c r="N109" s="262"/>
      <c r="O109" s="262"/>
      <c r="P109" s="262"/>
      <c r="Q109" s="262"/>
      <c r="R109" s="262"/>
      <c r="S109" s="262"/>
      <c r="T109" s="263"/>
      <c r="AT109" s="264" t="s">
        <v>275</v>
      </c>
      <c r="AU109" s="264" t="s">
        <v>90</v>
      </c>
      <c r="AV109" s="12" t="s">
        <v>90</v>
      </c>
      <c r="AW109" s="12" t="s">
        <v>42</v>
      </c>
      <c r="AX109" s="12" t="s">
        <v>87</v>
      </c>
      <c r="AY109" s="264" t="s">
        <v>183</v>
      </c>
    </row>
    <row r="110" s="1" customFormat="1" ht="25.5" customHeight="1">
      <c r="B110" s="47"/>
      <c r="C110" s="235" t="s">
        <v>220</v>
      </c>
      <c r="D110" s="235" t="s">
        <v>184</v>
      </c>
      <c r="E110" s="236" t="s">
        <v>316</v>
      </c>
      <c r="F110" s="237" t="s">
        <v>317</v>
      </c>
      <c r="G110" s="238" t="s">
        <v>318</v>
      </c>
      <c r="H110" s="239">
        <v>120</v>
      </c>
      <c r="I110" s="240"/>
      <c r="J110" s="241">
        <f>ROUND(I110*H110,2)</f>
        <v>0</v>
      </c>
      <c r="K110" s="237" t="s">
        <v>34</v>
      </c>
      <c r="L110" s="73"/>
      <c r="M110" s="242" t="s">
        <v>34</v>
      </c>
      <c r="N110" s="243" t="s">
        <v>50</v>
      </c>
      <c r="O110" s="48"/>
      <c r="P110" s="244">
        <f>O110*H110</f>
        <v>0</v>
      </c>
      <c r="Q110" s="244">
        <v>0</v>
      </c>
      <c r="R110" s="244">
        <f>Q110*H110</f>
        <v>0</v>
      </c>
      <c r="S110" s="244">
        <v>0</v>
      </c>
      <c r="T110" s="245">
        <f>S110*H110</f>
        <v>0</v>
      </c>
      <c r="AR110" s="24" t="s">
        <v>197</v>
      </c>
      <c r="AT110" s="24" t="s">
        <v>184</v>
      </c>
      <c r="AU110" s="24" t="s">
        <v>90</v>
      </c>
      <c r="AY110" s="24" t="s">
        <v>183</v>
      </c>
      <c r="BE110" s="246">
        <f>IF(N110="základní",J110,0)</f>
        <v>0</v>
      </c>
      <c r="BF110" s="246">
        <f>IF(N110="snížená",J110,0)</f>
        <v>0</v>
      </c>
      <c r="BG110" s="246">
        <f>IF(N110="zákl. přenesená",J110,0)</f>
        <v>0</v>
      </c>
      <c r="BH110" s="246">
        <f>IF(N110="sníž. přenesená",J110,0)</f>
        <v>0</v>
      </c>
      <c r="BI110" s="246">
        <f>IF(N110="nulová",J110,0)</f>
        <v>0</v>
      </c>
      <c r="BJ110" s="24" t="s">
        <v>87</v>
      </c>
      <c r="BK110" s="246">
        <f>ROUND(I110*H110,2)</f>
        <v>0</v>
      </c>
      <c r="BL110" s="24" t="s">
        <v>197</v>
      </c>
      <c r="BM110" s="24" t="s">
        <v>1239</v>
      </c>
    </row>
    <row r="111" s="12" customFormat="1">
      <c r="B111" s="253"/>
      <c r="C111" s="254"/>
      <c r="D111" s="255" t="s">
        <v>275</v>
      </c>
      <c r="E111" s="256" t="s">
        <v>34</v>
      </c>
      <c r="F111" s="257" t="s">
        <v>1240</v>
      </c>
      <c r="G111" s="254"/>
      <c r="H111" s="258">
        <v>120</v>
      </c>
      <c r="I111" s="259"/>
      <c r="J111" s="254"/>
      <c r="K111" s="254"/>
      <c r="L111" s="260"/>
      <c r="M111" s="261"/>
      <c r="N111" s="262"/>
      <c r="O111" s="262"/>
      <c r="P111" s="262"/>
      <c r="Q111" s="262"/>
      <c r="R111" s="262"/>
      <c r="S111" s="262"/>
      <c r="T111" s="263"/>
      <c r="AT111" s="264" t="s">
        <v>275</v>
      </c>
      <c r="AU111" s="264" t="s">
        <v>90</v>
      </c>
      <c r="AV111" s="12" t="s">
        <v>90</v>
      </c>
      <c r="AW111" s="12" t="s">
        <v>42</v>
      </c>
      <c r="AX111" s="12" t="s">
        <v>87</v>
      </c>
      <c r="AY111" s="264" t="s">
        <v>183</v>
      </c>
    </row>
    <row r="112" s="1" customFormat="1" ht="38.25" customHeight="1">
      <c r="B112" s="47"/>
      <c r="C112" s="235" t="s">
        <v>224</v>
      </c>
      <c r="D112" s="235" t="s">
        <v>184</v>
      </c>
      <c r="E112" s="236" t="s">
        <v>321</v>
      </c>
      <c r="F112" s="237" t="s">
        <v>322</v>
      </c>
      <c r="G112" s="238" t="s">
        <v>318</v>
      </c>
      <c r="H112" s="239">
        <v>102.72</v>
      </c>
      <c r="I112" s="240"/>
      <c r="J112" s="241">
        <f>ROUND(I112*H112,2)</f>
        <v>0</v>
      </c>
      <c r="K112" s="237" t="s">
        <v>273</v>
      </c>
      <c r="L112" s="73"/>
      <c r="M112" s="242" t="s">
        <v>34</v>
      </c>
      <c r="N112" s="243" t="s">
        <v>50</v>
      </c>
      <c r="O112" s="48"/>
      <c r="P112" s="244">
        <f>O112*H112</f>
        <v>0</v>
      </c>
      <c r="Q112" s="244">
        <v>0</v>
      </c>
      <c r="R112" s="244">
        <f>Q112*H112</f>
        <v>0</v>
      </c>
      <c r="S112" s="244">
        <v>0</v>
      </c>
      <c r="T112" s="245">
        <f>S112*H112</f>
        <v>0</v>
      </c>
      <c r="AR112" s="24" t="s">
        <v>197</v>
      </c>
      <c r="AT112" s="24" t="s">
        <v>184</v>
      </c>
      <c r="AU112" s="24" t="s">
        <v>90</v>
      </c>
      <c r="AY112" s="24" t="s">
        <v>183</v>
      </c>
      <c r="BE112" s="246">
        <f>IF(N112="základní",J112,0)</f>
        <v>0</v>
      </c>
      <c r="BF112" s="246">
        <f>IF(N112="snížená",J112,0)</f>
        <v>0</v>
      </c>
      <c r="BG112" s="246">
        <f>IF(N112="zákl. přenesená",J112,0)</f>
        <v>0</v>
      </c>
      <c r="BH112" s="246">
        <f>IF(N112="sníž. přenesená",J112,0)</f>
        <v>0</v>
      </c>
      <c r="BI112" s="246">
        <f>IF(N112="nulová",J112,0)</f>
        <v>0</v>
      </c>
      <c r="BJ112" s="24" t="s">
        <v>87</v>
      </c>
      <c r="BK112" s="246">
        <f>ROUND(I112*H112,2)</f>
        <v>0</v>
      </c>
      <c r="BL112" s="24" t="s">
        <v>197</v>
      </c>
      <c r="BM112" s="24" t="s">
        <v>1241</v>
      </c>
    </row>
    <row r="113" s="12" customFormat="1">
      <c r="B113" s="253"/>
      <c r="C113" s="254"/>
      <c r="D113" s="255" t="s">
        <v>275</v>
      </c>
      <c r="E113" s="256" t="s">
        <v>34</v>
      </c>
      <c r="F113" s="257" t="s">
        <v>1242</v>
      </c>
      <c r="G113" s="254"/>
      <c r="H113" s="258">
        <v>126.72</v>
      </c>
      <c r="I113" s="259"/>
      <c r="J113" s="254"/>
      <c r="K113" s="254"/>
      <c r="L113" s="260"/>
      <c r="M113" s="261"/>
      <c r="N113" s="262"/>
      <c r="O113" s="262"/>
      <c r="P113" s="262"/>
      <c r="Q113" s="262"/>
      <c r="R113" s="262"/>
      <c r="S113" s="262"/>
      <c r="T113" s="263"/>
      <c r="AT113" s="264" t="s">
        <v>275</v>
      </c>
      <c r="AU113" s="264" t="s">
        <v>90</v>
      </c>
      <c r="AV113" s="12" t="s">
        <v>90</v>
      </c>
      <c r="AW113" s="12" t="s">
        <v>42</v>
      </c>
      <c r="AX113" s="12" t="s">
        <v>79</v>
      </c>
      <c r="AY113" s="264" t="s">
        <v>183</v>
      </c>
    </row>
    <row r="114" s="12" customFormat="1">
      <c r="B114" s="253"/>
      <c r="C114" s="254"/>
      <c r="D114" s="255" t="s">
        <v>275</v>
      </c>
      <c r="E114" s="256" t="s">
        <v>34</v>
      </c>
      <c r="F114" s="257" t="s">
        <v>1243</v>
      </c>
      <c r="G114" s="254"/>
      <c r="H114" s="258">
        <v>-24</v>
      </c>
      <c r="I114" s="259"/>
      <c r="J114" s="254"/>
      <c r="K114" s="254"/>
      <c r="L114" s="260"/>
      <c r="M114" s="261"/>
      <c r="N114" s="262"/>
      <c r="O114" s="262"/>
      <c r="P114" s="262"/>
      <c r="Q114" s="262"/>
      <c r="R114" s="262"/>
      <c r="S114" s="262"/>
      <c r="T114" s="263"/>
      <c r="AT114" s="264" t="s">
        <v>275</v>
      </c>
      <c r="AU114" s="264" t="s">
        <v>90</v>
      </c>
      <c r="AV114" s="12" t="s">
        <v>90</v>
      </c>
      <c r="AW114" s="12" t="s">
        <v>42</v>
      </c>
      <c r="AX114" s="12" t="s">
        <v>79</v>
      </c>
      <c r="AY114" s="264" t="s">
        <v>183</v>
      </c>
    </row>
    <row r="115" s="1" customFormat="1" ht="38.25" customHeight="1">
      <c r="B115" s="47"/>
      <c r="C115" s="235" t="s">
        <v>228</v>
      </c>
      <c r="D115" s="235" t="s">
        <v>184</v>
      </c>
      <c r="E115" s="236" t="s">
        <v>327</v>
      </c>
      <c r="F115" s="237" t="s">
        <v>328</v>
      </c>
      <c r="G115" s="238" t="s">
        <v>318</v>
      </c>
      <c r="H115" s="239">
        <v>102.72</v>
      </c>
      <c r="I115" s="240"/>
      <c r="J115" s="241">
        <f>ROUND(I115*H115,2)</f>
        <v>0</v>
      </c>
      <c r="K115" s="237" t="s">
        <v>273</v>
      </c>
      <c r="L115" s="73"/>
      <c r="M115" s="242" t="s">
        <v>34</v>
      </c>
      <c r="N115" s="243" t="s">
        <v>50</v>
      </c>
      <c r="O115" s="48"/>
      <c r="P115" s="244">
        <f>O115*H115</f>
        <v>0</v>
      </c>
      <c r="Q115" s="244">
        <v>0</v>
      </c>
      <c r="R115" s="244">
        <f>Q115*H115</f>
        <v>0</v>
      </c>
      <c r="S115" s="244">
        <v>0</v>
      </c>
      <c r="T115" s="245">
        <f>S115*H115</f>
        <v>0</v>
      </c>
      <c r="AR115" s="24" t="s">
        <v>197</v>
      </c>
      <c r="AT115" s="24" t="s">
        <v>184</v>
      </c>
      <c r="AU115" s="24" t="s">
        <v>90</v>
      </c>
      <c r="AY115" s="24" t="s">
        <v>183</v>
      </c>
      <c r="BE115" s="246">
        <f>IF(N115="základní",J115,0)</f>
        <v>0</v>
      </c>
      <c r="BF115" s="246">
        <f>IF(N115="snížená",J115,0)</f>
        <v>0</v>
      </c>
      <c r="BG115" s="246">
        <f>IF(N115="zákl. přenesená",J115,0)</f>
        <v>0</v>
      </c>
      <c r="BH115" s="246">
        <f>IF(N115="sníž. přenesená",J115,0)</f>
        <v>0</v>
      </c>
      <c r="BI115" s="246">
        <f>IF(N115="nulová",J115,0)</f>
        <v>0</v>
      </c>
      <c r="BJ115" s="24" t="s">
        <v>87</v>
      </c>
      <c r="BK115" s="246">
        <f>ROUND(I115*H115,2)</f>
        <v>0</v>
      </c>
      <c r="BL115" s="24" t="s">
        <v>197</v>
      </c>
      <c r="BM115" s="24" t="s">
        <v>1244</v>
      </c>
    </row>
    <row r="116" s="12" customFormat="1">
      <c r="B116" s="253"/>
      <c r="C116" s="254"/>
      <c r="D116" s="255" t="s">
        <v>275</v>
      </c>
      <c r="E116" s="256" t="s">
        <v>34</v>
      </c>
      <c r="F116" s="257" t="s">
        <v>1242</v>
      </c>
      <c r="G116" s="254"/>
      <c r="H116" s="258">
        <v>126.72</v>
      </c>
      <c r="I116" s="259"/>
      <c r="J116" s="254"/>
      <c r="K116" s="254"/>
      <c r="L116" s="260"/>
      <c r="M116" s="261"/>
      <c r="N116" s="262"/>
      <c r="O116" s="262"/>
      <c r="P116" s="262"/>
      <c r="Q116" s="262"/>
      <c r="R116" s="262"/>
      <c r="S116" s="262"/>
      <c r="T116" s="263"/>
      <c r="AT116" s="264" t="s">
        <v>275</v>
      </c>
      <c r="AU116" s="264" t="s">
        <v>90</v>
      </c>
      <c r="AV116" s="12" t="s">
        <v>90</v>
      </c>
      <c r="AW116" s="12" t="s">
        <v>42</v>
      </c>
      <c r="AX116" s="12" t="s">
        <v>79</v>
      </c>
      <c r="AY116" s="264" t="s">
        <v>183</v>
      </c>
    </row>
    <row r="117" s="12" customFormat="1">
      <c r="B117" s="253"/>
      <c r="C117" s="254"/>
      <c r="D117" s="255" t="s">
        <v>275</v>
      </c>
      <c r="E117" s="256" t="s">
        <v>34</v>
      </c>
      <c r="F117" s="257" t="s">
        <v>1243</v>
      </c>
      <c r="G117" s="254"/>
      <c r="H117" s="258">
        <v>-24</v>
      </c>
      <c r="I117" s="259"/>
      <c r="J117" s="254"/>
      <c r="K117" s="254"/>
      <c r="L117" s="260"/>
      <c r="M117" s="261"/>
      <c r="N117" s="262"/>
      <c r="O117" s="262"/>
      <c r="P117" s="262"/>
      <c r="Q117" s="262"/>
      <c r="R117" s="262"/>
      <c r="S117" s="262"/>
      <c r="T117" s="263"/>
      <c r="AT117" s="264" t="s">
        <v>275</v>
      </c>
      <c r="AU117" s="264" t="s">
        <v>90</v>
      </c>
      <c r="AV117" s="12" t="s">
        <v>90</v>
      </c>
      <c r="AW117" s="12" t="s">
        <v>42</v>
      </c>
      <c r="AX117" s="12" t="s">
        <v>79</v>
      </c>
      <c r="AY117" s="264" t="s">
        <v>183</v>
      </c>
    </row>
    <row r="118" s="1" customFormat="1" ht="38.25" customHeight="1">
      <c r="B118" s="47"/>
      <c r="C118" s="235" t="s">
        <v>232</v>
      </c>
      <c r="D118" s="235" t="s">
        <v>184</v>
      </c>
      <c r="E118" s="236" t="s">
        <v>330</v>
      </c>
      <c r="F118" s="237" t="s">
        <v>331</v>
      </c>
      <c r="G118" s="238" t="s">
        <v>318</v>
      </c>
      <c r="H118" s="239">
        <v>92.719999999999999</v>
      </c>
      <c r="I118" s="240"/>
      <c r="J118" s="241">
        <f>ROUND(I118*H118,2)</f>
        <v>0</v>
      </c>
      <c r="K118" s="237" t="s">
        <v>273</v>
      </c>
      <c r="L118" s="73"/>
      <c r="M118" s="242" t="s">
        <v>34</v>
      </c>
      <c r="N118" s="243" t="s">
        <v>50</v>
      </c>
      <c r="O118" s="48"/>
      <c r="P118" s="244">
        <f>O118*H118</f>
        <v>0</v>
      </c>
      <c r="Q118" s="244">
        <v>0</v>
      </c>
      <c r="R118" s="244">
        <f>Q118*H118</f>
        <v>0</v>
      </c>
      <c r="S118" s="244">
        <v>0</v>
      </c>
      <c r="T118" s="245">
        <f>S118*H118</f>
        <v>0</v>
      </c>
      <c r="AR118" s="24" t="s">
        <v>197</v>
      </c>
      <c r="AT118" s="24" t="s">
        <v>184</v>
      </c>
      <c r="AU118" s="24" t="s">
        <v>90</v>
      </c>
      <c r="AY118" s="24" t="s">
        <v>183</v>
      </c>
      <c r="BE118" s="246">
        <f>IF(N118="základní",J118,0)</f>
        <v>0</v>
      </c>
      <c r="BF118" s="246">
        <f>IF(N118="snížená",J118,0)</f>
        <v>0</v>
      </c>
      <c r="BG118" s="246">
        <f>IF(N118="zákl. přenesená",J118,0)</f>
        <v>0</v>
      </c>
      <c r="BH118" s="246">
        <f>IF(N118="sníž. přenesená",J118,0)</f>
        <v>0</v>
      </c>
      <c r="BI118" s="246">
        <f>IF(N118="nulová",J118,0)</f>
        <v>0</v>
      </c>
      <c r="BJ118" s="24" t="s">
        <v>87</v>
      </c>
      <c r="BK118" s="246">
        <f>ROUND(I118*H118,2)</f>
        <v>0</v>
      </c>
      <c r="BL118" s="24" t="s">
        <v>197</v>
      </c>
      <c r="BM118" s="24" t="s">
        <v>1245</v>
      </c>
    </row>
    <row r="119" s="12" customFormat="1">
      <c r="B119" s="253"/>
      <c r="C119" s="254"/>
      <c r="D119" s="255" t="s">
        <v>275</v>
      </c>
      <c r="E119" s="256" t="s">
        <v>34</v>
      </c>
      <c r="F119" s="257" t="s">
        <v>1246</v>
      </c>
      <c r="G119" s="254"/>
      <c r="H119" s="258">
        <v>116.72</v>
      </c>
      <c r="I119" s="259"/>
      <c r="J119" s="254"/>
      <c r="K119" s="254"/>
      <c r="L119" s="260"/>
      <c r="M119" s="261"/>
      <c r="N119" s="262"/>
      <c r="O119" s="262"/>
      <c r="P119" s="262"/>
      <c r="Q119" s="262"/>
      <c r="R119" s="262"/>
      <c r="S119" s="262"/>
      <c r="T119" s="263"/>
      <c r="AT119" s="264" t="s">
        <v>275</v>
      </c>
      <c r="AU119" s="264" t="s">
        <v>90</v>
      </c>
      <c r="AV119" s="12" t="s">
        <v>90</v>
      </c>
      <c r="AW119" s="12" t="s">
        <v>42</v>
      </c>
      <c r="AX119" s="12" t="s">
        <v>79</v>
      </c>
      <c r="AY119" s="264" t="s">
        <v>183</v>
      </c>
    </row>
    <row r="120" s="12" customFormat="1">
      <c r="B120" s="253"/>
      <c r="C120" s="254"/>
      <c r="D120" s="255" t="s">
        <v>275</v>
      </c>
      <c r="E120" s="256" t="s">
        <v>34</v>
      </c>
      <c r="F120" s="257" t="s">
        <v>1243</v>
      </c>
      <c r="G120" s="254"/>
      <c r="H120" s="258">
        <v>-24</v>
      </c>
      <c r="I120" s="259"/>
      <c r="J120" s="254"/>
      <c r="K120" s="254"/>
      <c r="L120" s="260"/>
      <c r="M120" s="261"/>
      <c r="N120" s="262"/>
      <c r="O120" s="262"/>
      <c r="P120" s="262"/>
      <c r="Q120" s="262"/>
      <c r="R120" s="262"/>
      <c r="S120" s="262"/>
      <c r="T120" s="263"/>
      <c r="AT120" s="264" t="s">
        <v>275</v>
      </c>
      <c r="AU120" s="264" t="s">
        <v>90</v>
      </c>
      <c r="AV120" s="12" t="s">
        <v>90</v>
      </c>
      <c r="AW120" s="12" t="s">
        <v>42</v>
      </c>
      <c r="AX120" s="12" t="s">
        <v>79</v>
      </c>
      <c r="AY120" s="264" t="s">
        <v>183</v>
      </c>
    </row>
    <row r="121" s="1" customFormat="1" ht="38.25" customHeight="1">
      <c r="B121" s="47"/>
      <c r="C121" s="235" t="s">
        <v>236</v>
      </c>
      <c r="D121" s="235" t="s">
        <v>184</v>
      </c>
      <c r="E121" s="236" t="s">
        <v>334</v>
      </c>
      <c r="F121" s="237" t="s">
        <v>335</v>
      </c>
      <c r="G121" s="238" t="s">
        <v>318</v>
      </c>
      <c r="H121" s="239">
        <v>102.72</v>
      </c>
      <c r="I121" s="240"/>
      <c r="J121" s="241">
        <f>ROUND(I121*H121,2)</f>
        <v>0</v>
      </c>
      <c r="K121" s="237" t="s">
        <v>34</v>
      </c>
      <c r="L121" s="73"/>
      <c r="M121" s="242" t="s">
        <v>34</v>
      </c>
      <c r="N121" s="243" t="s">
        <v>50</v>
      </c>
      <c r="O121" s="48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AR121" s="24" t="s">
        <v>197</v>
      </c>
      <c r="AT121" s="24" t="s">
        <v>184</v>
      </c>
      <c r="AU121" s="24" t="s">
        <v>90</v>
      </c>
      <c r="AY121" s="24" t="s">
        <v>183</v>
      </c>
      <c r="BE121" s="246">
        <f>IF(N121="základní",J121,0)</f>
        <v>0</v>
      </c>
      <c r="BF121" s="246">
        <f>IF(N121="snížená",J121,0)</f>
        <v>0</v>
      </c>
      <c r="BG121" s="246">
        <f>IF(N121="zákl. přenesená",J121,0)</f>
        <v>0</v>
      </c>
      <c r="BH121" s="246">
        <f>IF(N121="sníž. přenesená",J121,0)</f>
        <v>0</v>
      </c>
      <c r="BI121" s="246">
        <f>IF(N121="nulová",J121,0)</f>
        <v>0</v>
      </c>
      <c r="BJ121" s="24" t="s">
        <v>87</v>
      </c>
      <c r="BK121" s="246">
        <f>ROUND(I121*H121,2)</f>
        <v>0</v>
      </c>
      <c r="BL121" s="24" t="s">
        <v>197</v>
      </c>
      <c r="BM121" s="24" t="s">
        <v>1247</v>
      </c>
    </row>
    <row r="122" s="12" customFormat="1">
      <c r="B122" s="253"/>
      <c r="C122" s="254"/>
      <c r="D122" s="255" t="s">
        <v>275</v>
      </c>
      <c r="E122" s="256" t="s">
        <v>34</v>
      </c>
      <c r="F122" s="257" t="s">
        <v>1242</v>
      </c>
      <c r="G122" s="254"/>
      <c r="H122" s="258">
        <v>126.72</v>
      </c>
      <c r="I122" s="259"/>
      <c r="J122" s="254"/>
      <c r="K122" s="254"/>
      <c r="L122" s="260"/>
      <c r="M122" s="261"/>
      <c r="N122" s="262"/>
      <c r="O122" s="262"/>
      <c r="P122" s="262"/>
      <c r="Q122" s="262"/>
      <c r="R122" s="262"/>
      <c r="S122" s="262"/>
      <c r="T122" s="263"/>
      <c r="AT122" s="264" t="s">
        <v>275</v>
      </c>
      <c r="AU122" s="264" t="s">
        <v>90</v>
      </c>
      <c r="AV122" s="12" t="s">
        <v>90</v>
      </c>
      <c r="AW122" s="12" t="s">
        <v>42</v>
      </c>
      <c r="AX122" s="12" t="s">
        <v>79</v>
      </c>
      <c r="AY122" s="264" t="s">
        <v>183</v>
      </c>
    </row>
    <row r="123" s="12" customFormat="1">
      <c r="B123" s="253"/>
      <c r="C123" s="254"/>
      <c r="D123" s="255" t="s">
        <v>275</v>
      </c>
      <c r="E123" s="256" t="s">
        <v>34</v>
      </c>
      <c r="F123" s="257" t="s">
        <v>1243</v>
      </c>
      <c r="G123" s="254"/>
      <c r="H123" s="258">
        <v>-24</v>
      </c>
      <c r="I123" s="259"/>
      <c r="J123" s="254"/>
      <c r="K123" s="254"/>
      <c r="L123" s="260"/>
      <c r="M123" s="261"/>
      <c r="N123" s="262"/>
      <c r="O123" s="262"/>
      <c r="P123" s="262"/>
      <c r="Q123" s="262"/>
      <c r="R123" s="262"/>
      <c r="S123" s="262"/>
      <c r="T123" s="263"/>
      <c r="AT123" s="264" t="s">
        <v>275</v>
      </c>
      <c r="AU123" s="264" t="s">
        <v>90</v>
      </c>
      <c r="AV123" s="12" t="s">
        <v>90</v>
      </c>
      <c r="AW123" s="12" t="s">
        <v>42</v>
      </c>
      <c r="AX123" s="12" t="s">
        <v>79</v>
      </c>
      <c r="AY123" s="264" t="s">
        <v>183</v>
      </c>
    </row>
    <row r="124" s="1" customFormat="1" ht="38.25" customHeight="1">
      <c r="B124" s="47"/>
      <c r="C124" s="235" t="s">
        <v>10</v>
      </c>
      <c r="D124" s="235" t="s">
        <v>184</v>
      </c>
      <c r="E124" s="236" t="s">
        <v>337</v>
      </c>
      <c r="F124" s="237" t="s">
        <v>338</v>
      </c>
      <c r="G124" s="238" t="s">
        <v>318</v>
      </c>
      <c r="H124" s="239">
        <v>10</v>
      </c>
      <c r="I124" s="240"/>
      <c r="J124" s="241">
        <f>ROUND(I124*H124,2)</f>
        <v>0</v>
      </c>
      <c r="K124" s="237" t="s">
        <v>273</v>
      </c>
      <c r="L124" s="73"/>
      <c r="M124" s="242" t="s">
        <v>34</v>
      </c>
      <c r="N124" s="243" t="s">
        <v>50</v>
      </c>
      <c r="O124" s="48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AR124" s="24" t="s">
        <v>197</v>
      </c>
      <c r="AT124" s="24" t="s">
        <v>184</v>
      </c>
      <c r="AU124" s="24" t="s">
        <v>90</v>
      </c>
      <c r="AY124" s="24" t="s">
        <v>183</v>
      </c>
      <c r="BE124" s="246">
        <f>IF(N124="základní",J124,0)</f>
        <v>0</v>
      </c>
      <c r="BF124" s="246">
        <f>IF(N124="snížená",J124,0)</f>
        <v>0</v>
      </c>
      <c r="BG124" s="246">
        <f>IF(N124="zákl. přenesená",J124,0)</f>
        <v>0</v>
      </c>
      <c r="BH124" s="246">
        <f>IF(N124="sníž. přenesená",J124,0)</f>
        <v>0</v>
      </c>
      <c r="BI124" s="246">
        <f>IF(N124="nulová",J124,0)</f>
        <v>0</v>
      </c>
      <c r="BJ124" s="24" t="s">
        <v>87</v>
      </c>
      <c r="BK124" s="246">
        <f>ROUND(I124*H124,2)</f>
        <v>0</v>
      </c>
      <c r="BL124" s="24" t="s">
        <v>197</v>
      </c>
      <c r="BM124" s="24" t="s">
        <v>1248</v>
      </c>
    </row>
    <row r="125" s="12" customFormat="1">
      <c r="B125" s="253"/>
      <c r="C125" s="254"/>
      <c r="D125" s="255" t="s">
        <v>275</v>
      </c>
      <c r="E125" s="256" t="s">
        <v>34</v>
      </c>
      <c r="F125" s="257" t="s">
        <v>220</v>
      </c>
      <c r="G125" s="254"/>
      <c r="H125" s="258">
        <v>10</v>
      </c>
      <c r="I125" s="259"/>
      <c r="J125" s="254"/>
      <c r="K125" s="254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275</v>
      </c>
      <c r="AU125" s="264" t="s">
        <v>90</v>
      </c>
      <c r="AV125" s="12" t="s">
        <v>90</v>
      </c>
      <c r="AW125" s="12" t="s">
        <v>42</v>
      </c>
      <c r="AX125" s="12" t="s">
        <v>87</v>
      </c>
      <c r="AY125" s="264" t="s">
        <v>183</v>
      </c>
    </row>
    <row r="126" s="1" customFormat="1" ht="38.25" customHeight="1">
      <c r="B126" s="47"/>
      <c r="C126" s="235" t="s">
        <v>243</v>
      </c>
      <c r="D126" s="235" t="s">
        <v>184</v>
      </c>
      <c r="E126" s="236" t="s">
        <v>341</v>
      </c>
      <c r="F126" s="237" t="s">
        <v>342</v>
      </c>
      <c r="G126" s="238" t="s">
        <v>318</v>
      </c>
      <c r="H126" s="239">
        <v>38.520000000000003</v>
      </c>
      <c r="I126" s="240"/>
      <c r="J126" s="241">
        <f>ROUND(I126*H126,2)</f>
        <v>0</v>
      </c>
      <c r="K126" s="237" t="s">
        <v>343</v>
      </c>
      <c r="L126" s="73"/>
      <c r="M126" s="242" t="s">
        <v>34</v>
      </c>
      <c r="N126" s="243" t="s">
        <v>50</v>
      </c>
      <c r="O126" s="48"/>
      <c r="P126" s="244">
        <f>O126*H126</f>
        <v>0</v>
      </c>
      <c r="Q126" s="244">
        <v>0.010460000000000001</v>
      </c>
      <c r="R126" s="244">
        <f>Q126*H126</f>
        <v>0.40291920000000003</v>
      </c>
      <c r="S126" s="244">
        <v>0</v>
      </c>
      <c r="T126" s="245">
        <f>S126*H126</f>
        <v>0</v>
      </c>
      <c r="AR126" s="24" t="s">
        <v>197</v>
      </c>
      <c r="AT126" s="24" t="s">
        <v>184</v>
      </c>
      <c r="AU126" s="24" t="s">
        <v>90</v>
      </c>
      <c r="AY126" s="24" t="s">
        <v>183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24" t="s">
        <v>87</v>
      </c>
      <c r="BK126" s="246">
        <f>ROUND(I126*H126,2)</f>
        <v>0</v>
      </c>
      <c r="BL126" s="24" t="s">
        <v>197</v>
      </c>
      <c r="BM126" s="24" t="s">
        <v>1249</v>
      </c>
    </row>
    <row r="127" s="12" customFormat="1">
      <c r="B127" s="253"/>
      <c r="C127" s="254"/>
      <c r="D127" s="255" t="s">
        <v>275</v>
      </c>
      <c r="E127" s="256" t="s">
        <v>34</v>
      </c>
      <c r="F127" s="257" t="s">
        <v>1250</v>
      </c>
      <c r="G127" s="254"/>
      <c r="H127" s="258">
        <v>47.520000000000003</v>
      </c>
      <c r="I127" s="259"/>
      <c r="J127" s="254"/>
      <c r="K127" s="254"/>
      <c r="L127" s="260"/>
      <c r="M127" s="261"/>
      <c r="N127" s="262"/>
      <c r="O127" s="262"/>
      <c r="P127" s="262"/>
      <c r="Q127" s="262"/>
      <c r="R127" s="262"/>
      <c r="S127" s="262"/>
      <c r="T127" s="263"/>
      <c r="AT127" s="264" t="s">
        <v>275</v>
      </c>
      <c r="AU127" s="264" t="s">
        <v>90</v>
      </c>
      <c r="AV127" s="12" t="s">
        <v>90</v>
      </c>
      <c r="AW127" s="12" t="s">
        <v>42</v>
      </c>
      <c r="AX127" s="12" t="s">
        <v>79</v>
      </c>
      <c r="AY127" s="264" t="s">
        <v>183</v>
      </c>
    </row>
    <row r="128" s="12" customFormat="1">
      <c r="B128" s="253"/>
      <c r="C128" s="254"/>
      <c r="D128" s="255" t="s">
        <v>275</v>
      </c>
      <c r="E128" s="256" t="s">
        <v>34</v>
      </c>
      <c r="F128" s="257" t="s">
        <v>1251</v>
      </c>
      <c r="G128" s="254"/>
      <c r="H128" s="258">
        <v>-9</v>
      </c>
      <c r="I128" s="259"/>
      <c r="J128" s="254"/>
      <c r="K128" s="254"/>
      <c r="L128" s="260"/>
      <c r="M128" s="261"/>
      <c r="N128" s="262"/>
      <c r="O128" s="262"/>
      <c r="P128" s="262"/>
      <c r="Q128" s="262"/>
      <c r="R128" s="262"/>
      <c r="S128" s="262"/>
      <c r="T128" s="263"/>
      <c r="AT128" s="264" t="s">
        <v>275</v>
      </c>
      <c r="AU128" s="264" t="s">
        <v>90</v>
      </c>
      <c r="AV128" s="12" t="s">
        <v>90</v>
      </c>
      <c r="AW128" s="12" t="s">
        <v>42</v>
      </c>
      <c r="AX128" s="12" t="s">
        <v>79</v>
      </c>
      <c r="AY128" s="264" t="s">
        <v>183</v>
      </c>
    </row>
    <row r="129" s="1" customFormat="1" ht="38.25" customHeight="1">
      <c r="B129" s="47"/>
      <c r="C129" s="235" t="s">
        <v>340</v>
      </c>
      <c r="D129" s="235" t="s">
        <v>184</v>
      </c>
      <c r="E129" s="236" t="s">
        <v>349</v>
      </c>
      <c r="F129" s="237" t="s">
        <v>350</v>
      </c>
      <c r="G129" s="238" t="s">
        <v>318</v>
      </c>
      <c r="H129" s="239">
        <v>12.84</v>
      </c>
      <c r="I129" s="240"/>
      <c r="J129" s="241">
        <f>ROUND(I129*H129,2)</f>
        <v>0</v>
      </c>
      <c r="K129" s="237" t="s">
        <v>273</v>
      </c>
      <c r="L129" s="73"/>
      <c r="M129" s="242" t="s">
        <v>34</v>
      </c>
      <c r="N129" s="243" t="s">
        <v>50</v>
      </c>
      <c r="O129" s="48"/>
      <c r="P129" s="244">
        <f>O129*H129</f>
        <v>0</v>
      </c>
      <c r="Q129" s="244">
        <v>0.017049999999999999</v>
      </c>
      <c r="R129" s="244">
        <f>Q129*H129</f>
        <v>0.21892199999999998</v>
      </c>
      <c r="S129" s="244">
        <v>0</v>
      </c>
      <c r="T129" s="245">
        <f>S129*H129</f>
        <v>0</v>
      </c>
      <c r="AR129" s="24" t="s">
        <v>197</v>
      </c>
      <c r="AT129" s="24" t="s">
        <v>184</v>
      </c>
      <c r="AU129" s="24" t="s">
        <v>90</v>
      </c>
      <c r="AY129" s="24" t="s">
        <v>183</v>
      </c>
      <c r="BE129" s="246">
        <f>IF(N129="základní",J129,0)</f>
        <v>0</v>
      </c>
      <c r="BF129" s="246">
        <f>IF(N129="snížená",J129,0)</f>
        <v>0</v>
      </c>
      <c r="BG129" s="246">
        <f>IF(N129="zákl. přenesená",J129,0)</f>
        <v>0</v>
      </c>
      <c r="BH129" s="246">
        <f>IF(N129="sníž. přenesená",J129,0)</f>
        <v>0</v>
      </c>
      <c r="BI129" s="246">
        <f>IF(N129="nulová",J129,0)</f>
        <v>0</v>
      </c>
      <c r="BJ129" s="24" t="s">
        <v>87</v>
      </c>
      <c r="BK129" s="246">
        <f>ROUND(I129*H129,2)</f>
        <v>0</v>
      </c>
      <c r="BL129" s="24" t="s">
        <v>197</v>
      </c>
      <c r="BM129" s="24" t="s">
        <v>1252</v>
      </c>
    </row>
    <row r="130" s="12" customFormat="1">
      <c r="B130" s="253"/>
      <c r="C130" s="254"/>
      <c r="D130" s="255" t="s">
        <v>275</v>
      </c>
      <c r="E130" s="256" t="s">
        <v>34</v>
      </c>
      <c r="F130" s="257" t="s">
        <v>1253</v>
      </c>
      <c r="G130" s="254"/>
      <c r="H130" s="258">
        <v>15.84</v>
      </c>
      <c r="I130" s="259"/>
      <c r="J130" s="254"/>
      <c r="K130" s="254"/>
      <c r="L130" s="260"/>
      <c r="M130" s="261"/>
      <c r="N130" s="262"/>
      <c r="O130" s="262"/>
      <c r="P130" s="262"/>
      <c r="Q130" s="262"/>
      <c r="R130" s="262"/>
      <c r="S130" s="262"/>
      <c r="T130" s="263"/>
      <c r="AT130" s="264" t="s">
        <v>275</v>
      </c>
      <c r="AU130" s="264" t="s">
        <v>90</v>
      </c>
      <c r="AV130" s="12" t="s">
        <v>90</v>
      </c>
      <c r="AW130" s="12" t="s">
        <v>42</v>
      </c>
      <c r="AX130" s="12" t="s">
        <v>79</v>
      </c>
      <c r="AY130" s="264" t="s">
        <v>183</v>
      </c>
    </row>
    <row r="131" s="12" customFormat="1">
      <c r="B131" s="253"/>
      <c r="C131" s="254"/>
      <c r="D131" s="255" t="s">
        <v>275</v>
      </c>
      <c r="E131" s="256" t="s">
        <v>34</v>
      </c>
      <c r="F131" s="257" t="s">
        <v>1254</v>
      </c>
      <c r="G131" s="254"/>
      <c r="H131" s="258">
        <v>-3</v>
      </c>
      <c r="I131" s="259"/>
      <c r="J131" s="254"/>
      <c r="K131" s="254"/>
      <c r="L131" s="260"/>
      <c r="M131" s="261"/>
      <c r="N131" s="262"/>
      <c r="O131" s="262"/>
      <c r="P131" s="262"/>
      <c r="Q131" s="262"/>
      <c r="R131" s="262"/>
      <c r="S131" s="262"/>
      <c r="T131" s="263"/>
      <c r="AT131" s="264" t="s">
        <v>275</v>
      </c>
      <c r="AU131" s="264" t="s">
        <v>90</v>
      </c>
      <c r="AV131" s="12" t="s">
        <v>90</v>
      </c>
      <c r="AW131" s="12" t="s">
        <v>42</v>
      </c>
      <c r="AX131" s="12" t="s">
        <v>79</v>
      </c>
      <c r="AY131" s="264" t="s">
        <v>183</v>
      </c>
    </row>
    <row r="132" s="1" customFormat="1" ht="25.5" customHeight="1">
      <c r="B132" s="47"/>
      <c r="C132" s="235" t="s">
        <v>348</v>
      </c>
      <c r="D132" s="235" t="s">
        <v>184</v>
      </c>
      <c r="E132" s="236" t="s">
        <v>356</v>
      </c>
      <c r="F132" s="237" t="s">
        <v>357</v>
      </c>
      <c r="G132" s="238" t="s">
        <v>272</v>
      </c>
      <c r="H132" s="239">
        <v>792</v>
      </c>
      <c r="I132" s="240"/>
      <c r="J132" s="241">
        <f>ROUND(I132*H132,2)</f>
        <v>0</v>
      </c>
      <c r="K132" s="237" t="s">
        <v>273</v>
      </c>
      <c r="L132" s="73"/>
      <c r="M132" s="242" t="s">
        <v>34</v>
      </c>
      <c r="N132" s="243" t="s">
        <v>50</v>
      </c>
      <c r="O132" s="48"/>
      <c r="P132" s="244">
        <f>O132*H132</f>
        <v>0</v>
      </c>
      <c r="Q132" s="244">
        <v>0.00084000000000000003</v>
      </c>
      <c r="R132" s="244">
        <f>Q132*H132</f>
        <v>0.66527999999999998</v>
      </c>
      <c r="S132" s="244">
        <v>0</v>
      </c>
      <c r="T132" s="245">
        <f>S132*H132</f>
        <v>0</v>
      </c>
      <c r="AR132" s="24" t="s">
        <v>197</v>
      </c>
      <c r="AT132" s="24" t="s">
        <v>184</v>
      </c>
      <c r="AU132" s="24" t="s">
        <v>90</v>
      </c>
      <c r="AY132" s="24" t="s">
        <v>183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24" t="s">
        <v>87</v>
      </c>
      <c r="BK132" s="246">
        <f>ROUND(I132*H132,2)</f>
        <v>0</v>
      </c>
      <c r="BL132" s="24" t="s">
        <v>197</v>
      </c>
      <c r="BM132" s="24" t="s">
        <v>1255</v>
      </c>
    </row>
    <row r="133" s="12" customFormat="1">
      <c r="B133" s="253"/>
      <c r="C133" s="254"/>
      <c r="D133" s="255" t="s">
        <v>275</v>
      </c>
      <c r="E133" s="256" t="s">
        <v>34</v>
      </c>
      <c r="F133" s="257" t="s">
        <v>1256</v>
      </c>
      <c r="G133" s="254"/>
      <c r="H133" s="258">
        <v>792</v>
      </c>
      <c r="I133" s="259"/>
      <c r="J133" s="254"/>
      <c r="K133" s="254"/>
      <c r="L133" s="260"/>
      <c r="M133" s="261"/>
      <c r="N133" s="262"/>
      <c r="O133" s="262"/>
      <c r="P133" s="262"/>
      <c r="Q133" s="262"/>
      <c r="R133" s="262"/>
      <c r="S133" s="262"/>
      <c r="T133" s="263"/>
      <c r="AT133" s="264" t="s">
        <v>275</v>
      </c>
      <c r="AU133" s="264" t="s">
        <v>90</v>
      </c>
      <c r="AV133" s="12" t="s">
        <v>90</v>
      </c>
      <c r="AW133" s="12" t="s">
        <v>42</v>
      </c>
      <c r="AX133" s="12" t="s">
        <v>87</v>
      </c>
      <c r="AY133" s="264" t="s">
        <v>183</v>
      </c>
    </row>
    <row r="134" s="1" customFormat="1" ht="25.5" customHeight="1">
      <c r="B134" s="47"/>
      <c r="C134" s="235" t="s">
        <v>355</v>
      </c>
      <c r="D134" s="235" t="s">
        <v>184</v>
      </c>
      <c r="E134" s="236" t="s">
        <v>361</v>
      </c>
      <c r="F134" s="237" t="s">
        <v>362</v>
      </c>
      <c r="G134" s="238" t="s">
        <v>272</v>
      </c>
      <c r="H134" s="239">
        <v>792</v>
      </c>
      <c r="I134" s="240"/>
      <c r="J134" s="241">
        <f>ROUND(I134*H134,2)</f>
        <v>0</v>
      </c>
      <c r="K134" s="237" t="s">
        <v>273</v>
      </c>
      <c r="L134" s="73"/>
      <c r="M134" s="242" t="s">
        <v>34</v>
      </c>
      <c r="N134" s="243" t="s">
        <v>50</v>
      </c>
      <c r="O134" s="48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AR134" s="24" t="s">
        <v>197</v>
      </c>
      <c r="AT134" s="24" t="s">
        <v>184</v>
      </c>
      <c r="AU134" s="24" t="s">
        <v>90</v>
      </c>
      <c r="AY134" s="24" t="s">
        <v>183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24" t="s">
        <v>87</v>
      </c>
      <c r="BK134" s="246">
        <f>ROUND(I134*H134,2)</f>
        <v>0</v>
      </c>
      <c r="BL134" s="24" t="s">
        <v>197</v>
      </c>
      <c r="BM134" s="24" t="s">
        <v>1257</v>
      </c>
    </row>
    <row r="135" s="12" customFormat="1">
      <c r="B135" s="253"/>
      <c r="C135" s="254"/>
      <c r="D135" s="255" t="s">
        <v>275</v>
      </c>
      <c r="E135" s="256" t="s">
        <v>34</v>
      </c>
      <c r="F135" s="257" t="s">
        <v>1256</v>
      </c>
      <c r="G135" s="254"/>
      <c r="H135" s="258">
        <v>792</v>
      </c>
      <c r="I135" s="259"/>
      <c r="J135" s="254"/>
      <c r="K135" s="254"/>
      <c r="L135" s="260"/>
      <c r="M135" s="261"/>
      <c r="N135" s="262"/>
      <c r="O135" s="262"/>
      <c r="P135" s="262"/>
      <c r="Q135" s="262"/>
      <c r="R135" s="262"/>
      <c r="S135" s="262"/>
      <c r="T135" s="263"/>
      <c r="AT135" s="264" t="s">
        <v>275</v>
      </c>
      <c r="AU135" s="264" t="s">
        <v>90</v>
      </c>
      <c r="AV135" s="12" t="s">
        <v>90</v>
      </c>
      <c r="AW135" s="12" t="s">
        <v>42</v>
      </c>
      <c r="AX135" s="12" t="s">
        <v>87</v>
      </c>
      <c r="AY135" s="264" t="s">
        <v>183</v>
      </c>
    </row>
    <row r="136" s="1" customFormat="1" ht="38.25" customHeight="1">
      <c r="B136" s="47"/>
      <c r="C136" s="235" t="s">
        <v>360</v>
      </c>
      <c r="D136" s="235" t="s">
        <v>184</v>
      </c>
      <c r="E136" s="236" t="s">
        <v>364</v>
      </c>
      <c r="F136" s="237" t="s">
        <v>365</v>
      </c>
      <c r="G136" s="238" t="s">
        <v>318</v>
      </c>
      <c r="H136" s="239">
        <v>112.64</v>
      </c>
      <c r="I136" s="240"/>
      <c r="J136" s="241">
        <f>ROUND(I136*H136,2)</f>
        <v>0</v>
      </c>
      <c r="K136" s="237" t="s">
        <v>273</v>
      </c>
      <c r="L136" s="73"/>
      <c r="M136" s="242" t="s">
        <v>34</v>
      </c>
      <c r="N136" s="243" t="s">
        <v>50</v>
      </c>
      <c r="O136" s="48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AR136" s="24" t="s">
        <v>197</v>
      </c>
      <c r="AT136" s="24" t="s">
        <v>184</v>
      </c>
      <c r="AU136" s="24" t="s">
        <v>90</v>
      </c>
      <c r="AY136" s="24" t="s">
        <v>183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24" t="s">
        <v>87</v>
      </c>
      <c r="BK136" s="246">
        <f>ROUND(I136*H136,2)</f>
        <v>0</v>
      </c>
      <c r="BL136" s="24" t="s">
        <v>197</v>
      </c>
      <c r="BM136" s="24" t="s">
        <v>1258</v>
      </c>
    </row>
    <row r="137" s="12" customFormat="1">
      <c r="B137" s="253"/>
      <c r="C137" s="254"/>
      <c r="D137" s="255" t="s">
        <v>275</v>
      </c>
      <c r="E137" s="256" t="s">
        <v>34</v>
      </c>
      <c r="F137" s="257" t="s">
        <v>1259</v>
      </c>
      <c r="G137" s="254"/>
      <c r="H137" s="258">
        <v>112.64</v>
      </c>
      <c r="I137" s="259"/>
      <c r="J137" s="254"/>
      <c r="K137" s="254"/>
      <c r="L137" s="260"/>
      <c r="M137" s="261"/>
      <c r="N137" s="262"/>
      <c r="O137" s="262"/>
      <c r="P137" s="262"/>
      <c r="Q137" s="262"/>
      <c r="R137" s="262"/>
      <c r="S137" s="262"/>
      <c r="T137" s="263"/>
      <c r="AT137" s="264" t="s">
        <v>275</v>
      </c>
      <c r="AU137" s="264" t="s">
        <v>90</v>
      </c>
      <c r="AV137" s="12" t="s">
        <v>90</v>
      </c>
      <c r="AW137" s="12" t="s">
        <v>42</v>
      </c>
      <c r="AX137" s="12" t="s">
        <v>79</v>
      </c>
      <c r="AY137" s="264" t="s">
        <v>183</v>
      </c>
    </row>
    <row r="138" s="1" customFormat="1" ht="38.25" customHeight="1">
      <c r="B138" s="47"/>
      <c r="C138" s="235" t="s">
        <v>9</v>
      </c>
      <c r="D138" s="235" t="s">
        <v>184</v>
      </c>
      <c r="E138" s="236" t="s">
        <v>369</v>
      </c>
      <c r="F138" s="237" t="s">
        <v>370</v>
      </c>
      <c r="G138" s="238" t="s">
        <v>318</v>
      </c>
      <c r="H138" s="239">
        <v>28.16</v>
      </c>
      <c r="I138" s="240"/>
      <c r="J138" s="241">
        <f>ROUND(I138*H138,2)</f>
        <v>0</v>
      </c>
      <c r="K138" s="237" t="s">
        <v>273</v>
      </c>
      <c r="L138" s="73"/>
      <c r="M138" s="242" t="s">
        <v>34</v>
      </c>
      <c r="N138" s="243" t="s">
        <v>50</v>
      </c>
      <c r="O138" s="48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AR138" s="24" t="s">
        <v>197</v>
      </c>
      <c r="AT138" s="24" t="s">
        <v>184</v>
      </c>
      <c r="AU138" s="24" t="s">
        <v>90</v>
      </c>
      <c r="AY138" s="24" t="s">
        <v>183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24" t="s">
        <v>87</v>
      </c>
      <c r="BK138" s="246">
        <f>ROUND(I138*H138,2)</f>
        <v>0</v>
      </c>
      <c r="BL138" s="24" t="s">
        <v>197</v>
      </c>
      <c r="BM138" s="24" t="s">
        <v>1260</v>
      </c>
    </row>
    <row r="139" s="12" customFormat="1">
      <c r="B139" s="253"/>
      <c r="C139" s="254"/>
      <c r="D139" s="255" t="s">
        <v>275</v>
      </c>
      <c r="E139" s="256" t="s">
        <v>34</v>
      </c>
      <c r="F139" s="257" t="s">
        <v>1261</v>
      </c>
      <c r="G139" s="254"/>
      <c r="H139" s="258">
        <v>28.16</v>
      </c>
      <c r="I139" s="259"/>
      <c r="J139" s="254"/>
      <c r="K139" s="254"/>
      <c r="L139" s="260"/>
      <c r="M139" s="261"/>
      <c r="N139" s="262"/>
      <c r="O139" s="262"/>
      <c r="P139" s="262"/>
      <c r="Q139" s="262"/>
      <c r="R139" s="262"/>
      <c r="S139" s="262"/>
      <c r="T139" s="263"/>
      <c r="AT139" s="264" t="s">
        <v>275</v>
      </c>
      <c r="AU139" s="264" t="s">
        <v>90</v>
      </c>
      <c r="AV139" s="12" t="s">
        <v>90</v>
      </c>
      <c r="AW139" s="12" t="s">
        <v>42</v>
      </c>
      <c r="AX139" s="12" t="s">
        <v>87</v>
      </c>
      <c r="AY139" s="264" t="s">
        <v>183</v>
      </c>
    </row>
    <row r="140" s="1" customFormat="1" ht="38.25" customHeight="1">
      <c r="B140" s="47"/>
      <c r="C140" s="235" t="s">
        <v>368</v>
      </c>
      <c r="D140" s="235" t="s">
        <v>184</v>
      </c>
      <c r="E140" s="236" t="s">
        <v>374</v>
      </c>
      <c r="F140" s="237" t="s">
        <v>375</v>
      </c>
      <c r="G140" s="238" t="s">
        <v>318</v>
      </c>
      <c r="H140" s="239">
        <v>410.88</v>
      </c>
      <c r="I140" s="240"/>
      <c r="J140" s="241">
        <f>ROUND(I140*H140,2)</f>
        <v>0</v>
      </c>
      <c r="K140" s="237" t="s">
        <v>34</v>
      </c>
      <c r="L140" s="73"/>
      <c r="M140" s="242" t="s">
        <v>34</v>
      </c>
      <c r="N140" s="243" t="s">
        <v>50</v>
      </c>
      <c r="O140" s="48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AR140" s="24" t="s">
        <v>197</v>
      </c>
      <c r="AT140" s="24" t="s">
        <v>184</v>
      </c>
      <c r="AU140" s="24" t="s">
        <v>90</v>
      </c>
      <c r="AY140" s="24" t="s">
        <v>183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24" t="s">
        <v>87</v>
      </c>
      <c r="BK140" s="246">
        <f>ROUND(I140*H140,2)</f>
        <v>0</v>
      </c>
      <c r="BL140" s="24" t="s">
        <v>197</v>
      </c>
      <c r="BM140" s="24" t="s">
        <v>1262</v>
      </c>
    </row>
    <row r="141" s="12" customFormat="1">
      <c r="B141" s="253"/>
      <c r="C141" s="254"/>
      <c r="D141" s="255" t="s">
        <v>275</v>
      </c>
      <c r="E141" s="256" t="s">
        <v>34</v>
      </c>
      <c r="F141" s="257" t="s">
        <v>1263</v>
      </c>
      <c r="G141" s="254"/>
      <c r="H141" s="258">
        <v>506.88</v>
      </c>
      <c r="I141" s="259"/>
      <c r="J141" s="254"/>
      <c r="K141" s="254"/>
      <c r="L141" s="260"/>
      <c r="M141" s="261"/>
      <c r="N141" s="262"/>
      <c r="O141" s="262"/>
      <c r="P141" s="262"/>
      <c r="Q141" s="262"/>
      <c r="R141" s="262"/>
      <c r="S141" s="262"/>
      <c r="T141" s="263"/>
      <c r="AT141" s="264" t="s">
        <v>275</v>
      </c>
      <c r="AU141" s="264" t="s">
        <v>90</v>
      </c>
      <c r="AV141" s="12" t="s">
        <v>90</v>
      </c>
      <c r="AW141" s="12" t="s">
        <v>42</v>
      </c>
      <c r="AX141" s="12" t="s">
        <v>79</v>
      </c>
      <c r="AY141" s="264" t="s">
        <v>183</v>
      </c>
    </row>
    <row r="142" s="12" customFormat="1">
      <c r="B142" s="253"/>
      <c r="C142" s="254"/>
      <c r="D142" s="255" t="s">
        <v>275</v>
      </c>
      <c r="E142" s="256" t="s">
        <v>34</v>
      </c>
      <c r="F142" s="257" t="s">
        <v>1264</v>
      </c>
      <c r="G142" s="254"/>
      <c r="H142" s="258">
        <v>-96</v>
      </c>
      <c r="I142" s="259"/>
      <c r="J142" s="254"/>
      <c r="K142" s="254"/>
      <c r="L142" s="260"/>
      <c r="M142" s="261"/>
      <c r="N142" s="262"/>
      <c r="O142" s="262"/>
      <c r="P142" s="262"/>
      <c r="Q142" s="262"/>
      <c r="R142" s="262"/>
      <c r="S142" s="262"/>
      <c r="T142" s="263"/>
      <c r="AT142" s="264" t="s">
        <v>275</v>
      </c>
      <c r="AU142" s="264" t="s">
        <v>90</v>
      </c>
      <c r="AV142" s="12" t="s">
        <v>90</v>
      </c>
      <c r="AW142" s="12" t="s">
        <v>42</v>
      </c>
      <c r="AX142" s="12" t="s">
        <v>79</v>
      </c>
      <c r="AY142" s="264" t="s">
        <v>183</v>
      </c>
    </row>
    <row r="143" s="1" customFormat="1" ht="38.25" customHeight="1">
      <c r="B143" s="47"/>
      <c r="C143" s="235" t="s">
        <v>373</v>
      </c>
      <c r="D143" s="235" t="s">
        <v>184</v>
      </c>
      <c r="E143" s="236" t="s">
        <v>381</v>
      </c>
      <c r="F143" s="237" t="s">
        <v>382</v>
      </c>
      <c r="G143" s="238" t="s">
        <v>318</v>
      </c>
      <c r="H143" s="239">
        <v>51.359999999999999</v>
      </c>
      <c r="I143" s="240"/>
      <c r="J143" s="241">
        <f>ROUND(I143*H143,2)</f>
        <v>0</v>
      </c>
      <c r="K143" s="237" t="s">
        <v>273</v>
      </c>
      <c r="L143" s="73"/>
      <c r="M143" s="242" t="s">
        <v>34</v>
      </c>
      <c r="N143" s="243" t="s">
        <v>50</v>
      </c>
      <c r="O143" s="48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AR143" s="24" t="s">
        <v>197</v>
      </c>
      <c r="AT143" s="24" t="s">
        <v>184</v>
      </c>
      <c r="AU143" s="24" t="s">
        <v>90</v>
      </c>
      <c r="AY143" s="24" t="s">
        <v>183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24" t="s">
        <v>87</v>
      </c>
      <c r="BK143" s="246">
        <f>ROUND(I143*H143,2)</f>
        <v>0</v>
      </c>
      <c r="BL143" s="24" t="s">
        <v>197</v>
      </c>
      <c r="BM143" s="24" t="s">
        <v>1265</v>
      </c>
    </row>
    <row r="144" s="12" customFormat="1">
      <c r="B144" s="253"/>
      <c r="C144" s="254"/>
      <c r="D144" s="255" t="s">
        <v>275</v>
      </c>
      <c r="E144" s="256" t="s">
        <v>34</v>
      </c>
      <c r="F144" s="257" t="s">
        <v>1266</v>
      </c>
      <c r="G144" s="254"/>
      <c r="H144" s="258">
        <v>63.359999999999999</v>
      </c>
      <c r="I144" s="259"/>
      <c r="J144" s="254"/>
      <c r="K144" s="254"/>
      <c r="L144" s="260"/>
      <c r="M144" s="261"/>
      <c r="N144" s="262"/>
      <c r="O144" s="262"/>
      <c r="P144" s="262"/>
      <c r="Q144" s="262"/>
      <c r="R144" s="262"/>
      <c r="S144" s="262"/>
      <c r="T144" s="263"/>
      <c r="AT144" s="264" t="s">
        <v>275</v>
      </c>
      <c r="AU144" s="264" t="s">
        <v>90</v>
      </c>
      <c r="AV144" s="12" t="s">
        <v>90</v>
      </c>
      <c r="AW144" s="12" t="s">
        <v>42</v>
      </c>
      <c r="AX144" s="12" t="s">
        <v>79</v>
      </c>
      <c r="AY144" s="264" t="s">
        <v>183</v>
      </c>
    </row>
    <row r="145" s="12" customFormat="1">
      <c r="B145" s="253"/>
      <c r="C145" s="254"/>
      <c r="D145" s="255" t="s">
        <v>275</v>
      </c>
      <c r="E145" s="256" t="s">
        <v>34</v>
      </c>
      <c r="F145" s="257" t="s">
        <v>1267</v>
      </c>
      <c r="G145" s="254"/>
      <c r="H145" s="258">
        <v>-12</v>
      </c>
      <c r="I145" s="259"/>
      <c r="J145" s="254"/>
      <c r="K145" s="254"/>
      <c r="L145" s="260"/>
      <c r="M145" s="261"/>
      <c r="N145" s="262"/>
      <c r="O145" s="262"/>
      <c r="P145" s="262"/>
      <c r="Q145" s="262"/>
      <c r="R145" s="262"/>
      <c r="S145" s="262"/>
      <c r="T145" s="263"/>
      <c r="AT145" s="264" t="s">
        <v>275</v>
      </c>
      <c r="AU145" s="264" t="s">
        <v>90</v>
      </c>
      <c r="AV145" s="12" t="s">
        <v>90</v>
      </c>
      <c r="AW145" s="12" t="s">
        <v>42</v>
      </c>
      <c r="AX145" s="12" t="s">
        <v>79</v>
      </c>
      <c r="AY145" s="264" t="s">
        <v>183</v>
      </c>
    </row>
    <row r="146" s="1" customFormat="1" ht="38.25" customHeight="1">
      <c r="B146" s="47"/>
      <c r="C146" s="235" t="s">
        <v>380</v>
      </c>
      <c r="D146" s="235" t="s">
        <v>184</v>
      </c>
      <c r="E146" s="236" t="s">
        <v>388</v>
      </c>
      <c r="F146" s="237" t="s">
        <v>389</v>
      </c>
      <c r="G146" s="238" t="s">
        <v>318</v>
      </c>
      <c r="H146" s="239">
        <v>410.88</v>
      </c>
      <c r="I146" s="240"/>
      <c r="J146" s="241">
        <f>ROUND(I146*H146,2)</f>
        <v>0</v>
      </c>
      <c r="K146" s="237" t="s">
        <v>273</v>
      </c>
      <c r="L146" s="73"/>
      <c r="M146" s="242" t="s">
        <v>34</v>
      </c>
      <c r="N146" s="243" t="s">
        <v>50</v>
      </c>
      <c r="O146" s="48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AR146" s="24" t="s">
        <v>197</v>
      </c>
      <c r="AT146" s="24" t="s">
        <v>184</v>
      </c>
      <c r="AU146" s="24" t="s">
        <v>90</v>
      </c>
      <c r="AY146" s="24" t="s">
        <v>183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24" t="s">
        <v>87</v>
      </c>
      <c r="BK146" s="246">
        <f>ROUND(I146*H146,2)</f>
        <v>0</v>
      </c>
      <c r="BL146" s="24" t="s">
        <v>197</v>
      </c>
      <c r="BM146" s="24" t="s">
        <v>1268</v>
      </c>
    </row>
    <row r="147" s="12" customFormat="1">
      <c r="B147" s="253"/>
      <c r="C147" s="254"/>
      <c r="D147" s="255" t="s">
        <v>275</v>
      </c>
      <c r="E147" s="256" t="s">
        <v>34</v>
      </c>
      <c r="F147" s="257" t="s">
        <v>1263</v>
      </c>
      <c r="G147" s="254"/>
      <c r="H147" s="258">
        <v>506.88</v>
      </c>
      <c r="I147" s="259"/>
      <c r="J147" s="254"/>
      <c r="K147" s="254"/>
      <c r="L147" s="260"/>
      <c r="M147" s="261"/>
      <c r="N147" s="262"/>
      <c r="O147" s="262"/>
      <c r="P147" s="262"/>
      <c r="Q147" s="262"/>
      <c r="R147" s="262"/>
      <c r="S147" s="262"/>
      <c r="T147" s="263"/>
      <c r="AT147" s="264" t="s">
        <v>275</v>
      </c>
      <c r="AU147" s="264" t="s">
        <v>90</v>
      </c>
      <c r="AV147" s="12" t="s">
        <v>90</v>
      </c>
      <c r="AW147" s="12" t="s">
        <v>42</v>
      </c>
      <c r="AX147" s="12" t="s">
        <v>79</v>
      </c>
      <c r="AY147" s="264" t="s">
        <v>183</v>
      </c>
    </row>
    <row r="148" s="12" customFormat="1">
      <c r="B148" s="253"/>
      <c r="C148" s="254"/>
      <c r="D148" s="255" t="s">
        <v>275</v>
      </c>
      <c r="E148" s="256" t="s">
        <v>34</v>
      </c>
      <c r="F148" s="257" t="s">
        <v>1264</v>
      </c>
      <c r="G148" s="254"/>
      <c r="H148" s="258">
        <v>-96</v>
      </c>
      <c r="I148" s="259"/>
      <c r="J148" s="254"/>
      <c r="K148" s="254"/>
      <c r="L148" s="260"/>
      <c r="M148" s="261"/>
      <c r="N148" s="262"/>
      <c r="O148" s="262"/>
      <c r="P148" s="262"/>
      <c r="Q148" s="262"/>
      <c r="R148" s="262"/>
      <c r="S148" s="262"/>
      <c r="T148" s="263"/>
      <c r="AT148" s="264" t="s">
        <v>275</v>
      </c>
      <c r="AU148" s="264" t="s">
        <v>90</v>
      </c>
      <c r="AV148" s="12" t="s">
        <v>90</v>
      </c>
      <c r="AW148" s="12" t="s">
        <v>42</v>
      </c>
      <c r="AX148" s="12" t="s">
        <v>79</v>
      </c>
      <c r="AY148" s="264" t="s">
        <v>183</v>
      </c>
    </row>
    <row r="149" s="1" customFormat="1" ht="38.25" customHeight="1">
      <c r="B149" s="47"/>
      <c r="C149" s="235" t="s">
        <v>387</v>
      </c>
      <c r="D149" s="235" t="s">
        <v>184</v>
      </c>
      <c r="E149" s="236" t="s">
        <v>392</v>
      </c>
      <c r="F149" s="237" t="s">
        <v>393</v>
      </c>
      <c r="G149" s="238" t="s">
        <v>318</v>
      </c>
      <c r="H149" s="239">
        <v>63.039999999999999</v>
      </c>
      <c r="I149" s="240"/>
      <c r="J149" s="241">
        <f>ROUND(I149*H149,2)</f>
        <v>0</v>
      </c>
      <c r="K149" s="237" t="s">
        <v>273</v>
      </c>
      <c r="L149" s="73"/>
      <c r="M149" s="242" t="s">
        <v>34</v>
      </c>
      <c r="N149" s="243" t="s">
        <v>50</v>
      </c>
      <c r="O149" s="48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AR149" s="24" t="s">
        <v>197</v>
      </c>
      <c r="AT149" s="24" t="s">
        <v>184</v>
      </c>
      <c r="AU149" s="24" t="s">
        <v>90</v>
      </c>
      <c r="AY149" s="24" t="s">
        <v>183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24" t="s">
        <v>87</v>
      </c>
      <c r="BK149" s="246">
        <f>ROUND(I149*H149,2)</f>
        <v>0</v>
      </c>
      <c r="BL149" s="24" t="s">
        <v>197</v>
      </c>
      <c r="BM149" s="24" t="s">
        <v>1269</v>
      </c>
    </row>
    <row r="150" s="12" customFormat="1">
      <c r="B150" s="253"/>
      <c r="C150" s="254"/>
      <c r="D150" s="255" t="s">
        <v>275</v>
      </c>
      <c r="E150" s="256" t="s">
        <v>34</v>
      </c>
      <c r="F150" s="257" t="s">
        <v>1270</v>
      </c>
      <c r="G150" s="254"/>
      <c r="H150" s="258">
        <v>63.039999999999999</v>
      </c>
      <c r="I150" s="259"/>
      <c r="J150" s="254"/>
      <c r="K150" s="254"/>
      <c r="L150" s="260"/>
      <c r="M150" s="261"/>
      <c r="N150" s="262"/>
      <c r="O150" s="262"/>
      <c r="P150" s="262"/>
      <c r="Q150" s="262"/>
      <c r="R150" s="262"/>
      <c r="S150" s="262"/>
      <c r="T150" s="263"/>
      <c r="AT150" s="264" t="s">
        <v>275</v>
      </c>
      <c r="AU150" s="264" t="s">
        <v>90</v>
      </c>
      <c r="AV150" s="12" t="s">
        <v>90</v>
      </c>
      <c r="AW150" s="12" t="s">
        <v>42</v>
      </c>
      <c r="AX150" s="12" t="s">
        <v>79</v>
      </c>
      <c r="AY150" s="264" t="s">
        <v>183</v>
      </c>
    </row>
    <row r="151" s="1" customFormat="1" ht="51" customHeight="1">
      <c r="B151" s="47"/>
      <c r="C151" s="235" t="s">
        <v>391</v>
      </c>
      <c r="D151" s="235" t="s">
        <v>184</v>
      </c>
      <c r="E151" s="236" t="s">
        <v>400</v>
      </c>
      <c r="F151" s="237" t="s">
        <v>401</v>
      </c>
      <c r="G151" s="238" t="s">
        <v>318</v>
      </c>
      <c r="H151" s="239">
        <v>1260.8</v>
      </c>
      <c r="I151" s="240"/>
      <c r="J151" s="241">
        <f>ROUND(I151*H151,2)</f>
        <v>0</v>
      </c>
      <c r="K151" s="237" t="s">
        <v>273</v>
      </c>
      <c r="L151" s="73"/>
      <c r="M151" s="242" t="s">
        <v>34</v>
      </c>
      <c r="N151" s="243" t="s">
        <v>50</v>
      </c>
      <c r="O151" s="48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AR151" s="24" t="s">
        <v>197</v>
      </c>
      <c r="AT151" s="24" t="s">
        <v>184</v>
      </c>
      <c r="AU151" s="24" t="s">
        <v>90</v>
      </c>
      <c r="AY151" s="24" t="s">
        <v>183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24" t="s">
        <v>87</v>
      </c>
      <c r="BK151" s="246">
        <f>ROUND(I151*H151,2)</f>
        <v>0</v>
      </c>
      <c r="BL151" s="24" t="s">
        <v>197</v>
      </c>
      <c r="BM151" s="24" t="s">
        <v>1271</v>
      </c>
    </row>
    <row r="152" s="12" customFormat="1">
      <c r="B152" s="253"/>
      <c r="C152" s="254"/>
      <c r="D152" s="255" t="s">
        <v>275</v>
      </c>
      <c r="E152" s="256" t="s">
        <v>34</v>
      </c>
      <c r="F152" s="257" t="s">
        <v>1272</v>
      </c>
      <c r="G152" s="254"/>
      <c r="H152" s="258">
        <v>1260.8</v>
      </c>
      <c r="I152" s="259"/>
      <c r="J152" s="254"/>
      <c r="K152" s="254"/>
      <c r="L152" s="260"/>
      <c r="M152" s="261"/>
      <c r="N152" s="262"/>
      <c r="O152" s="262"/>
      <c r="P152" s="262"/>
      <c r="Q152" s="262"/>
      <c r="R152" s="262"/>
      <c r="S152" s="262"/>
      <c r="T152" s="263"/>
      <c r="AT152" s="264" t="s">
        <v>275</v>
      </c>
      <c r="AU152" s="264" t="s">
        <v>90</v>
      </c>
      <c r="AV152" s="12" t="s">
        <v>90</v>
      </c>
      <c r="AW152" s="12" t="s">
        <v>42</v>
      </c>
      <c r="AX152" s="12" t="s">
        <v>79</v>
      </c>
      <c r="AY152" s="264" t="s">
        <v>183</v>
      </c>
    </row>
    <row r="153" s="1" customFormat="1" ht="38.25" customHeight="1">
      <c r="B153" s="47"/>
      <c r="C153" s="235" t="s">
        <v>399</v>
      </c>
      <c r="D153" s="235" t="s">
        <v>184</v>
      </c>
      <c r="E153" s="236" t="s">
        <v>405</v>
      </c>
      <c r="F153" s="237" t="s">
        <v>406</v>
      </c>
      <c r="G153" s="238" t="s">
        <v>318</v>
      </c>
      <c r="H153" s="239">
        <v>51.359999999999999</v>
      </c>
      <c r="I153" s="240"/>
      <c r="J153" s="241">
        <f>ROUND(I153*H153,2)</f>
        <v>0</v>
      </c>
      <c r="K153" s="237" t="s">
        <v>273</v>
      </c>
      <c r="L153" s="73"/>
      <c r="M153" s="242" t="s">
        <v>34</v>
      </c>
      <c r="N153" s="243" t="s">
        <v>50</v>
      </c>
      <c r="O153" s="48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AR153" s="24" t="s">
        <v>197</v>
      </c>
      <c r="AT153" s="24" t="s">
        <v>184</v>
      </c>
      <c r="AU153" s="24" t="s">
        <v>90</v>
      </c>
      <c r="AY153" s="24" t="s">
        <v>183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24" t="s">
        <v>87</v>
      </c>
      <c r="BK153" s="246">
        <f>ROUND(I153*H153,2)</f>
        <v>0</v>
      </c>
      <c r="BL153" s="24" t="s">
        <v>197</v>
      </c>
      <c r="BM153" s="24" t="s">
        <v>1273</v>
      </c>
    </row>
    <row r="154" s="12" customFormat="1">
      <c r="B154" s="253"/>
      <c r="C154" s="254"/>
      <c r="D154" s="255" t="s">
        <v>275</v>
      </c>
      <c r="E154" s="256" t="s">
        <v>34</v>
      </c>
      <c r="F154" s="257" t="s">
        <v>1266</v>
      </c>
      <c r="G154" s="254"/>
      <c r="H154" s="258">
        <v>63.359999999999999</v>
      </c>
      <c r="I154" s="259"/>
      <c r="J154" s="254"/>
      <c r="K154" s="254"/>
      <c r="L154" s="260"/>
      <c r="M154" s="261"/>
      <c r="N154" s="262"/>
      <c r="O154" s="262"/>
      <c r="P154" s="262"/>
      <c r="Q154" s="262"/>
      <c r="R154" s="262"/>
      <c r="S154" s="262"/>
      <c r="T154" s="263"/>
      <c r="AT154" s="264" t="s">
        <v>275</v>
      </c>
      <c r="AU154" s="264" t="s">
        <v>90</v>
      </c>
      <c r="AV154" s="12" t="s">
        <v>90</v>
      </c>
      <c r="AW154" s="12" t="s">
        <v>42</v>
      </c>
      <c r="AX154" s="12" t="s">
        <v>79</v>
      </c>
      <c r="AY154" s="264" t="s">
        <v>183</v>
      </c>
    </row>
    <row r="155" s="12" customFormat="1">
      <c r="B155" s="253"/>
      <c r="C155" s="254"/>
      <c r="D155" s="255" t="s">
        <v>275</v>
      </c>
      <c r="E155" s="256" t="s">
        <v>34</v>
      </c>
      <c r="F155" s="257" t="s">
        <v>1267</v>
      </c>
      <c r="G155" s="254"/>
      <c r="H155" s="258">
        <v>-12</v>
      </c>
      <c r="I155" s="259"/>
      <c r="J155" s="254"/>
      <c r="K155" s="254"/>
      <c r="L155" s="260"/>
      <c r="M155" s="261"/>
      <c r="N155" s="262"/>
      <c r="O155" s="262"/>
      <c r="P155" s="262"/>
      <c r="Q155" s="262"/>
      <c r="R155" s="262"/>
      <c r="S155" s="262"/>
      <c r="T155" s="263"/>
      <c r="AT155" s="264" t="s">
        <v>275</v>
      </c>
      <c r="AU155" s="264" t="s">
        <v>90</v>
      </c>
      <c r="AV155" s="12" t="s">
        <v>90</v>
      </c>
      <c r="AW155" s="12" t="s">
        <v>42</v>
      </c>
      <c r="AX155" s="12" t="s">
        <v>79</v>
      </c>
      <c r="AY155" s="264" t="s">
        <v>183</v>
      </c>
    </row>
    <row r="156" s="1" customFormat="1" ht="51" customHeight="1">
      <c r="B156" s="47"/>
      <c r="C156" s="235" t="s">
        <v>404</v>
      </c>
      <c r="D156" s="235" t="s">
        <v>184</v>
      </c>
      <c r="E156" s="236" t="s">
        <v>409</v>
      </c>
      <c r="F156" s="237" t="s">
        <v>410</v>
      </c>
      <c r="G156" s="238" t="s">
        <v>318</v>
      </c>
      <c r="H156" s="239">
        <v>1027.2000000000001</v>
      </c>
      <c r="I156" s="240"/>
      <c r="J156" s="241">
        <f>ROUND(I156*H156,2)</f>
        <v>0</v>
      </c>
      <c r="K156" s="237" t="s">
        <v>273</v>
      </c>
      <c r="L156" s="73"/>
      <c r="M156" s="242" t="s">
        <v>34</v>
      </c>
      <c r="N156" s="243" t="s">
        <v>50</v>
      </c>
      <c r="O156" s="48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AR156" s="24" t="s">
        <v>197</v>
      </c>
      <c r="AT156" s="24" t="s">
        <v>184</v>
      </c>
      <c r="AU156" s="24" t="s">
        <v>90</v>
      </c>
      <c r="AY156" s="24" t="s">
        <v>183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24" t="s">
        <v>87</v>
      </c>
      <c r="BK156" s="246">
        <f>ROUND(I156*H156,2)</f>
        <v>0</v>
      </c>
      <c r="BL156" s="24" t="s">
        <v>197</v>
      </c>
      <c r="BM156" s="24" t="s">
        <v>1274</v>
      </c>
    </row>
    <row r="157" s="12" customFormat="1">
      <c r="B157" s="253"/>
      <c r="C157" s="254"/>
      <c r="D157" s="255" t="s">
        <v>275</v>
      </c>
      <c r="E157" s="256" t="s">
        <v>34</v>
      </c>
      <c r="F157" s="257" t="s">
        <v>1275</v>
      </c>
      <c r="G157" s="254"/>
      <c r="H157" s="258">
        <v>1027.2000000000001</v>
      </c>
      <c r="I157" s="259"/>
      <c r="J157" s="254"/>
      <c r="K157" s="254"/>
      <c r="L157" s="260"/>
      <c r="M157" s="261"/>
      <c r="N157" s="262"/>
      <c r="O157" s="262"/>
      <c r="P157" s="262"/>
      <c r="Q157" s="262"/>
      <c r="R157" s="262"/>
      <c r="S157" s="262"/>
      <c r="T157" s="263"/>
      <c r="AT157" s="264" t="s">
        <v>275</v>
      </c>
      <c r="AU157" s="264" t="s">
        <v>90</v>
      </c>
      <c r="AV157" s="12" t="s">
        <v>90</v>
      </c>
      <c r="AW157" s="12" t="s">
        <v>42</v>
      </c>
      <c r="AX157" s="12" t="s">
        <v>87</v>
      </c>
      <c r="AY157" s="264" t="s">
        <v>183</v>
      </c>
    </row>
    <row r="158" s="1" customFormat="1" ht="16.5" customHeight="1">
      <c r="B158" s="47"/>
      <c r="C158" s="235" t="s">
        <v>408</v>
      </c>
      <c r="D158" s="235" t="s">
        <v>184</v>
      </c>
      <c r="E158" s="236" t="s">
        <v>413</v>
      </c>
      <c r="F158" s="237" t="s">
        <v>414</v>
      </c>
      <c r="G158" s="238" t="s">
        <v>318</v>
      </c>
      <c r="H158" s="239">
        <v>114.40000000000001</v>
      </c>
      <c r="I158" s="240"/>
      <c r="J158" s="241">
        <f>ROUND(I158*H158,2)</f>
        <v>0</v>
      </c>
      <c r="K158" s="237" t="s">
        <v>34</v>
      </c>
      <c r="L158" s="73"/>
      <c r="M158" s="242" t="s">
        <v>34</v>
      </c>
      <c r="N158" s="243" t="s">
        <v>50</v>
      </c>
      <c r="O158" s="48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AR158" s="24" t="s">
        <v>197</v>
      </c>
      <c r="AT158" s="24" t="s">
        <v>184</v>
      </c>
      <c r="AU158" s="24" t="s">
        <v>90</v>
      </c>
      <c r="AY158" s="24" t="s">
        <v>183</v>
      </c>
      <c r="BE158" s="246">
        <f>IF(N158="základní",J158,0)</f>
        <v>0</v>
      </c>
      <c r="BF158" s="246">
        <f>IF(N158="snížená",J158,0)</f>
        <v>0</v>
      </c>
      <c r="BG158" s="246">
        <f>IF(N158="zákl. přenesená",J158,0)</f>
        <v>0</v>
      </c>
      <c r="BH158" s="246">
        <f>IF(N158="sníž. přenesená",J158,0)</f>
        <v>0</v>
      </c>
      <c r="BI158" s="246">
        <f>IF(N158="nulová",J158,0)</f>
        <v>0</v>
      </c>
      <c r="BJ158" s="24" t="s">
        <v>87</v>
      </c>
      <c r="BK158" s="246">
        <f>ROUND(I158*H158,2)</f>
        <v>0</v>
      </c>
      <c r="BL158" s="24" t="s">
        <v>197</v>
      </c>
      <c r="BM158" s="24" t="s">
        <v>1276</v>
      </c>
    </row>
    <row r="159" s="12" customFormat="1">
      <c r="B159" s="253"/>
      <c r="C159" s="254"/>
      <c r="D159" s="255" t="s">
        <v>275</v>
      </c>
      <c r="E159" s="256" t="s">
        <v>34</v>
      </c>
      <c r="F159" s="257" t="s">
        <v>1277</v>
      </c>
      <c r="G159" s="254"/>
      <c r="H159" s="258">
        <v>114.40000000000001</v>
      </c>
      <c r="I159" s="259"/>
      <c r="J159" s="254"/>
      <c r="K159" s="254"/>
      <c r="L159" s="260"/>
      <c r="M159" s="261"/>
      <c r="N159" s="262"/>
      <c r="O159" s="262"/>
      <c r="P159" s="262"/>
      <c r="Q159" s="262"/>
      <c r="R159" s="262"/>
      <c r="S159" s="262"/>
      <c r="T159" s="263"/>
      <c r="AT159" s="264" t="s">
        <v>275</v>
      </c>
      <c r="AU159" s="264" t="s">
        <v>90</v>
      </c>
      <c r="AV159" s="12" t="s">
        <v>90</v>
      </c>
      <c r="AW159" s="12" t="s">
        <v>42</v>
      </c>
      <c r="AX159" s="12" t="s">
        <v>79</v>
      </c>
      <c r="AY159" s="264" t="s">
        <v>183</v>
      </c>
    </row>
    <row r="160" s="1" customFormat="1" ht="16.5" customHeight="1">
      <c r="B160" s="47"/>
      <c r="C160" s="235" t="s">
        <v>301</v>
      </c>
      <c r="D160" s="235" t="s">
        <v>184</v>
      </c>
      <c r="E160" s="236" t="s">
        <v>418</v>
      </c>
      <c r="F160" s="237" t="s">
        <v>419</v>
      </c>
      <c r="G160" s="238" t="s">
        <v>305</v>
      </c>
      <c r="H160" s="239">
        <v>228.80000000000001</v>
      </c>
      <c r="I160" s="240"/>
      <c r="J160" s="241">
        <f>ROUND(I160*H160,2)</f>
        <v>0</v>
      </c>
      <c r="K160" s="237" t="s">
        <v>273</v>
      </c>
      <c r="L160" s="73"/>
      <c r="M160" s="242" t="s">
        <v>34</v>
      </c>
      <c r="N160" s="243" t="s">
        <v>50</v>
      </c>
      <c r="O160" s="48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AR160" s="24" t="s">
        <v>197</v>
      </c>
      <c r="AT160" s="24" t="s">
        <v>184</v>
      </c>
      <c r="AU160" s="24" t="s">
        <v>90</v>
      </c>
      <c r="AY160" s="24" t="s">
        <v>183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24" t="s">
        <v>87</v>
      </c>
      <c r="BK160" s="246">
        <f>ROUND(I160*H160,2)</f>
        <v>0</v>
      </c>
      <c r="BL160" s="24" t="s">
        <v>197</v>
      </c>
      <c r="BM160" s="24" t="s">
        <v>1278</v>
      </c>
    </row>
    <row r="161" s="12" customFormat="1">
      <c r="B161" s="253"/>
      <c r="C161" s="254"/>
      <c r="D161" s="255" t="s">
        <v>275</v>
      </c>
      <c r="E161" s="256" t="s">
        <v>34</v>
      </c>
      <c r="F161" s="257" t="s">
        <v>1279</v>
      </c>
      <c r="G161" s="254"/>
      <c r="H161" s="258">
        <v>228.80000000000001</v>
      </c>
      <c r="I161" s="259"/>
      <c r="J161" s="254"/>
      <c r="K161" s="254"/>
      <c r="L161" s="260"/>
      <c r="M161" s="261"/>
      <c r="N161" s="262"/>
      <c r="O161" s="262"/>
      <c r="P161" s="262"/>
      <c r="Q161" s="262"/>
      <c r="R161" s="262"/>
      <c r="S161" s="262"/>
      <c r="T161" s="263"/>
      <c r="AT161" s="264" t="s">
        <v>275</v>
      </c>
      <c r="AU161" s="264" t="s">
        <v>90</v>
      </c>
      <c r="AV161" s="12" t="s">
        <v>90</v>
      </c>
      <c r="AW161" s="12" t="s">
        <v>42</v>
      </c>
      <c r="AX161" s="12" t="s">
        <v>79</v>
      </c>
      <c r="AY161" s="264" t="s">
        <v>183</v>
      </c>
    </row>
    <row r="162" s="1" customFormat="1" ht="25.5" customHeight="1">
      <c r="B162" s="47"/>
      <c r="C162" s="235" t="s">
        <v>417</v>
      </c>
      <c r="D162" s="235" t="s">
        <v>184</v>
      </c>
      <c r="E162" s="236" t="s">
        <v>423</v>
      </c>
      <c r="F162" s="237" t="s">
        <v>424</v>
      </c>
      <c r="G162" s="238" t="s">
        <v>318</v>
      </c>
      <c r="H162" s="239">
        <v>196.80000000000001</v>
      </c>
      <c r="I162" s="240"/>
      <c r="J162" s="241">
        <f>ROUND(I162*H162,2)</f>
        <v>0</v>
      </c>
      <c r="K162" s="237" t="s">
        <v>34</v>
      </c>
      <c r="L162" s="73"/>
      <c r="M162" s="242" t="s">
        <v>34</v>
      </c>
      <c r="N162" s="243" t="s">
        <v>50</v>
      </c>
      <c r="O162" s="48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AR162" s="24" t="s">
        <v>197</v>
      </c>
      <c r="AT162" s="24" t="s">
        <v>184</v>
      </c>
      <c r="AU162" s="24" t="s">
        <v>90</v>
      </c>
      <c r="AY162" s="24" t="s">
        <v>183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24" t="s">
        <v>87</v>
      </c>
      <c r="BK162" s="246">
        <f>ROUND(I162*H162,2)</f>
        <v>0</v>
      </c>
      <c r="BL162" s="24" t="s">
        <v>197</v>
      </c>
      <c r="BM162" s="24" t="s">
        <v>1280</v>
      </c>
    </row>
    <row r="163" s="12" customFormat="1">
      <c r="B163" s="253"/>
      <c r="C163" s="254"/>
      <c r="D163" s="255" t="s">
        <v>275</v>
      </c>
      <c r="E163" s="256" t="s">
        <v>34</v>
      </c>
      <c r="F163" s="257" t="s">
        <v>1281</v>
      </c>
      <c r="G163" s="254"/>
      <c r="H163" s="258">
        <v>316.80000000000001</v>
      </c>
      <c r="I163" s="259"/>
      <c r="J163" s="254"/>
      <c r="K163" s="254"/>
      <c r="L163" s="260"/>
      <c r="M163" s="261"/>
      <c r="N163" s="262"/>
      <c r="O163" s="262"/>
      <c r="P163" s="262"/>
      <c r="Q163" s="262"/>
      <c r="R163" s="262"/>
      <c r="S163" s="262"/>
      <c r="T163" s="263"/>
      <c r="AT163" s="264" t="s">
        <v>275</v>
      </c>
      <c r="AU163" s="264" t="s">
        <v>90</v>
      </c>
      <c r="AV163" s="12" t="s">
        <v>90</v>
      </c>
      <c r="AW163" s="12" t="s">
        <v>42</v>
      </c>
      <c r="AX163" s="12" t="s">
        <v>79</v>
      </c>
      <c r="AY163" s="264" t="s">
        <v>183</v>
      </c>
    </row>
    <row r="164" s="12" customFormat="1">
      <c r="B164" s="253"/>
      <c r="C164" s="254"/>
      <c r="D164" s="255" t="s">
        <v>275</v>
      </c>
      <c r="E164" s="256" t="s">
        <v>34</v>
      </c>
      <c r="F164" s="257" t="s">
        <v>1282</v>
      </c>
      <c r="G164" s="254"/>
      <c r="H164" s="258">
        <v>-40.799999999999997</v>
      </c>
      <c r="I164" s="259"/>
      <c r="J164" s="254"/>
      <c r="K164" s="254"/>
      <c r="L164" s="260"/>
      <c r="M164" s="261"/>
      <c r="N164" s="262"/>
      <c r="O164" s="262"/>
      <c r="P164" s="262"/>
      <c r="Q164" s="262"/>
      <c r="R164" s="262"/>
      <c r="S164" s="262"/>
      <c r="T164" s="263"/>
      <c r="AT164" s="264" t="s">
        <v>275</v>
      </c>
      <c r="AU164" s="264" t="s">
        <v>90</v>
      </c>
      <c r="AV164" s="12" t="s">
        <v>90</v>
      </c>
      <c r="AW164" s="12" t="s">
        <v>42</v>
      </c>
      <c r="AX164" s="12" t="s">
        <v>79</v>
      </c>
      <c r="AY164" s="264" t="s">
        <v>183</v>
      </c>
    </row>
    <row r="165" s="12" customFormat="1">
      <c r="B165" s="253"/>
      <c r="C165" s="254"/>
      <c r="D165" s="255" t="s">
        <v>275</v>
      </c>
      <c r="E165" s="256" t="s">
        <v>34</v>
      </c>
      <c r="F165" s="257" t="s">
        <v>1283</v>
      </c>
      <c r="G165" s="254"/>
      <c r="H165" s="258">
        <v>-79.200000000000003</v>
      </c>
      <c r="I165" s="259"/>
      <c r="J165" s="254"/>
      <c r="K165" s="254"/>
      <c r="L165" s="260"/>
      <c r="M165" s="261"/>
      <c r="N165" s="262"/>
      <c r="O165" s="262"/>
      <c r="P165" s="262"/>
      <c r="Q165" s="262"/>
      <c r="R165" s="262"/>
      <c r="S165" s="262"/>
      <c r="T165" s="263"/>
      <c r="AT165" s="264" t="s">
        <v>275</v>
      </c>
      <c r="AU165" s="264" t="s">
        <v>90</v>
      </c>
      <c r="AV165" s="12" t="s">
        <v>90</v>
      </c>
      <c r="AW165" s="12" t="s">
        <v>42</v>
      </c>
      <c r="AX165" s="12" t="s">
        <v>79</v>
      </c>
      <c r="AY165" s="264" t="s">
        <v>183</v>
      </c>
    </row>
    <row r="166" s="1" customFormat="1" ht="38.25" customHeight="1">
      <c r="B166" s="47"/>
      <c r="C166" s="235" t="s">
        <v>422</v>
      </c>
      <c r="D166" s="235" t="s">
        <v>184</v>
      </c>
      <c r="E166" s="236" t="s">
        <v>431</v>
      </c>
      <c r="F166" s="237" t="s">
        <v>432</v>
      </c>
      <c r="G166" s="238" t="s">
        <v>318</v>
      </c>
      <c r="H166" s="239">
        <v>94.578999999999994</v>
      </c>
      <c r="I166" s="240"/>
      <c r="J166" s="241">
        <f>ROUND(I166*H166,2)</f>
        <v>0</v>
      </c>
      <c r="K166" s="237" t="s">
        <v>273</v>
      </c>
      <c r="L166" s="73"/>
      <c r="M166" s="242" t="s">
        <v>34</v>
      </c>
      <c r="N166" s="243" t="s">
        <v>50</v>
      </c>
      <c r="O166" s="48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AR166" s="24" t="s">
        <v>197</v>
      </c>
      <c r="AT166" s="24" t="s">
        <v>184</v>
      </c>
      <c r="AU166" s="24" t="s">
        <v>90</v>
      </c>
      <c r="AY166" s="24" t="s">
        <v>183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24" t="s">
        <v>87</v>
      </c>
      <c r="BK166" s="246">
        <f>ROUND(I166*H166,2)</f>
        <v>0</v>
      </c>
      <c r="BL166" s="24" t="s">
        <v>197</v>
      </c>
      <c r="BM166" s="24" t="s">
        <v>1284</v>
      </c>
    </row>
    <row r="167" s="12" customFormat="1">
      <c r="B167" s="253"/>
      <c r="C167" s="254"/>
      <c r="D167" s="255" t="s">
        <v>275</v>
      </c>
      <c r="E167" s="256" t="s">
        <v>34</v>
      </c>
      <c r="F167" s="257" t="s">
        <v>1285</v>
      </c>
      <c r="G167" s="254"/>
      <c r="H167" s="258">
        <v>-4.4210000000000003</v>
      </c>
      <c r="I167" s="259"/>
      <c r="J167" s="254"/>
      <c r="K167" s="254"/>
      <c r="L167" s="260"/>
      <c r="M167" s="261"/>
      <c r="N167" s="262"/>
      <c r="O167" s="262"/>
      <c r="P167" s="262"/>
      <c r="Q167" s="262"/>
      <c r="R167" s="262"/>
      <c r="S167" s="262"/>
      <c r="T167" s="263"/>
      <c r="AT167" s="264" t="s">
        <v>275</v>
      </c>
      <c r="AU167" s="264" t="s">
        <v>90</v>
      </c>
      <c r="AV167" s="12" t="s">
        <v>90</v>
      </c>
      <c r="AW167" s="12" t="s">
        <v>42</v>
      </c>
      <c r="AX167" s="12" t="s">
        <v>79</v>
      </c>
      <c r="AY167" s="264" t="s">
        <v>183</v>
      </c>
    </row>
    <row r="168" s="12" customFormat="1">
      <c r="B168" s="253"/>
      <c r="C168" s="254"/>
      <c r="D168" s="255" t="s">
        <v>275</v>
      </c>
      <c r="E168" s="256" t="s">
        <v>34</v>
      </c>
      <c r="F168" s="257" t="s">
        <v>1286</v>
      </c>
      <c r="G168" s="254"/>
      <c r="H168" s="258">
        <v>99</v>
      </c>
      <c r="I168" s="259"/>
      <c r="J168" s="254"/>
      <c r="K168" s="254"/>
      <c r="L168" s="260"/>
      <c r="M168" s="261"/>
      <c r="N168" s="262"/>
      <c r="O168" s="262"/>
      <c r="P168" s="262"/>
      <c r="Q168" s="262"/>
      <c r="R168" s="262"/>
      <c r="S168" s="262"/>
      <c r="T168" s="263"/>
      <c r="AT168" s="264" t="s">
        <v>275</v>
      </c>
      <c r="AU168" s="264" t="s">
        <v>90</v>
      </c>
      <c r="AV168" s="12" t="s">
        <v>90</v>
      </c>
      <c r="AW168" s="12" t="s">
        <v>42</v>
      </c>
      <c r="AX168" s="12" t="s">
        <v>79</v>
      </c>
      <c r="AY168" s="264" t="s">
        <v>183</v>
      </c>
    </row>
    <row r="169" s="11" customFormat="1" ht="29.88" customHeight="1">
      <c r="B169" s="219"/>
      <c r="C169" s="220"/>
      <c r="D169" s="221" t="s">
        <v>78</v>
      </c>
      <c r="E169" s="233" t="s">
        <v>197</v>
      </c>
      <c r="F169" s="233" t="s">
        <v>448</v>
      </c>
      <c r="G169" s="220"/>
      <c r="H169" s="220"/>
      <c r="I169" s="223"/>
      <c r="J169" s="234">
        <f>BK169</f>
        <v>0</v>
      </c>
      <c r="K169" s="220"/>
      <c r="L169" s="225"/>
      <c r="M169" s="226"/>
      <c r="N169" s="227"/>
      <c r="O169" s="227"/>
      <c r="P169" s="228">
        <f>SUM(P170:P173)</f>
        <v>0</v>
      </c>
      <c r="Q169" s="227"/>
      <c r="R169" s="228">
        <f>SUM(R170:R173)</f>
        <v>33.277552000000007</v>
      </c>
      <c r="S169" s="227"/>
      <c r="T169" s="229">
        <f>SUM(T170:T173)</f>
        <v>0</v>
      </c>
      <c r="AR169" s="230" t="s">
        <v>87</v>
      </c>
      <c r="AT169" s="231" t="s">
        <v>78</v>
      </c>
      <c r="AU169" s="231" t="s">
        <v>87</v>
      </c>
      <c r="AY169" s="230" t="s">
        <v>183</v>
      </c>
      <c r="BK169" s="232">
        <f>SUM(BK170:BK173)</f>
        <v>0</v>
      </c>
    </row>
    <row r="170" s="1" customFormat="1" ht="16.5" customHeight="1">
      <c r="B170" s="47"/>
      <c r="C170" s="235" t="s">
        <v>430</v>
      </c>
      <c r="D170" s="235" t="s">
        <v>184</v>
      </c>
      <c r="E170" s="236" t="s">
        <v>450</v>
      </c>
      <c r="F170" s="237" t="s">
        <v>451</v>
      </c>
      <c r="G170" s="238" t="s">
        <v>289</v>
      </c>
      <c r="H170" s="239">
        <v>220</v>
      </c>
      <c r="I170" s="240"/>
      <c r="J170" s="241">
        <f>ROUND(I170*H170,2)</f>
        <v>0</v>
      </c>
      <c r="K170" s="237" t="s">
        <v>273</v>
      </c>
      <c r="L170" s="73"/>
      <c r="M170" s="242" t="s">
        <v>34</v>
      </c>
      <c r="N170" s="243" t="s">
        <v>50</v>
      </c>
      <c r="O170" s="48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AR170" s="24" t="s">
        <v>197</v>
      </c>
      <c r="AT170" s="24" t="s">
        <v>184</v>
      </c>
      <c r="AU170" s="24" t="s">
        <v>90</v>
      </c>
      <c r="AY170" s="24" t="s">
        <v>183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24" t="s">
        <v>87</v>
      </c>
      <c r="BK170" s="246">
        <f>ROUND(I170*H170,2)</f>
        <v>0</v>
      </c>
      <c r="BL170" s="24" t="s">
        <v>197</v>
      </c>
      <c r="BM170" s="24" t="s">
        <v>1287</v>
      </c>
    </row>
    <row r="171" s="12" customFormat="1">
      <c r="B171" s="253"/>
      <c r="C171" s="254"/>
      <c r="D171" s="255" t="s">
        <v>275</v>
      </c>
      <c r="E171" s="256" t="s">
        <v>34</v>
      </c>
      <c r="F171" s="257" t="s">
        <v>1288</v>
      </c>
      <c r="G171" s="254"/>
      <c r="H171" s="258">
        <v>220</v>
      </c>
      <c r="I171" s="259"/>
      <c r="J171" s="254"/>
      <c r="K171" s="254"/>
      <c r="L171" s="260"/>
      <c r="M171" s="261"/>
      <c r="N171" s="262"/>
      <c r="O171" s="262"/>
      <c r="P171" s="262"/>
      <c r="Q171" s="262"/>
      <c r="R171" s="262"/>
      <c r="S171" s="262"/>
      <c r="T171" s="263"/>
      <c r="AT171" s="264" t="s">
        <v>275</v>
      </c>
      <c r="AU171" s="264" t="s">
        <v>90</v>
      </c>
      <c r="AV171" s="12" t="s">
        <v>90</v>
      </c>
      <c r="AW171" s="12" t="s">
        <v>42</v>
      </c>
      <c r="AX171" s="12" t="s">
        <v>87</v>
      </c>
      <c r="AY171" s="264" t="s">
        <v>183</v>
      </c>
    </row>
    <row r="172" s="1" customFormat="1" ht="25.5" customHeight="1">
      <c r="B172" s="47"/>
      <c r="C172" s="235" t="s">
        <v>437</v>
      </c>
      <c r="D172" s="235" t="s">
        <v>184</v>
      </c>
      <c r="E172" s="236" t="s">
        <v>454</v>
      </c>
      <c r="F172" s="237" t="s">
        <v>455</v>
      </c>
      <c r="G172" s="238" t="s">
        <v>318</v>
      </c>
      <c r="H172" s="239">
        <v>17.600000000000001</v>
      </c>
      <c r="I172" s="240"/>
      <c r="J172" s="241">
        <f>ROUND(I172*H172,2)</f>
        <v>0</v>
      </c>
      <c r="K172" s="237" t="s">
        <v>34</v>
      </c>
      <c r="L172" s="73"/>
      <c r="M172" s="242" t="s">
        <v>34</v>
      </c>
      <c r="N172" s="243" t="s">
        <v>50</v>
      </c>
      <c r="O172" s="48"/>
      <c r="P172" s="244">
        <f>O172*H172</f>
        <v>0</v>
      </c>
      <c r="Q172" s="244">
        <v>1.8907700000000001</v>
      </c>
      <c r="R172" s="244">
        <f>Q172*H172</f>
        <v>33.277552000000007</v>
      </c>
      <c r="S172" s="244">
        <v>0</v>
      </c>
      <c r="T172" s="245">
        <f>S172*H172</f>
        <v>0</v>
      </c>
      <c r="AR172" s="24" t="s">
        <v>197</v>
      </c>
      <c r="AT172" s="24" t="s">
        <v>184</v>
      </c>
      <c r="AU172" s="24" t="s">
        <v>90</v>
      </c>
      <c r="AY172" s="24" t="s">
        <v>183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24" t="s">
        <v>87</v>
      </c>
      <c r="BK172" s="246">
        <f>ROUND(I172*H172,2)</f>
        <v>0</v>
      </c>
      <c r="BL172" s="24" t="s">
        <v>197</v>
      </c>
      <c r="BM172" s="24" t="s">
        <v>1289</v>
      </c>
    </row>
    <row r="173" s="12" customFormat="1">
      <c r="B173" s="253"/>
      <c r="C173" s="254"/>
      <c r="D173" s="255" t="s">
        <v>275</v>
      </c>
      <c r="E173" s="256" t="s">
        <v>34</v>
      </c>
      <c r="F173" s="257" t="s">
        <v>1290</v>
      </c>
      <c r="G173" s="254"/>
      <c r="H173" s="258">
        <v>17.600000000000001</v>
      </c>
      <c r="I173" s="259"/>
      <c r="J173" s="254"/>
      <c r="K173" s="254"/>
      <c r="L173" s="260"/>
      <c r="M173" s="261"/>
      <c r="N173" s="262"/>
      <c r="O173" s="262"/>
      <c r="P173" s="262"/>
      <c r="Q173" s="262"/>
      <c r="R173" s="262"/>
      <c r="S173" s="262"/>
      <c r="T173" s="263"/>
      <c r="AT173" s="264" t="s">
        <v>275</v>
      </c>
      <c r="AU173" s="264" t="s">
        <v>90</v>
      </c>
      <c r="AV173" s="12" t="s">
        <v>90</v>
      </c>
      <c r="AW173" s="12" t="s">
        <v>42</v>
      </c>
      <c r="AX173" s="12" t="s">
        <v>87</v>
      </c>
      <c r="AY173" s="264" t="s">
        <v>183</v>
      </c>
    </row>
    <row r="174" s="11" customFormat="1" ht="29.88" customHeight="1">
      <c r="B174" s="219"/>
      <c r="C174" s="220"/>
      <c r="D174" s="221" t="s">
        <v>78</v>
      </c>
      <c r="E174" s="233" t="s">
        <v>182</v>
      </c>
      <c r="F174" s="233" t="s">
        <v>458</v>
      </c>
      <c r="G174" s="220"/>
      <c r="H174" s="220"/>
      <c r="I174" s="223"/>
      <c r="J174" s="234">
        <f>BK174</f>
        <v>0</v>
      </c>
      <c r="K174" s="220"/>
      <c r="L174" s="225"/>
      <c r="M174" s="226"/>
      <c r="N174" s="227"/>
      <c r="O174" s="227"/>
      <c r="P174" s="228">
        <f>SUM(P175:P198)</f>
        <v>0</v>
      </c>
      <c r="Q174" s="227"/>
      <c r="R174" s="228">
        <f>SUM(R175:R198)</f>
        <v>0.92565000000000008</v>
      </c>
      <c r="S174" s="227"/>
      <c r="T174" s="229">
        <f>SUM(T175:T198)</f>
        <v>0</v>
      </c>
      <c r="AR174" s="230" t="s">
        <v>87</v>
      </c>
      <c r="AT174" s="231" t="s">
        <v>78</v>
      </c>
      <c r="AU174" s="231" t="s">
        <v>87</v>
      </c>
      <c r="AY174" s="230" t="s">
        <v>183</v>
      </c>
      <c r="BK174" s="232">
        <f>SUM(BK175:BK198)</f>
        <v>0</v>
      </c>
    </row>
    <row r="175" s="1" customFormat="1" ht="25.5" customHeight="1">
      <c r="B175" s="47"/>
      <c r="C175" s="235" t="s">
        <v>443</v>
      </c>
      <c r="D175" s="235" t="s">
        <v>184</v>
      </c>
      <c r="E175" s="236" t="s">
        <v>809</v>
      </c>
      <c r="F175" s="237" t="s">
        <v>810</v>
      </c>
      <c r="G175" s="238" t="s">
        <v>272</v>
      </c>
      <c r="H175" s="239">
        <v>24</v>
      </c>
      <c r="I175" s="240"/>
      <c r="J175" s="241">
        <f>ROUND(I175*H175,2)</f>
        <v>0</v>
      </c>
      <c r="K175" s="237" t="s">
        <v>273</v>
      </c>
      <c r="L175" s="73"/>
      <c r="M175" s="242" t="s">
        <v>34</v>
      </c>
      <c r="N175" s="243" t="s">
        <v>50</v>
      </c>
      <c r="O175" s="48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AR175" s="24" t="s">
        <v>197</v>
      </c>
      <c r="AT175" s="24" t="s">
        <v>184</v>
      </c>
      <c r="AU175" s="24" t="s">
        <v>90</v>
      </c>
      <c r="AY175" s="24" t="s">
        <v>183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24" t="s">
        <v>87</v>
      </c>
      <c r="BK175" s="246">
        <f>ROUND(I175*H175,2)</f>
        <v>0</v>
      </c>
      <c r="BL175" s="24" t="s">
        <v>197</v>
      </c>
      <c r="BM175" s="24" t="s">
        <v>1291</v>
      </c>
    </row>
    <row r="176" s="12" customFormat="1">
      <c r="B176" s="253"/>
      <c r="C176" s="254"/>
      <c r="D176" s="255" t="s">
        <v>275</v>
      </c>
      <c r="E176" s="256" t="s">
        <v>34</v>
      </c>
      <c r="F176" s="257" t="s">
        <v>1292</v>
      </c>
      <c r="G176" s="254"/>
      <c r="H176" s="258">
        <v>24</v>
      </c>
      <c r="I176" s="259"/>
      <c r="J176" s="254"/>
      <c r="K176" s="254"/>
      <c r="L176" s="260"/>
      <c r="M176" s="261"/>
      <c r="N176" s="262"/>
      <c r="O176" s="262"/>
      <c r="P176" s="262"/>
      <c r="Q176" s="262"/>
      <c r="R176" s="262"/>
      <c r="S176" s="262"/>
      <c r="T176" s="263"/>
      <c r="AT176" s="264" t="s">
        <v>275</v>
      </c>
      <c r="AU176" s="264" t="s">
        <v>90</v>
      </c>
      <c r="AV176" s="12" t="s">
        <v>90</v>
      </c>
      <c r="AW176" s="12" t="s">
        <v>42</v>
      </c>
      <c r="AX176" s="12" t="s">
        <v>87</v>
      </c>
      <c r="AY176" s="264" t="s">
        <v>183</v>
      </c>
    </row>
    <row r="177" s="1" customFormat="1" ht="25.5" customHeight="1">
      <c r="B177" s="47"/>
      <c r="C177" s="235" t="s">
        <v>449</v>
      </c>
      <c r="D177" s="235" t="s">
        <v>184</v>
      </c>
      <c r="E177" s="236" t="s">
        <v>460</v>
      </c>
      <c r="F177" s="237" t="s">
        <v>461</v>
      </c>
      <c r="G177" s="238" t="s">
        <v>272</v>
      </c>
      <c r="H177" s="239">
        <v>120</v>
      </c>
      <c r="I177" s="240"/>
      <c r="J177" s="241">
        <f>ROUND(I177*H177,2)</f>
        <v>0</v>
      </c>
      <c r="K177" s="237" t="s">
        <v>273</v>
      </c>
      <c r="L177" s="73"/>
      <c r="M177" s="242" t="s">
        <v>34</v>
      </c>
      <c r="N177" s="243" t="s">
        <v>50</v>
      </c>
      <c r="O177" s="48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AR177" s="24" t="s">
        <v>197</v>
      </c>
      <c r="AT177" s="24" t="s">
        <v>184</v>
      </c>
      <c r="AU177" s="24" t="s">
        <v>90</v>
      </c>
      <c r="AY177" s="24" t="s">
        <v>183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24" t="s">
        <v>87</v>
      </c>
      <c r="BK177" s="246">
        <f>ROUND(I177*H177,2)</f>
        <v>0</v>
      </c>
      <c r="BL177" s="24" t="s">
        <v>197</v>
      </c>
      <c r="BM177" s="24" t="s">
        <v>1293</v>
      </c>
    </row>
    <row r="178" s="12" customFormat="1">
      <c r="B178" s="253"/>
      <c r="C178" s="254"/>
      <c r="D178" s="255" t="s">
        <v>275</v>
      </c>
      <c r="E178" s="256" t="s">
        <v>34</v>
      </c>
      <c r="F178" s="257" t="s">
        <v>1294</v>
      </c>
      <c r="G178" s="254"/>
      <c r="H178" s="258">
        <v>120</v>
      </c>
      <c r="I178" s="259"/>
      <c r="J178" s="254"/>
      <c r="K178" s="254"/>
      <c r="L178" s="260"/>
      <c r="M178" s="261"/>
      <c r="N178" s="262"/>
      <c r="O178" s="262"/>
      <c r="P178" s="262"/>
      <c r="Q178" s="262"/>
      <c r="R178" s="262"/>
      <c r="S178" s="262"/>
      <c r="T178" s="263"/>
      <c r="AT178" s="264" t="s">
        <v>275</v>
      </c>
      <c r="AU178" s="264" t="s">
        <v>90</v>
      </c>
      <c r="AV178" s="12" t="s">
        <v>90</v>
      </c>
      <c r="AW178" s="12" t="s">
        <v>42</v>
      </c>
      <c r="AX178" s="12" t="s">
        <v>87</v>
      </c>
      <c r="AY178" s="264" t="s">
        <v>183</v>
      </c>
    </row>
    <row r="179" s="1" customFormat="1" ht="25.5" customHeight="1">
      <c r="B179" s="47"/>
      <c r="C179" s="235" t="s">
        <v>453</v>
      </c>
      <c r="D179" s="235" t="s">
        <v>184</v>
      </c>
      <c r="E179" s="236" t="s">
        <v>465</v>
      </c>
      <c r="F179" s="237" t="s">
        <v>466</v>
      </c>
      <c r="G179" s="238" t="s">
        <v>272</v>
      </c>
      <c r="H179" s="239">
        <v>176</v>
      </c>
      <c r="I179" s="240"/>
      <c r="J179" s="241">
        <f>ROUND(I179*H179,2)</f>
        <v>0</v>
      </c>
      <c r="K179" s="237" t="s">
        <v>273</v>
      </c>
      <c r="L179" s="73"/>
      <c r="M179" s="242" t="s">
        <v>34</v>
      </c>
      <c r="N179" s="243" t="s">
        <v>50</v>
      </c>
      <c r="O179" s="48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AR179" s="24" t="s">
        <v>197</v>
      </c>
      <c r="AT179" s="24" t="s">
        <v>184</v>
      </c>
      <c r="AU179" s="24" t="s">
        <v>90</v>
      </c>
      <c r="AY179" s="24" t="s">
        <v>183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24" t="s">
        <v>87</v>
      </c>
      <c r="BK179" s="246">
        <f>ROUND(I179*H179,2)</f>
        <v>0</v>
      </c>
      <c r="BL179" s="24" t="s">
        <v>197</v>
      </c>
      <c r="BM179" s="24" t="s">
        <v>1295</v>
      </c>
    </row>
    <row r="180" s="12" customFormat="1">
      <c r="B180" s="253"/>
      <c r="C180" s="254"/>
      <c r="D180" s="255" t="s">
        <v>275</v>
      </c>
      <c r="E180" s="256" t="s">
        <v>34</v>
      </c>
      <c r="F180" s="257" t="s">
        <v>1227</v>
      </c>
      <c r="G180" s="254"/>
      <c r="H180" s="258">
        <v>176</v>
      </c>
      <c r="I180" s="259"/>
      <c r="J180" s="254"/>
      <c r="K180" s="254"/>
      <c r="L180" s="260"/>
      <c r="M180" s="261"/>
      <c r="N180" s="262"/>
      <c r="O180" s="262"/>
      <c r="P180" s="262"/>
      <c r="Q180" s="262"/>
      <c r="R180" s="262"/>
      <c r="S180" s="262"/>
      <c r="T180" s="263"/>
      <c r="AT180" s="264" t="s">
        <v>275</v>
      </c>
      <c r="AU180" s="264" t="s">
        <v>90</v>
      </c>
      <c r="AV180" s="12" t="s">
        <v>90</v>
      </c>
      <c r="AW180" s="12" t="s">
        <v>42</v>
      </c>
      <c r="AX180" s="12" t="s">
        <v>87</v>
      </c>
      <c r="AY180" s="264" t="s">
        <v>183</v>
      </c>
    </row>
    <row r="181" s="1" customFormat="1" ht="38.25" customHeight="1">
      <c r="B181" s="47"/>
      <c r="C181" s="235" t="s">
        <v>459</v>
      </c>
      <c r="D181" s="235" t="s">
        <v>184</v>
      </c>
      <c r="E181" s="236" t="s">
        <v>469</v>
      </c>
      <c r="F181" s="237" t="s">
        <v>470</v>
      </c>
      <c r="G181" s="238" t="s">
        <v>272</v>
      </c>
      <c r="H181" s="239">
        <v>24</v>
      </c>
      <c r="I181" s="240"/>
      <c r="J181" s="241">
        <f>ROUND(I181*H181,2)</f>
        <v>0</v>
      </c>
      <c r="K181" s="237" t="s">
        <v>273</v>
      </c>
      <c r="L181" s="73"/>
      <c r="M181" s="242" t="s">
        <v>34</v>
      </c>
      <c r="N181" s="243" t="s">
        <v>50</v>
      </c>
      <c r="O181" s="48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AR181" s="24" t="s">
        <v>197</v>
      </c>
      <c r="AT181" s="24" t="s">
        <v>184</v>
      </c>
      <c r="AU181" s="24" t="s">
        <v>90</v>
      </c>
      <c r="AY181" s="24" t="s">
        <v>183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24" t="s">
        <v>87</v>
      </c>
      <c r="BK181" s="246">
        <f>ROUND(I181*H181,2)</f>
        <v>0</v>
      </c>
      <c r="BL181" s="24" t="s">
        <v>197</v>
      </c>
      <c r="BM181" s="24" t="s">
        <v>1296</v>
      </c>
    </row>
    <row r="182" s="12" customFormat="1">
      <c r="B182" s="253"/>
      <c r="C182" s="254"/>
      <c r="D182" s="255" t="s">
        <v>275</v>
      </c>
      <c r="E182" s="256" t="s">
        <v>34</v>
      </c>
      <c r="F182" s="257" t="s">
        <v>1297</v>
      </c>
      <c r="G182" s="254"/>
      <c r="H182" s="258">
        <v>24</v>
      </c>
      <c r="I182" s="259"/>
      <c r="J182" s="254"/>
      <c r="K182" s="254"/>
      <c r="L182" s="260"/>
      <c r="M182" s="261"/>
      <c r="N182" s="262"/>
      <c r="O182" s="262"/>
      <c r="P182" s="262"/>
      <c r="Q182" s="262"/>
      <c r="R182" s="262"/>
      <c r="S182" s="262"/>
      <c r="T182" s="263"/>
      <c r="AT182" s="264" t="s">
        <v>275</v>
      </c>
      <c r="AU182" s="264" t="s">
        <v>90</v>
      </c>
      <c r="AV182" s="12" t="s">
        <v>90</v>
      </c>
      <c r="AW182" s="12" t="s">
        <v>42</v>
      </c>
      <c r="AX182" s="12" t="s">
        <v>87</v>
      </c>
      <c r="AY182" s="264" t="s">
        <v>183</v>
      </c>
    </row>
    <row r="183" s="1" customFormat="1" ht="25.5" customHeight="1">
      <c r="B183" s="47"/>
      <c r="C183" s="235" t="s">
        <v>464</v>
      </c>
      <c r="D183" s="235" t="s">
        <v>184</v>
      </c>
      <c r="E183" s="236" t="s">
        <v>474</v>
      </c>
      <c r="F183" s="237" t="s">
        <v>475</v>
      </c>
      <c r="G183" s="238" t="s">
        <v>272</v>
      </c>
      <c r="H183" s="239">
        <v>120</v>
      </c>
      <c r="I183" s="240"/>
      <c r="J183" s="241">
        <f>ROUND(I183*H183,2)</f>
        <v>0</v>
      </c>
      <c r="K183" s="237" t="s">
        <v>273</v>
      </c>
      <c r="L183" s="73"/>
      <c r="M183" s="242" t="s">
        <v>34</v>
      </c>
      <c r="N183" s="243" t="s">
        <v>50</v>
      </c>
      <c r="O183" s="48"/>
      <c r="P183" s="244">
        <f>O183*H183</f>
        <v>0</v>
      </c>
      <c r="Q183" s="244">
        <v>0.0060099999999999997</v>
      </c>
      <c r="R183" s="244">
        <f>Q183*H183</f>
        <v>0.72119999999999995</v>
      </c>
      <c r="S183" s="244">
        <v>0</v>
      </c>
      <c r="T183" s="245">
        <f>S183*H183</f>
        <v>0</v>
      </c>
      <c r="AR183" s="24" t="s">
        <v>197</v>
      </c>
      <c r="AT183" s="24" t="s">
        <v>184</v>
      </c>
      <c r="AU183" s="24" t="s">
        <v>90</v>
      </c>
      <c r="AY183" s="24" t="s">
        <v>183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24" t="s">
        <v>87</v>
      </c>
      <c r="BK183" s="246">
        <f>ROUND(I183*H183,2)</f>
        <v>0</v>
      </c>
      <c r="BL183" s="24" t="s">
        <v>197</v>
      </c>
      <c r="BM183" s="24" t="s">
        <v>1298</v>
      </c>
    </row>
    <row r="184" s="12" customFormat="1">
      <c r="B184" s="253"/>
      <c r="C184" s="254"/>
      <c r="D184" s="255" t="s">
        <v>275</v>
      </c>
      <c r="E184" s="256" t="s">
        <v>34</v>
      </c>
      <c r="F184" s="257" t="s">
        <v>1294</v>
      </c>
      <c r="G184" s="254"/>
      <c r="H184" s="258">
        <v>120</v>
      </c>
      <c r="I184" s="259"/>
      <c r="J184" s="254"/>
      <c r="K184" s="254"/>
      <c r="L184" s="260"/>
      <c r="M184" s="261"/>
      <c r="N184" s="262"/>
      <c r="O184" s="262"/>
      <c r="P184" s="262"/>
      <c r="Q184" s="262"/>
      <c r="R184" s="262"/>
      <c r="S184" s="262"/>
      <c r="T184" s="263"/>
      <c r="AT184" s="264" t="s">
        <v>275</v>
      </c>
      <c r="AU184" s="264" t="s">
        <v>90</v>
      </c>
      <c r="AV184" s="12" t="s">
        <v>90</v>
      </c>
      <c r="AW184" s="12" t="s">
        <v>42</v>
      </c>
      <c r="AX184" s="12" t="s">
        <v>87</v>
      </c>
      <c r="AY184" s="264" t="s">
        <v>183</v>
      </c>
    </row>
    <row r="185" s="1" customFormat="1" ht="25.5" customHeight="1">
      <c r="B185" s="47"/>
      <c r="C185" s="235" t="s">
        <v>315</v>
      </c>
      <c r="D185" s="235" t="s">
        <v>184</v>
      </c>
      <c r="E185" s="236" t="s">
        <v>478</v>
      </c>
      <c r="F185" s="237" t="s">
        <v>479</v>
      </c>
      <c r="G185" s="238" t="s">
        <v>272</v>
      </c>
      <c r="H185" s="239">
        <v>195</v>
      </c>
      <c r="I185" s="240"/>
      <c r="J185" s="241">
        <f>ROUND(I185*H185,2)</f>
        <v>0</v>
      </c>
      <c r="K185" s="237" t="s">
        <v>273</v>
      </c>
      <c r="L185" s="73"/>
      <c r="M185" s="242" t="s">
        <v>34</v>
      </c>
      <c r="N185" s="243" t="s">
        <v>50</v>
      </c>
      <c r="O185" s="48"/>
      <c r="P185" s="244">
        <f>O185*H185</f>
        <v>0</v>
      </c>
      <c r="Q185" s="244">
        <v>0.00071000000000000002</v>
      </c>
      <c r="R185" s="244">
        <f>Q185*H185</f>
        <v>0.13845000000000002</v>
      </c>
      <c r="S185" s="244">
        <v>0</v>
      </c>
      <c r="T185" s="245">
        <f>S185*H185</f>
        <v>0</v>
      </c>
      <c r="AR185" s="24" t="s">
        <v>197</v>
      </c>
      <c r="AT185" s="24" t="s">
        <v>184</v>
      </c>
      <c r="AU185" s="24" t="s">
        <v>90</v>
      </c>
      <c r="AY185" s="24" t="s">
        <v>183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24" t="s">
        <v>87</v>
      </c>
      <c r="BK185" s="246">
        <f>ROUND(I185*H185,2)</f>
        <v>0</v>
      </c>
      <c r="BL185" s="24" t="s">
        <v>197</v>
      </c>
      <c r="BM185" s="24" t="s">
        <v>1299</v>
      </c>
    </row>
    <row r="186" s="12" customFormat="1">
      <c r="B186" s="253"/>
      <c r="C186" s="254"/>
      <c r="D186" s="255" t="s">
        <v>275</v>
      </c>
      <c r="E186" s="256" t="s">
        <v>34</v>
      </c>
      <c r="F186" s="257" t="s">
        <v>1229</v>
      </c>
      <c r="G186" s="254"/>
      <c r="H186" s="258">
        <v>195</v>
      </c>
      <c r="I186" s="259"/>
      <c r="J186" s="254"/>
      <c r="K186" s="254"/>
      <c r="L186" s="260"/>
      <c r="M186" s="261"/>
      <c r="N186" s="262"/>
      <c r="O186" s="262"/>
      <c r="P186" s="262"/>
      <c r="Q186" s="262"/>
      <c r="R186" s="262"/>
      <c r="S186" s="262"/>
      <c r="T186" s="263"/>
      <c r="AT186" s="264" t="s">
        <v>275</v>
      </c>
      <c r="AU186" s="264" t="s">
        <v>90</v>
      </c>
      <c r="AV186" s="12" t="s">
        <v>90</v>
      </c>
      <c r="AW186" s="12" t="s">
        <v>42</v>
      </c>
      <c r="AX186" s="12" t="s">
        <v>79</v>
      </c>
      <c r="AY186" s="264" t="s">
        <v>183</v>
      </c>
    </row>
    <row r="187" s="1" customFormat="1" ht="38.25" customHeight="1">
      <c r="B187" s="47"/>
      <c r="C187" s="235" t="s">
        <v>473</v>
      </c>
      <c r="D187" s="235" t="s">
        <v>184</v>
      </c>
      <c r="E187" s="236" t="s">
        <v>483</v>
      </c>
      <c r="F187" s="237" t="s">
        <v>484</v>
      </c>
      <c r="G187" s="238" t="s">
        <v>272</v>
      </c>
      <c r="H187" s="239">
        <v>156</v>
      </c>
      <c r="I187" s="240"/>
      <c r="J187" s="241">
        <f>ROUND(I187*H187,2)</f>
        <v>0</v>
      </c>
      <c r="K187" s="237" t="s">
        <v>273</v>
      </c>
      <c r="L187" s="73"/>
      <c r="M187" s="242" t="s">
        <v>34</v>
      </c>
      <c r="N187" s="243" t="s">
        <v>50</v>
      </c>
      <c r="O187" s="48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AR187" s="24" t="s">
        <v>197</v>
      </c>
      <c r="AT187" s="24" t="s">
        <v>184</v>
      </c>
      <c r="AU187" s="24" t="s">
        <v>90</v>
      </c>
      <c r="AY187" s="24" t="s">
        <v>183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24" t="s">
        <v>87</v>
      </c>
      <c r="BK187" s="246">
        <f>ROUND(I187*H187,2)</f>
        <v>0</v>
      </c>
      <c r="BL187" s="24" t="s">
        <v>197</v>
      </c>
      <c r="BM187" s="24" t="s">
        <v>1300</v>
      </c>
    </row>
    <row r="188" s="12" customFormat="1">
      <c r="B188" s="253"/>
      <c r="C188" s="254"/>
      <c r="D188" s="255" t="s">
        <v>275</v>
      </c>
      <c r="E188" s="256" t="s">
        <v>34</v>
      </c>
      <c r="F188" s="257" t="s">
        <v>1301</v>
      </c>
      <c r="G188" s="254"/>
      <c r="H188" s="258">
        <v>156</v>
      </c>
      <c r="I188" s="259"/>
      <c r="J188" s="254"/>
      <c r="K188" s="254"/>
      <c r="L188" s="260"/>
      <c r="M188" s="261"/>
      <c r="N188" s="262"/>
      <c r="O188" s="262"/>
      <c r="P188" s="262"/>
      <c r="Q188" s="262"/>
      <c r="R188" s="262"/>
      <c r="S188" s="262"/>
      <c r="T188" s="263"/>
      <c r="AT188" s="264" t="s">
        <v>275</v>
      </c>
      <c r="AU188" s="264" t="s">
        <v>90</v>
      </c>
      <c r="AV188" s="12" t="s">
        <v>90</v>
      </c>
      <c r="AW188" s="12" t="s">
        <v>42</v>
      </c>
      <c r="AX188" s="12" t="s">
        <v>87</v>
      </c>
      <c r="AY188" s="264" t="s">
        <v>183</v>
      </c>
    </row>
    <row r="189" s="1" customFormat="1" ht="38.25" customHeight="1">
      <c r="B189" s="47"/>
      <c r="C189" s="235" t="s">
        <v>477</v>
      </c>
      <c r="D189" s="235" t="s">
        <v>184</v>
      </c>
      <c r="E189" s="236" t="s">
        <v>819</v>
      </c>
      <c r="F189" s="237" t="s">
        <v>820</v>
      </c>
      <c r="G189" s="238" t="s">
        <v>272</v>
      </c>
      <c r="H189" s="239">
        <v>39</v>
      </c>
      <c r="I189" s="240"/>
      <c r="J189" s="241">
        <f>ROUND(I189*H189,2)</f>
        <v>0</v>
      </c>
      <c r="K189" s="237" t="s">
        <v>273</v>
      </c>
      <c r="L189" s="73"/>
      <c r="M189" s="242" t="s">
        <v>34</v>
      </c>
      <c r="N189" s="243" t="s">
        <v>50</v>
      </c>
      <c r="O189" s="48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AR189" s="24" t="s">
        <v>197</v>
      </c>
      <c r="AT189" s="24" t="s">
        <v>184</v>
      </c>
      <c r="AU189" s="24" t="s">
        <v>90</v>
      </c>
      <c r="AY189" s="24" t="s">
        <v>183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24" t="s">
        <v>87</v>
      </c>
      <c r="BK189" s="246">
        <f>ROUND(I189*H189,2)</f>
        <v>0</v>
      </c>
      <c r="BL189" s="24" t="s">
        <v>197</v>
      </c>
      <c r="BM189" s="24" t="s">
        <v>1302</v>
      </c>
    </row>
    <row r="190" s="12" customFormat="1">
      <c r="B190" s="253"/>
      <c r="C190" s="254"/>
      <c r="D190" s="255" t="s">
        <v>275</v>
      </c>
      <c r="E190" s="256" t="s">
        <v>34</v>
      </c>
      <c r="F190" s="257" t="s">
        <v>1303</v>
      </c>
      <c r="G190" s="254"/>
      <c r="H190" s="258">
        <v>39</v>
      </c>
      <c r="I190" s="259"/>
      <c r="J190" s="254"/>
      <c r="K190" s="254"/>
      <c r="L190" s="260"/>
      <c r="M190" s="261"/>
      <c r="N190" s="262"/>
      <c r="O190" s="262"/>
      <c r="P190" s="262"/>
      <c r="Q190" s="262"/>
      <c r="R190" s="262"/>
      <c r="S190" s="262"/>
      <c r="T190" s="263"/>
      <c r="AT190" s="264" t="s">
        <v>275</v>
      </c>
      <c r="AU190" s="264" t="s">
        <v>90</v>
      </c>
      <c r="AV190" s="12" t="s">
        <v>90</v>
      </c>
      <c r="AW190" s="12" t="s">
        <v>42</v>
      </c>
      <c r="AX190" s="12" t="s">
        <v>87</v>
      </c>
      <c r="AY190" s="264" t="s">
        <v>183</v>
      </c>
    </row>
    <row r="191" s="1" customFormat="1" ht="25.5" customHeight="1">
      <c r="B191" s="47"/>
      <c r="C191" s="235" t="s">
        <v>482</v>
      </c>
      <c r="D191" s="235" t="s">
        <v>184</v>
      </c>
      <c r="E191" s="236" t="s">
        <v>487</v>
      </c>
      <c r="F191" s="237" t="s">
        <v>488</v>
      </c>
      <c r="G191" s="238" t="s">
        <v>272</v>
      </c>
      <c r="H191" s="239">
        <v>156</v>
      </c>
      <c r="I191" s="240"/>
      <c r="J191" s="241">
        <f>ROUND(I191*H191,2)</f>
        <v>0</v>
      </c>
      <c r="K191" s="237" t="s">
        <v>273</v>
      </c>
      <c r="L191" s="73"/>
      <c r="M191" s="242" t="s">
        <v>34</v>
      </c>
      <c r="N191" s="243" t="s">
        <v>50</v>
      </c>
      <c r="O191" s="48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AR191" s="24" t="s">
        <v>197</v>
      </c>
      <c r="AT191" s="24" t="s">
        <v>184</v>
      </c>
      <c r="AU191" s="24" t="s">
        <v>90</v>
      </c>
      <c r="AY191" s="24" t="s">
        <v>183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24" t="s">
        <v>87</v>
      </c>
      <c r="BK191" s="246">
        <f>ROUND(I191*H191,2)</f>
        <v>0</v>
      </c>
      <c r="BL191" s="24" t="s">
        <v>197</v>
      </c>
      <c r="BM191" s="24" t="s">
        <v>1304</v>
      </c>
    </row>
    <row r="192" s="12" customFormat="1">
      <c r="B192" s="253"/>
      <c r="C192" s="254"/>
      <c r="D192" s="255" t="s">
        <v>275</v>
      </c>
      <c r="E192" s="256" t="s">
        <v>34</v>
      </c>
      <c r="F192" s="257" t="s">
        <v>1301</v>
      </c>
      <c r="G192" s="254"/>
      <c r="H192" s="258">
        <v>156</v>
      </c>
      <c r="I192" s="259"/>
      <c r="J192" s="254"/>
      <c r="K192" s="254"/>
      <c r="L192" s="260"/>
      <c r="M192" s="261"/>
      <c r="N192" s="262"/>
      <c r="O192" s="262"/>
      <c r="P192" s="262"/>
      <c r="Q192" s="262"/>
      <c r="R192" s="262"/>
      <c r="S192" s="262"/>
      <c r="T192" s="263"/>
      <c r="AT192" s="264" t="s">
        <v>275</v>
      </c>
      <c r="AU192" s="264" t="s">
        <v>90</v>
      </c>
      <c r="AV192" s="12" t="s">
        <v>90</v>
      </c>
      <c r="AW192" s="12" t="s">
        <v>42</v>
      </c>
      <c r="AX192" s="12" t="s">
        <v>87</v>
      </c>
      <c r="AY192" s="264" t="s">
        <v>183</v>
      </c>
    </row>
    <row r="193" s="1" customFormat="1" ht="25.5" customHeight="1">
      <c r="B193" s="47"/>
      <c r="C193" s="235" t="s">
        <v>486</v>
      </c>
      <c r="D193" s="235" t="s">
        <v>184</v>
      </c>
      <c r="E193" s="236" t="s">
        <v>822</v>
      </c>
      <c r="F193" s="237" t="s">
        <v>823</v>
      </c>
      <c r="G193" s="238" t="s">
        <v>272</v>
      </c>
      <c r="H193" s="239">
        <v>39</v>
      </c>
      <c r="I193" s="240"/>
      <c r="J193" s="241">
        <f>ROUND(I193*H193,2)</f>
        <v>0</v>
      </c>
      <c r="K193" s="237" t="s">
        <v>273</v>
      </c>
      <c r="L193" s="73"/>
      <c r="M193" s="242" t="s">
        <v>34</v>
      </c>
      <c r="N193" s="243" t="s">
        <v>50</v>
      </c>
      <c r="O193" s="48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AR193" s="24" t="s">
        <v>197</v>
      </c>
      <c r="AT193" s="24" t="s">
        <v>184</v>
      </c>
      <c r="AU193" s="24" t="s">
        <v>90</v>
      </c>
      <c r="AY193" s="24" t="s">
        <v>183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24" t="s">
        <v>87</v>
      </c>
      <c r="BK193" s="246">
        <f>ROUND(I193*H193,2)</f>
        <v>0</v>
      </c>
      <c r="BL193" s="24" t="s">
        <v>197</v>
      </c>
      <c r="BM193" s="24" t="s">
        <v>1305</v>
      </c>
    </row>
    <row r="194" s="12" customFormat="1">
      <c r="B194" s="253"/>
      <c r="C194" s="254"/>
      <c r="D194" s="255" t="s">
        <v>275</v>
      </c>
      <c r="E194" s="256" t="s">
        <v>34</v>
      </c>
      <c r="F194" s="257" t="s">
        <v>1303</v>
      </c>
      <c r="G194" s="254"/>
      <c r="H194" s="258">
        <v>39</v>
      </c>
      <c r="I194" s="259"/>
      <c r="J194" s="254"/>
      <c r="K194" s="254"/>
      <c r="L194" s="260"/>
      <c r="M194" s="261"/>
      <c r="N194" s="262"/>
      <c r="O194" s="262"/>
      <c r="P194" s="262"/>
      <c r="Q194" s="262"/>
      <c r="R194" s="262"/>
      <c r="S194" s="262"/>
      <c r="T194" s="263"/>
      <c r="AT194" s="264" t="s">
        <v>275</v>
      </c>
      <c r="AU194" s="264" t="s">
        <v>90</v>
      </c>
      <c r="AV194" s="12" t="s">
        <v>90</v>
      </c>
      <c r="AW194" s="12" t="s">
        <v>42</v>
      </c>
      <c r="AX194" s="12" t="s">
        <v>87</v>
      </c>
      <c r="AY194" s="264" t="s">
        <v>183</v>
      </c>
    </row>
    <row r="195" s="1" customFormat="1" ht="38.25" customHeight="1">
      <c r="B195" s="47"/>
      <c r="C195" s="235" t="s">
        <v>490</v>
      </c>
      <c r="D195" s="235" t="s">
        <v>184</v>
      </c>
      <c r="E195" s="236" t="s">
        <v>491</v>
      </c>
      <c r="F195" s="237" t="s">
        <v>492</v>
      </c>
      <c r="G195" s="238" t="s">
        <v>289</v>
      </c>
      <c r="H195" s="239">
        <v>300</v>
      </c>
      <c r="I195" s="240"/>
      <c r="J195" s="241">
        <f>ROUND(I195*H195,2)</f>
        <v>0</v>
      </c>
      <c r="K195" s="237" t="s">
        <v>273</v>
      </c>
      <c r="L195" s="73"/>
      <c r="M195" s="242" t="s">
        <v>34</v>
      </c>
      <c r="N195" s="243" t="s">
        <v>50</v>
      </c>
      <c r="O195" s="48"/>
      <c r="P195" s="244">
        <f>O195*H195</f>
        <v>0</v>
      </c>
      <c r="Q195" s="244">
        <v>0.00022000000000000001</v>
      </c>
      <c r="R195" s="244">
        <f>Q195*H195</f>
        <v>0.066000000000000003</v>
      </c>
      <c r="S195" s="244">
        <v>0</v>
      </c>
      <c r="T195" s="245">
        <f>S195*H195</f>
        <v>0</v>
      </c>
      <c r="AR195" s="24" t="s">
        <v>197</v>
      </c>
      <c r="AT195" s="24" t="s">
        <v>184</v>
      </c>
      <c r="AU195" s="24" t="s">
        <v>90</v>
      </c>
      <c r="AY195" s="24" t="s">
        <v>183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24" t="s">
        <v>87</v>
      </c>
      <c r="BK195" s="246">
        <f>ROUND(I195*H195,2)</f>
        <v>0</v>
      </c>
      <c r="BL195" s="24" t="s">
        <v>197</v>
      </c>
      <c r="BM195" s="24" t="s">
        <v>1306</v>
      </c>
    </row>
    <row r="196" s="12" customFormat="1">
      <c r="B196" s="253"/>
      <c r="C196" s="254"/>
      <c r="D196" s="255" t="s">
        <v>275</v>
      </c>
      <c r="E196" s="256" t="s">
        <v>34</v>
      </c>
      <c r="F196" s="257" t="s">
        <v>1307</v>
      </c>
      <c r="G196" s="254"/>
      <c r="H196" s="258">
        <v>300</v>
      </c>
      <c r="I196" s="259"/>
      <c r="J196" s="254"/>
      <c r="K196" s="254"/>
      <c r="L196" s="260"/>
      <c r="M196" s="261"/>
      <c r="N196" s="262"/>
      <c r="O196" s="262"/>
      <c r="P196" s="262"/>
      <c r="Q196" s="262"/>
      <c r="R196" s="262"/>
      <c r="S196" s="262"/>
      <c r="T196" s="263"/>
      <c r="AT196" s="264" t="s">
        <v>275</v>
      </c>
      <c r="AU196" s="264" t="s">
        <v>90</v>
      </c>
      <c r="AV196" s="12" t="s">
        <v>90</v>
      </c>
      <c r="AW196" s="12" t="s">
        <v>42</v>
      </c>
      <c r="AX196" s="12" t="s">
        <v>87</v>
      </c>
      <c r="AY196" s="264" t="s">
        <v>183</v>
      </c>
    </row>
    <row r="197" s="1" customFormat="1" ht="25.5" customHeight="1">
      <c r="B197" s="47"/>
      <c r="C197" s="235" t="s">
        <v>495</v>
      </c>
      <c r="D197" s="235" t="s">
        <v>184</v>
      </c>
      <c r="E197" s="236" t="s">
        <v>496</v>
      </c>
      <c r="F197" s="237" t="s">
        <v>497</v>
      </c>
      <c r="G197" s="238" t="s">
        <v>289</v>
      </c>
      <c r="H197" s="239">
        <v>300</v>
      </c>
      <c r="I197" s="240"/>
      <c r="J197" s="241">
        <f>ROUND(I197*H197,2)</f>
        <v>0</v>
      </c>
      <c r="K197" s="237" t="s">
        <v>273</v>
      </c>
      <c r="L197" s="73"/>
      <c r="M197" s="242" t="s">
        <v>34</v>
      </c>
      <c r="N197" s="243" t="s">
        <v>50</v>
      </c>
      <c r="O197" s="48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AR197" s="24" t="s">
        <v>197</v>
      </c>
      <c r="AT197" s="24" t="s">
        <v>184</v>
      </c>
      <c r="AU197" s="24" t="s">
        <v>90</v>
      </c>
      <c r="AY197" s="24" t="s">
        <v>183</v>
      </c>
      <c r="BE197" s="246">
        <f>IF(N197="základní",J197,0)</f>
        <v>0</v>
      </c>
      <c r="BF197" s="246">
        <f>IF(N197="snížená",J197,0)</f>
        <v>0</v>
      </c>
      <c r="BG197" s="246">
        <f>IF(N197="zákl. přenesená",J197,0)</f>
        <v>0</v>
      </c>
      <c r="BH197" s="246">
        <f>IF(N197="sníž. přenesená",J197,0)</f>
        <v>0</v>
      </c>
      <c r="BI197" s="246">
        <f>IF(N197="nulová",J197,0)</f>
        <v>0</v>
      </c>
      <c r="BJ197" s="24" t="s">
        <v>87</v>
      </c>
      <c r="BK197" s="246">
        <f>ROUND(I197*H197,2)</f>
        <v>0</v>
      </c>
      <c r="BL197" s="24" t="s">
        <v>197</v>
      </c>
      <c r="BM197" s="24" t="s">
        <v>1308</v>
      </c>
    </row>
    <row r="198" s="12" customFormat="1">
      <c r="B198" s="253"/>
      <c r="C198" s="254"/>
      <c r="D198" s="255" t="s">
        <v>275</v>
      </c>
      <c r="E198" s="256" t="s">
        <v>34</v>
      </c>
      <c r="F198" s="257" t="s">
        <v>1307</v>
      </c>
      <c r="G198" s="254"/>
      <c r="H198" s="258">
        <v>300</v>
      </c>
      <c r="I198" s="259"/>
      <c r="J198" s="254"/>
      <c r="K198" s="254"/>
      <c r="L198" s="260"/>
      <c r="M198" s="261"/>
      <c r="N198" s="262"/>
      <c r="O198" s="262"/>
      <c r="P198" s="262"/>
      <c r="Q198" s="262"/>
      <c r="R198" s="262"/>
      <c r="S198" s="262"/>
      <c r="T198" s="263"/>
      <c r="AT198" s="264" t="s">
        <v>275</v>
      </c>
      <c r="AU198" s="264" t="s">
        <v>90</v>
      </c>
      <c r="AV198" s="12" t="s">
        <v>90</v>
      </c>
      <c r="AW198" s="12" t="s">
        <v>42</v>
      </c>
      <c r="AX198" s="12" t="s">
        <v>87</v>
      </c>
      <c r="AY198" s="264" t="s">
        <v>183</v>
      </c>
    </row>
    <row r="199" s="11" customFormat="1" ht="29.88" customHeight="1">
      <c r="B199" s="219"/>
      <c r="C199" s="220"/>
      <c r="D199" s="221" t="s">
        <v>78</v>
      </c>
      <c r="E199" s="233" t="s">
        <v>212</v>
      </c>
      <c r="F199" s="233" t="s">
        <v>505</v>
      </c>
      <c r="G199" s="220"/>
      <c r="H199" s="220"/>
      <c r="I199" s="223"/>
      <c r="J199" s="234">
        <f>BK199</f>
        <v>0</v>
      </c>
      <c r="K199" s="220"/>
      <c r="L199" s="225"/>
      <c r="M199" s="226"/>
      <c r="N199" s="227"/>
      <c r="O199" s="227"/>
      <c r="P199" s="228">
        <f>SUM(P200:P213)</f>
        <v>0</v>
      </c>
      <c r="Q199" s="227"/>
      <c r="R199" s="228">
        <f>SUM(R200:R213)</f>
        <v>0.57238999999999995</v>
      </c>
      <c r="S199" s="227"/>
      <c r="T199" s="229">
        <f>SUM(T200:T213)</f>
        <v>0</v>
      </c>
      <c r="AR199" s="230" t="s">
        <v>87</v>
      </c>
      <c r="AT199" s="231" t="s">
        <v>78</v>
      </c>
      <c r="AU199" s="231" t="s">
        <v>87</v>
      </c>
      <c r="AY199" s="230" t="s">
        <v>183</v>
      </c>
      <c r="BK199" s="232">
        <f>SUM(BK200:BK213)</f>
        <v>0</v>
      </c>
    </row>
    <row r="200" s="1" customFormat="1" ht="16.5" customHeight="1">
      <c r="B200" s="47"/>
      <c r="C200" s="265" t="s">
        <v>500</v>
      </c>
      <c r="D200" s="265" t="s">
        <v>302</v>
      </c>
      <c r="E200" s="266" t="s">
        <v>507</v>
      </c>
      <c r="F200" s="267" t="s">
        <v>508</v>
      </c>
      <c r="G200" s="268" t="s">
        <v>289</v>
      </c>
      <c r="H200" s="269">
        <v>220</v>
      </c>
      <c r="I200" s="270"/>
      <c r="J200" s="271">
        <f>ROUND(I200*H200,2)</f>
        <v>0</v>
      </c>
      <c r="K200" s="267" t="s">
        <v>34</v>
      </c>
      <c r="L200" s="272"/>
      <c r="M200" s="273" t="s">
        <v>34</v>
      </c>
      <c r="N200" s="274" t="s">
        <v>50</v>
      </c>
      <c r="O200" s="48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AR200" s="24" t="s">
        <v>509</v>
      </c>
      <c r="AT200" s="24" t="s">
        <v>302</v>
      </c>
      <c r="AU200" s="24" t="s">
        <v>90</v>
      </c>
      <c r="AY200" s="24" t="s">
        <v>183</v>
      </c>
      <c r="BE200" s="246">
        <f>IF(N200="základní",J200,0)</f>
        <v>0</v>
      </c>
      <c r="BF200" s="246">
        <f>IF(N200="snížená",J200,0)</f>
        <v>0</v>
      </c>
      <c r="BG200" s="246">
        <f>IF(N200="zákl. přenesená",J200,0)</f>
        <v>0</v>
      </c>
      <c r="BH200" s="246">
        <f>IF(N200="sníž. přenesená",J200,0)</f>
        <v>0</v>
      </c>
      <c r="BI200" s="246">
        <f>IF(N200="nulová",J200,0)</f>
        <v>0</v>
      </c>
      <c r="BJ200" s="24" t="s">
        <v>87</v>
      </c>
      <c r="BK200" s="246">
        <f>ROUND(I200*H200,2)</f>
        <v>0</v>
      </c>
      <c r="BL200" s="24" t="s">
        <v>509</v>
      </c>
      <c r="BM200" s="24" t="s">
        <v>1309</v>
      </c>
    </row>
    <row r="201" s="12" customFormat="1">
      <c r="B201" s="253"/>
      <c r="C201" s="254"/>
      <c r="D201" s="255" t="s">
        <v>275</v>
      </c>
      <c r="E201" s="256" t="s">
        <v>34</v>
      </c>
      <c r="F201" s="257" t="s">
        <v>1288</v>
      </c>
      <c r="G201" s="254"/>
      <c r="H201" s="258">
        <v>220</v>
      </c>
      <c r="I201" s="259"/>
      <c r="J201" s="254"/>
      <c r="K201" s="254"/>
      <c r="L201" s="260"/>
      <c r="M201" s="261"/>
      <c r="N201" s="262"/>
      <c r="O201" s="262"/>
      <c r="P201" s="262"/>
      <c r="Q201" s="262"/>
      <c r="R201" s="262"/>
      <c r="S201" s="262"/>
      <c r="T201" s="263"/>
      <c r="AT201" s="264" t="s">
        <v>275</v>
      </c>
      <c r="AU201" s="264" t="s">
        <v>90</v>
      </c>
      <c r="AV201" s="12" t="s">
        <v>90</v>
      </c>
      <c r="AW201" s="12" t="s">
        <v>42</v>
      </c>
      <c r="AX201" s="12" t="s">
        <v>87</v>
      </c>
      <c r="AY201" s="264" t="s">
        <v>183</v>
      </c>
    </row>
    <row r="202" s="1" customFormat="1" ht="25.5" customHeight="1">
      <c r="B202" s="47"/>
      <c r="C202" s="235" t="s">
        <v>506</v>
      </c>
      <c r="D202" s="235" t="s">
        <v>184</v>
      </c>
      <c r="E202" s="236" t="s">
        <v>1310</v>
      </c>
      <c r="F202" s="237" t="s">
        <v>1311</v>
      </c>
      <c r="G202" s="238" t="s">
        <v>289</v>
      </c>
      <c r="H202" s="239">
        <v>220</v>
      </c>
      <c r="I202" s="240"/>
      <c r="J202" s="241">
        <f>ROUND(I202*H202,2)</f>
        <v>0</v>
      </c>
      <c r="K202" s="237" t="s">
        <v>273</v>
      </c>
      <c r="L202" s="73"/>
      <c r="M202" s="242" t="s">
        <v>34</v>
      </c>
      <c r="N202" s="243" t="s">
        <v>50</v>
      </c>
      <c r="O202" s="48"/>
      <c r="P202" s="244">
        <f>O202*H202</f>
        <v>0</v>
      </c>
      <c r="Q202" s="244">
        <v>1.0000000000000001E-05</v>
      </c>
      <c r="R202" s="244">
        <f>Q202*H202</f>
        <v>0.0022000000000000001</v>
      </c>
      <c r="S202" s="244">
        <v>0</v>
      </c>
      <c r="T202" s="245">
        <f>S202*H202</f>
        <v>0</v>
      </c>
      <c r="AR202" s="24" t="s">
        <v>197</v>
      </c>
      <c r="AT202" s="24" t="s">
        <v>184</v>
      </c>
      <c r="AU202" s="24" t="s">
        <v>90</v>
      </c>
      <c r="AY202" s="24" t="s">
        <v>183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24" t="s">
        <v>87</v>
      </c>
      <c r="BK202" s="246">
        <f>ROUND(I202*H202,2)</f>
        <v>0</v>
      </c>
      <c r="BL202" s="24" t="s">
        <v>197</v>
      </c>
      <c r="BM202" s="24" t="s">
        <v>1312</v>
      </c>
    </row>
    <row r="203" s="12" customFormat="1">
      <c r="B203" s="253"/>
      <c r="C203" s="254"/>
      <c r="D203" s="255" t="s">
        <v>275</v>
      </c>
      <c r="E203" s="256" t="s">
        <v>34</v>
      </c>
      <c r="F203" s="257" t="s">
        <v>1288</v>
      </c>
      <c r="G203" s="254"/>
      <c r="H203" s="258">
        <v>220</v>
      </c>
      <c r="I203" s="259"/>
      <c r="J203" s="254"/>
      <c r="K203" s="254"/>
      <c r="L203" s="260"/>
      <c r="M203" s="261"/>
      <c r="N203" s="262"/>
      <c r="O203" s="262"/>
      <c r="P203" s="262"/>
      <c r="Q203" s="262"/>
      <c r="R203" s="262"/>
      <c r="S203" s="262"/>
      <c r="T203" s="263"/>
      <c r="AT203" s="264" t="s">
        <v>275</v>
      </c>
      <c r="AU203" s="264" t="s">
        <v>90</v>
      </c>
      <c r="AV203" s="12" t="s">
        <v>90</v>
      </c>
      <c r="AW203" s="12" t="s">
        <v>42</v>
      </c>
      <c r="AX203" s="12" t="s">
        <v>87</v>
      </c>
      <c r="AY203" s="264" t="s">
        <v>183</v>
      </c>
    </row>
    <row r="204" s="1" customFormat="1" ht="16.5" customHeight="1">
      <c r="B204" s="47"/>
      <c r="C204" s="265" t="s">
        <v>512</v>
      </c>
      <c r="D204" s="265" t="s">
        <v>302</v>
      </c>
      <c r="E204" s="266" t="s">
        <v>1313</v>
      </c>
      <c r="F204" s="267" t="s">
        <v>1314</v>
      </c>
      <c r="G204" s="268" t="s">
        <v>289</v>
      </c>
      <c r="H204" s="269">
        <v>220</v>
      </c>
      <c r="I204" s="270"/>
      <c r="J204" s="271">
        <f>ROUND(I204*H204,2)</f>
        <v>0</v>
      </c>
      <c r="K204" s="267" t="s">
        <v>273</v>
      </c>
      <c r="L204" s="272"/>
      <c r="M204" s="273" t="s">
        <v>34</v>
      </c>
      <c r="N204" s="274" t="s">
        <v>50</v>
      </c>
      <c r="O204" s="48"/>
      <c r="P204" s="244">
        <f>O204*H204</f>
        <v>0</v>
      </c>
      <c r="Q204" s="244">
        <v>0.0024099999999999998</v>
      </c>
      <c r="R204" s="244">
        <f>Q204*H204</f>
        <v>0.5302</v>
      </c>
      <c r="S204" s="244">
        <v>0</v>
      </c>
      <c r="T204" s="245">
        <f>S204*H204</f>
        <v>0</v>
      </c>
      <c r="AR204" s="24" t="s">
        <v>212</v>
      </c>
      <c r="AT204" s="24" t="s">
        <v>302</v>
      </c>
      <c r="AU204" s="24" t="s">
        <v>90</v>
      </c>
      <c r="AY204" s="24" t="s">
        <v>183</v>
      </c>
      <c r="BE204" s="246">
        <f>IF(N204="základní",J204,0)</f>
        <v>0</v>
      </c>
      <c r="BF204" s="246">
        <f>IF(N204="snížená",J204,0)</f>
        <v>0</v>
      </c>
      <c r="BG204" s="246">
        <f>IF(N204="zákl. přenesená",J204,0)</f>
        <v>0</v>
      </c>
      <c r="BH204" s="246">
        <f>IF(N204="sníž. přenesená",J204,0)</f>
        <v>0</v>
      </c>
      <c r="BI204" s="246">
        <f>IF(N204="nulová",J204,0)</f>
        <v>0</v>
      </c>
      <c r="BJ204" s="24" t="s">
        <v>87</v>
      </c>
      <c r="BK204" s="246">
        <f>ROUND(I204*H204,2)</f>
        <v>0</v>
      </c>
      <c r="BL204" s="24" t="s">
        <v>197</v>
      </c>
      <c r="BM204" s="24" t="s">
        <v>1315</v>
      </c>
    </row>
    <row r="205" s="12" customFormat="1">
      <c r="B205" s="253"/>
      <c r="C205" s="254"/>
      <c r="D205" s="255" t="s">
        <v>275</v>
      </c>
      <c r="E205" s="256" t="s">
        <v>34</v>
      </c>
      <c r="F205" s="257" t="s">
        <v>1288</v>
      </c>
      <c r="G205" s="254"/>
      <c r="H205" s="258">
        <v>220</v>
      </c>
      <c r="I205" s="259"/>
      <c r="J205" s="254"/>
      <c r="K205" s="254"/>
      <c r="L205" s="260"/>
      <c r="M205" s="261"/>
      <c r="N205" s="262"/>
      <c r="O205" s="262"/>
      <c r="P205" s="262"/>
      <c r="Q205" s="262"/>
      <c r="R205" s="262"/>
      <c r="S205" s="262"/>
      <c r="T205" s="263"/>
      <c r="AT205" s="264" t="s">
        <v>275</v>
      </c>
      <c r="AU205" s="264" t="s">
        <v>90</v>
      </c>
      <c r="AV205" s="12" t="s">
        <v>90</v>
      </c>
      <c r="AW205" s="12" t="s">
        <v>42</v>
      </c>
      <c r="AX205" s="12" t="s">
        <v>87</v>
      </c>
      <c r="AY205" s="264" t="s">
        <v>183</v>
      </c>
    </row>
    <row r="206" s="1" customFormat="1" ht="38.25" customHeight="1">
      <c r="B206" s="47"/>
      <c r="C206" s="235" t="s">
        <v>516</v>
      </c>
      <c r="D206" s="235" t="s">
        <v>184</v>
      </c>
      <c r="E206" s="236" t="s">
        <v>1316</v>
      </c>
      <c r="F206" s="237" t="s">
        <v>1317</v>
      </c>
      <c r="G206" s="238" t="s">
        <v>528</v>
      </c>
      <c r="H206" s="239">
        <v>62</v>
      </c>
      <c r="I206" s="240"/>
      <c r="J206" s="241">
        <f>ROUND(I206*H206,2)</f>
        <v>0</v>
      </c>
      <c r="K206" s="237" t="s">
        <v>273</v>
      </c>
      <c r="L206" s="73"/>
      <c r="M206" s="242" t="s">
        <v>34</v>
      </c>
      <c r="N206" s="243" t="s">
        <v>50</v>
      </c>
      <c r="O206" s="48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AR206" s="24" t="s">
        <v>197</v>
      </c>
      <c r="AT206" s="24" t="s">
        <v>184</v>
      </c>
      <c r="AU206" s="24" t="s">
        <v>90</v>
      </c>
      <c r="AY206" s="24" t="s">
        <v>183</v>
      </c>
      <c r="BE206" s="246">
        <f>IF(N206="základní",J206,0)</f>
        <v>0</v>
      </c>
      <c r="BF206" s="246">
        <f>IF(N206="snížená",J206,0)</f>
        <v>0</v>
      </c>
      <c r="BG206" s="246">
        <f>IF(N206="zákl. přenesená",J206,0)</f>
        <v>0</v>
      </c>
      <c r="BH206" s="246">
        <f>IF(N206="sníž. přenesená",J206,0)</f>
        <v>0</v>
      </c>
      <c r="BI206" s="246">
        <f>IF(N206="nulová",J206,0)</f>
        <v>0</v>
      </c>
      <c r="BJ206" s="24" t="s">
        <v>87</v>
      </c>
      <c r="BK206" s="246">
        <f>ROUND(I206*H206,2)</f>
        <v>0</v>
      </c>
      <c r="BL206" s="24" t="s">
        <v>197</v>
      </c>
      <c r="BM206" s="24" t="s">
        <v>1318</v>
      </c>
    </row>
    <row r="207" s="12" customFormat="1">
      <c r="B207" s="253"/>
      <c r="C207" s="254"/>
      <c r="D207" s="255" t="s">
        <v>275</v>
      </c>
      <c r="E207" s="256" t="s">
        <v>34</v>
      </c>
      <c r="F207" s="257" t="s">
        <v>1319</v>
      </c>
      <c r="G207" s="254"/>
      <c r="H207" s="258">
        <v>62</v>
      </c>
      <c r="I207" s="259"/>
      <c r="J207" s="254"/>
      <c r="K207" s="254"/>
      <c r="L207" s="260"/>
      <c r="M207" s="261"/>
      <c r="N207" s="262"/>
      <c r="O207" s="262"/>
      <c r="P207" s="262"/>
      <c r="Q207" s="262"/>
      <c r="R207" s="262"/>
      <c r="S207" s="262"/>
      <c r="T207" s="263"/>
      <c r="AT207" s="264" t="s">
        <v>275</v>
      </c>
      <c r="AU207" s="264" t="s">
        <v>90</v>
      </c>
      <c r="AV207" s="12" t="s">
        <v>90</v>
      </c>
      <c r="AW207" s="12" t="s">
        <v>42</v>
      </c>
      <c r="AX207" s="12" t="s">
        <v>87</v>
      </c>
      <c r="AY207" s="264" t="s">
        <v>183</v>
      </c>
    </row>
    <row r="208" s="1" customFormat="1" ht="25.5" customHeight="1">
      <c r="B208" s="47"/>
      <c r="C208" s="265" t="s">
        <v>520</v>
      </c>
      <c r="D208" s="265" t="s">
        <v>302</v>
      </c>
      <c r="E208" s="266" t="s">
        <v>1320</v>
      </c>
      <c r="F208" s="267" t="s">
        <v>1321</v>
      </c>
      <c r="G208" s="268" t="s">
        <v>528</v>
      </c>
      <c r="H208" s="269">
        <v>31</v>
      </c>
      <c r="I208" s="270"/>
      <c r="J208" s="271">
        <f>ROUND(I208*H208,2)</f>
        <v>0</v>
      </c>
      <c r="K208" s="267" t="s">
        <v>273</v>
      </c>
      <c r="L208" s="272"/>
      <c r="M208" s="273" t="s">
        <v>34</v>
      </c>
      <c r="N208" s="274" t="s">
        <v>50</v>
      </c>
      <c r="O208" s="48"/>
      <c r="P208" s="244">
        <f>O208*H208</f>
        <v>0</v>
      </c>
      <c r="Q208" s="244">
        <v>0.00064999999999999997</v>
      </c>
      <c r="R208" s="244">
        <f>Q208*H208</f>
        <v>0.020149999999999998</v>
      </c>
      <c r="S208" s="244">
        <v>0</v>
      </c>
      <c r="T208" s="245">
        <f>S208*H208</f>
        <v>0</v>
      </c>
      <c r="AR208" s="24" t="s">
        <v>212</v>
      </c>
      <c r="AT208" s="24" t="s">
        <v>302</v>
      </c>
      <c r="AU208" s="24" t="s">
        <v>90</v>
      </c>
      <c r="AY208" s="24" t="s">
        <v>183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24" t="s">
        <v>87</v>
      </c>
      <c r="BK208" s="246">
        <f>ROUND(I208*H208,2)</f>
        <v>0</v>
      </c>
      <c r="BL208" s="24" t="s">
        <v>197</v>
      </c>
      <c r="BM208" s="24" t="s">
        <v>1322</v>
      </c>
    </row>
    <row r="209" s="12" customFormat="1">
      <c r="B209" s="253"/>
      <c r="C209" s="254"/>
      <c r="D209" s="255" t="s">
        <v>275</v>
      </c>
      <c r="E209" s="256" t="s">
        <v>34</v>
      </c>
      <c r="F209" s="257" t="s">
        <v>417</v>
      </c>
      <c r="G209" s="254"/>
      <c r="H209" s="258">
        <v>31</v>
      </c>
      <c r="I209" s="259"/>
      <c r="J209" s="254"/>
      <c r="K209" s="254"/>
      <c r="L209" s="260"/>
      <c r="M209" s="261"/>
      <c r="N209" s="262"/>
      <c r="O209" s="262"/>
      <c r="P209" s="262"/>
      <c r="Q209" s="262"/>
      <c r="R209" s="262"/>
      <c r="S209" s="262"/>
      <c r="T209" s="263"/>
      <c r="AT209" s="264" t="s">
        <v>275</v>
      </c>
      <c r="AU209" s="264" t="s">
        <v>90</v>
      </c>
      <c r="AV209" s="12" t="s">
        <v>90</v>
      </c>
      <c r="AW209" s="12" t="s">
        <v>42</v>
      </c>
      <c r="AX209" s="12" t="s">
        <v>87</v>
      </c>
      <c r="AY209" s="264" t="s">
        <v>183</v>
      </c>
    </row>
    <row r="210" s="1" customFormat="1" ht="25.5" customHeight="1">
      <c r="B210" s="47"/>
      <c r="C210" s="265" t="s">
        <v>525</v>
      </c>
      <c r="D210" s="265" t="s">
        <v>302</v>
      </c>
      <c r="E210" s="266" t="s">
        <v>1323</v>
      </c>
      <c r="F210" s="267" t="s">
        <v>1324</v>
      </c>
      <c r="G210" s="268" t="s">
        <v>528</v>
      </c>
      <c r="H210" s="269">
        <v>31</v>
      </c>
      <c r="I210" s="270"/>
      <c r="J210" s="271">
        <f>ROUND(I210*H210,2)</f>
        <v>0</v>
      </c>
      <c r="K210" s="267" t="s">
        <v>273</v>
      </c>
      <c r="L210" s="272"/>
      <c r="M210" s="273" t="s">
        <v>34</v>
      </c>
      <c r="N210" s="274" t="s">
        <v>50</v>
      </c>
      <c r="O210" s="48"/>
      <c r="P210" s="244">
        <f>O210*H210</f>
        <v>0</v>
      </c>
      <c r="Q210" s="244">
        <v>0.00064000000000000005</v>
      </c>
      <c r="R210" s="244">
        <f>Q210*H210</f>
        <v>0.01984</v>
      </c>
      <c r="S210" s="244">
        <v>0</v>
      </c>
      <c r="T210" s="245">
        <f>S210*H210</f>
        <v>0</v>
      </c>
      <c r="AR210" s="24" t="s">
        <v>212</v>
      </c>
      <c r="AT210" s="24" t="s">
        <v>302</v>
      </c>
      <c r="AU210" s="24" t="s">
        <v>90</v>
      </c>
      <c r="AY210" s="24" t="s">
        <v>183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24" t="s">
        <v>87</v>
      </c>
      <c r="BK210" s="246">
        <f>ROUND(I210*H210,2)</f>
        <v>0</v>
      </c>
      <c r="BL210" s="24" t="s">
        <v>197</v>
      </c>
      <c r="BM210" s="24" t="s">
        <v>1325</v>
      </c>
    </row>
    <row r="211" s="12" customFormat="1">
      <c r="B211" s="253"/>
      <c r="C211" s="254"/>
      <c r="D211" s="255" t="s">
        <v>275</v>
      </c>
      <c r="E211" s="256" t="s">
        <v>34</v>
      </c>
      <c r="F211" s="257" t="s">
        <v>417</v>
      </c>
      <c r="G211" s="254"/>
      <c r="H211" s="258">
        <v>31</v>
      </c>
      <c r="I211" s="259"/>
      <c r="J211" s="254"/>
      <c r="K211" s="254"/>
      <c r="L211" s="260"/>
      <c r="M211" s="261"/>
      <c r="N211" s="262"/>
      <c r="O211" s="262"/>
      <c r="P211" s="262"/>
      <c r="Q211" s="262"/>
      <c r="R211" s="262"/>
      <c r="S211" s="262"/>
      <c r="T211" s="263"/>
      <c r="AT211" s="264" t="s">
        <v>275</v>
      </c>
      <c r="AU211" s="264" t="s">
        <v>90</v>
      </c>
      <c r="AV211" s="12" t="s">
        <v>90</v>
      </c>
      <c r="AW211" s="12" t="s">
        <v>42</v>
      </c>
      <c r="AX211" s="12" t="s">
        <v>87</v>
      </c>
      <c r="AY211" s="264" t="s">
        <v>183</v>
      </c>
    </row>
    <row r="212" s="1" customFormat="1" ht="25.5" customHeight="1">
      <c r="B212" s="47"/>
      <c r="C212" s="235" t="s">
        <v>532</v>
      </c>
      <c r="D212" s="235" t="s">
        <v>184</v>
      </c>
      <c r="E212" s="236" t="s">
        <v>641</v>
      </c>
      <c r="F212" s="237" t="s">
        <v>642</v>
      </c>
      <c r="G212" s="238" t="s">
        <v>318</v>
      </c>
      <c r="H212" s="239">
        <v>0.40000000000000002</v>
      </c>
      <c r="I212" s="240"/>
      <c r="J212" s="241">
        <f>ROUND(I212*H212,2)</f>
        <v>0</v>
      </c>
      <c r="K212" s="237" t="s">
        <v>273</v>
      </c>
      <c r="L212" s="73"/>
      <c r="M212" s="242" t="s">
        <v>34</v>
      </c>
      <c r="N212" s="243" t="s">
        <v>50</v>
      </c>
      <c r="O212" s="48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AR212" s="24" t="s">
        <v>197</v>
      </c>
      <c r="AT212" s="24" t="s">
        <v>184</v>
      </c>
      <c r="AU212" s="24" t="s">
        <v>90</v>
      </c>
      <c r="AY212" s="24" t="s">
        <v>183</v>
      </c>
      <c r="BE212" s="246">
        <f>IF(N212="základní",J212,0)</f>
        <v>0</v>
      </c>
      <c r="BF212" s="246">
        <f>IF(N212="snížená",J212,0)</f>
        <v>0</v>
      </c>
      <c r="BG212" s="246">
        <f>IF(N212="zákl. přenesená",J212,0)</f>
        <v>0</v>
      </c>
      <c r="BH212" s="246">
        <f>IF(N212="sníž. přenesená",J212,0)</f>
        <v>0</v>
      </c>
      <c r="BI212" s="246">
        <f>IF(N212="nulová",J212,0)</f>
        <v>0</v>
      </c>
      <c r="BJ212" s="24" t="s">
        <v>87</v>
      </c>
      <c r="BK212" s="246">
        <f>ROUND(I212*H212,2)</f>
        <v>0</v>
      </c>
      <c r="BL212" s="24" t="s">
        <v>197</v>
      </c>
      <c r="BM212" s="24" t="s">
        <v>1326</v>
      </c>
    </row>
    <row r="213" s="12" customFormat="1">
      <c r="B213" s="253"/>
      <c r="C213" s="254"/>
      <c r="D213" s="255" t="s">
        <v>275</v>
      </c>
      <c r="E213" s="256" t="s">
        <v>34</v>
      </c>
      <c r="F213" s="257" t="s">
        <v>903</v>
      </c>
      <c r="G213" s="254"/>
      <c r="H213" s="258">
        <v>0.40000000000000002</v>
      </c>
      <c r="I213" s="259"/>
      <c r="J213" s="254"/>
      <c r="K213" s="254"/>
      <c r="L213" s="260"/>
      <c r="M213" s="261"/>
      <c r="N213" s="262"/>
      <c r="O213" s="262"/>
      <c r="P213" s="262"/>
      <c r="Q213" s="262"/>
      <c r="R213" s="262"/>
      <c r="S213" s="262"/>
      <c r="T213" s="263"/>
      <c r="AT213" s="264" t="s">
        <v>275</v>
      </c>
      <c r="AU213" s="264" t="s">
        <v>90</v>
      </c>
      <c r="AV213" s="12" t="s">
        <v>90</v>
      </c>
      <c r="AW213" s="12" t="s">
        <v>42</v>
      </c>
      <c r="AX213" s="12" t="s">
        <v>87</v>
      </c>
      <c r="AY213" s="264" t="s">
        <v>183</v>
      </c>
    </row>
    <row r="214" s="11" customFormat="1" ht="29.88" customHeight="1">
      <c r="B214" s="219"/>
      <c r="C214" s="220"/>
      <c r="D214" s="221" t="s">
        <v>78</v>
      </c>
      <c r="E214" s="233" t="s">
        <v>216</v>
      </c>
      <c r="F214" s="233" t="s">
        <v>645</v>
      </c>
      <c r="G214" s="220"/>
      <c r="H214" s="220"/>
      <c r="I214" s="223"/>
      <c r="J214" s="234">
        <f>BK214</f>
        <v>0</v>
      </c>
      <c r="K214" s="220"/>
      <c r="L214" s="225"/>
      <c r="M214" s="226"/>
      <c r="N214" s="227"/>
      <c r="O214" s="227"/>
      <c r="P214" s="228">
        <f>P215+SUM(P216:P221)</f>
        <v>0</v>
      </c>
      <c r="Q214" s="227"/>
      <c r="R214" s="228">
        <f>R215+SUM(R216:R221)</f>
        <v>0</v>
      </c>
      <c r="S214" s="227"/>
      <c r="T214" s="229">
        <f>T215+SUM(T216:T221)</f>
        <v>0</v>
      </c>
      <c r="AR214" s="230" t="s">
        <v>87</v>
      </c>
      <c r="AT214" s="231" t="s">
        <v>78</v>
      </c>
      <c r="AU214" s="231" t="s">
        <v>87</v>
      </c>
      <c r="AY214" s="230" t="s">
        <v>183</v>
      </c>
      <c r="BK214" s="232">
        <f>BK215+SUM(BK216:BK221)</f>
        <v>0</v>
      </c>
    </row>
    <row r="215" s="1" customFormat="1" ht="16.5" customHeight="1">
      <c r="B215" s="47"/>
      <c r="C215" s="235" t="s">
        <v>536</v>
      </c>
      <c r="D215" s="235" t="s">
        <v>184</v>
      </c>
      <c r="E215" s="236" t="s">
        <v>647</v>
      </c>
      <c r="F215" s="237" t="s">
        <v>648</v>
      </c>
      <c r="G215" s="238" t="s">
        <v>289</v>
      </c>
      <c r="H215" s="239">
        <v>300</v>
      </c>
      <c r="I215" s="240"/>
      <c r="J215" s="241">
        <f>ROUND(I215*H215,2)</f>
        <v>0</v>
      </c>
      <c r="K215" s="237" t="s">
        <v>273</v>
      </c>
      <c r="L215" s="73"/>
      <c r="M215" s="242" t="s">
        <v>34</v>
      </c>
      <c r="N215" s="243" t="s">
        <v>50</v>
      </c>
      <c r="O215" s="48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AR215" s="24" t="s">
        <v>197</v>
      </c>
      <c r="AT215" s="24" t="s">
        <v>184</v>
      </c>
      <c r="AU215" s="24" t="s">
        <v>90</v>
      </c>
      <c r="AY215" s="24" t="s">
        <v>183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24" t="s">
        <v>87</v>
      </c>
      <c r="BK215" s="246">
        <f>ROUND(I215*H215,2)</f>
        <v>0</v>
      </c>
      <c r="BL215" s="24" t="s">
        <v>197</v>
      </c>
      <c r="BM215" s="24" t="s">
        <v>1327</v>
      </c>
    </row>
    <row r="216" s="12" customFormat="1">
      <c r="B216" s="253"/>
      <c r="C216" s="254"/>
      <c r="D216" s="255" t="s">
        <v>275</v>
      </c>
      <c r="E216" s="256" t="s">
        <v>34</v>
      </c>
      <c r="F216" s="257" t="s">
        <v>1307</v>
      </c>
      <c r="G216" s="254"/>
      <c r="H216" s="258">
        <v>300</v>
      </c>
      <c r="I216" s="259"/>
      <c r="J216" s="254"/>
      <c r="K216" s="254"/>
      <c r="L216" s="260"/>
      <c r="M216" s="261"/>
      <c r="N216" s="262"/>
      <c r="O216" s="262"/>
      <c r="P216" s="262"/>
      <c r="Q216" s="262"/>
      <c r="R216" s="262"/>
      <c r="S216" s="262"/>
      <c r="T216" s="263"/>
      <c r="AT216" s="264" t="s">
        <v>275</v>
      </c>
      <c r="AU216" s="264" t="s">
        <v>90</v>
      </c>
      <c r="AV216" s="12" t="s">
        <v>90</v>
      </c>
      <c r="AW216" s="12" t="s">
        <v>42</v>
      </c>
      <c r="AX216" s="12" t="s">
        <v>87</v>
      </c>
      <c r="AY216" s="264" t="s">
        <v>183</v>
      </c>
    </row>
    <row r="217" s="1" customFormat="1" ht="25.5" customHeight="1">
      <c r="B217" s="47"/>
      <c r="C217" s="235" t="s">
        <v>541</v>
      </c>
      <c r="D217" s="235" t="s">
        <v>184</v>
      </c>
      <c r="E217" s="236" t="s">
        <v>656</v>
      </c>
      <c r="F217" s="237" t="s">
        <v>657</v>
      </c>
      <c r="G217" s="238" t="s">
        <v>289</v>
      </c>
      <c r="H217" s="239">
        <v>440</v>
      </c>
      <c r="I217" s="240"/>
      <c r="J217" s="241">
        <f>ROUND(I217*H217,2)</f>
        <v>0</v>
      </c>
      <c r="K217" s="237" t="s">
        <v>273</v>
      </c>
      <c r="L217" s="73"/>
      <c r="M217" s="242" t="s">
        <v>34</v>
      </c>
      <c r="N217" s="243" t="s">
        <v>50</v>
      </c>
      <c r="O217" s="48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AR217" s="24" t="s">
        <v>197</v>
      </c>
      <c r="AT217" s="24" t="s">
        <v>184</v>
      </c>
      <c r="AU217" s="24" t="s">
        <v>90</v>
      </c>
      <c r="AY217" s="24" t="s">
        <v>183</v>
      </c>
      <c r="BE217" s="246">
        <f>IF(N217="základní",J217,0)</f>
        <v>0</v>
      </c>
      <c r="BF217" s="246">
        <f>IF(N217="snížená",J217,0)</f>
        <v>0</v>
      </c>
      <c r="BG217" s="246">
        <f>IF(N217="zákl. přenesená",J217,0)</f>
        <v>0</v>
      </c>
      <c r="BH217" s="246">
        <f>IF(N217="sníž. přenesená",J217,0)</f>
        <v>0</v>
      </c>
      <c r="BI217" s="246">
        <f>IF(N217="nulová",J217,0)</f>
        <v>0</v>
      </c>
      <c r="BJ217" s="24" t="s">
        <v>87</v>
      </c>
      <c r="BK217" s="246">
        <f>ROUND(I217*H217,2)</f>
        <v>0</v>
      </c>
      <c r="BL217" s="24" t="s">
        <v>197</v>
      </c>
      <c r="BM217" s="24" t="s">
        <v>1328</v>
      </c>
    </row>
    <row r="218" s="12" customFormat="1">
      <c r="B218" s="253"/>
      <c r="C218" s="254"/>
      <c r="D218" s="255" t="s">
        <v>275</v>
      </c>
      <c r="E218" s="256" t="s">
        <v>34</v>
      </c>
      <c r="F218" s="257" t="s">
        <v>1329</v>
      </c>
      <c r="G218" s="254"/>
      <c r="H218" s="258">
        <v>440</v>
      </c>
      <c r="I218" s="259"/>
      <c r="J218" s="254"/>
      <c r="K218" s="254"/>
      <c r="L218" s="260"/>
      <c r="M218" s="261"/>
      <c r="N218" s="262"/>
      <c r="O218" s="262"/>
      <c r="P218" s="262"/>
      <c r="Q218" s="262"/>
      <c r="R218" s="262"/>
      <c r="S218" s="262"/>
      <c r="T218" s="263"/>
      <c r="AT218" s="264" t="s">
        <v>275</v>
      </c>
      <c r="AU218" s="264" t="s">
        <v>90</v>
      </c>
      <c r="AV218" s="12" t="s">
        <v>90</v>
      </c>
      <c r="AW218" s="12" t="s">
        <v>42</v>
      </c>
      <c r="AX218" s="12" t="s">
        <v>87</v>
      </c>
      <c r="AY218" s="264" t="s">
        <v>183</v>
      </c>
    </row>
    <row r="219" s="1" customFormat="1" ht="25.5" customHeight="1">
      <c r="B219" s="47"/>
      <c r="C219" s="235" t="s">
        <v>545</v>
      </c>
      <c r="D219" s="235" t="s">
        <v>184</v>
      </c>
      <c r="E219" s="236" t="s">
        <v>661</v>
      </c>
      <c r="F219" s="237" t="s">
        <v>662</v>
      </c>
      <c r="G219" s="238" t="s">
        <v>289</v>
      </c>
      <c r="H219" s="239">
        <v>440</v>
      </c>
      <c r="I219" s="240"/>
      <c r="J219" s="241">
        <f>ROUND(I219*H219,2)</f>
        <v>0</v>
      </c>
      <c r="K219" s="237" t="s">
        <v>273</v>
      </c>
      <c r="L219" s="73"/>
      <c r="M219" s="242" t="s">
        <v>34</v>
      </c>
      <c r="N219" s="243" t="s">
        <v>50</v>
      </c>
      <c r="O219" s="48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AR219" s="24" t="s">
        <v>197</v>
      </c>
      <c r="AT219" s="24" t="s">
        <v>184</v>
      </c>
      <c r="AU219" s="24" t="s">
        <v>90</v>
      </c>
      <c r="AY219" s="24" t="s">
        <v>183</v>
      </c>
      <c r="BE219" s="246">
        <f>IF(N219="základní",J219,0)</f>
        <v>0</v>
      </c>
      <c r="BF219" s="246">
        <f>IF(N219="snížená",J219,0)</f>
        <v>0</v>
      </c>
      <c r="BG219" s="246">
        <f>IF(N219="zákl. přenesená",J219,0)</f>
        <v>0</v>
      </c>
      <c r="BH219" s="246">
        <f>IF(N219="sníž. přenesená",J219,0)</f>
        <v>0</v>
      </c>
      <c r="BI219" s="246">
        <f>IF(N219="nulová",J219,0)</f>
        <v>0</v>
      </c>
      <c r="BJ219" s="24" t="s">
        <v>87</v>
      </c>
      <c r="BK219" s="246">
        <f>ROUND(I219*H219,2)</f>
        <v>0</v>
      </c>
      <c r="BL219" s="24" t="s">
        <v>197</v>
      </c>
      <c r="BM219" s="24" t="s">
        <v>1330</v>
      </c>
    </row>
    <row r="220" s="12" customFormat="1">
      <c r="B220" s="253"/>
      <c r="C220" s="254"/>
      <c r="D220" s="255" t="s">
        <v>275</v>
      </c>
      <c r="E220" s="256" t="s">
        <v>34</v>
      </c>
      <c r="F220" s="257" t="s">
        <v>1329</v>
      </c>
      <c r="G220" s="254"/>
      <c r="H220" s="258">
        <v>440</v>
      </c>
      <c r="I220" s="259"/>
      <c r="J220" s="254"/>
      <c r="K220" s="254"/>
      <c r="L220" s="260"/>
      <c r="M220" s="261"/>
      <c r="N220" s="262"/>
      <c r="O220" s="262"/>
      <c r="P220" s="262"/>
      <c r="Q220" s="262"/>
      <c r="R220" s="262"/>
      <c r="S220" s="262"/>
      <c r="T220" s="263"/>
      <c r="AT220" s="264" t="s">
        <v>275</v>
      </c>
      <c r="AU220" s="264" t="s">
        <v>90</v>
      </c>
      <c r="AV220" s="12" t="s">
        <v>90</v>
      </c>
      <c r="AW220" s="12" t="s">
        <v>42</v>
      </c>
      <c r="AX220" s="12" t="s">
        <v>87</v>
      </c>
      <c r="AY220" s="264" t="s">
        <v>183</v>
      </c>
    </row>
    <row r="221" s="11" customFormat="1" ht="22.32" customHeight="1">
      <c r="B221" s="219"/>
      <c r="C221" s="220"/>
      <c r="D221" s="221" t="s">
        <v>78</v>
      </c>
      <c r="E221" s="233" t="s">
        <v>664</v>
      </c>
      <c r="F221" s="233" t="s">
        <v>665</v>
      </c>
      <c r="G221" s="220"/>
      <c r="H221" s="220"/>
      <c r="I221" s="223"/>
      <c r="J221" s="234">
        <f>BK221</f>
        <v>0</v>
      </c>
      <c r="K221" s="220"/>
      <c r="L221" s="225"/>
      <c r="M221" s="226"/>
      <c r="N221" s="227"/>
      <c r="O221" s="227"/>
      <c r="P221" s="228">
        <f>SUM(P222:P240)</f>
        <v>0</v>
      </c>
      <c r="Q221" s="227"/>
      <c r="R221" s="228">
        <f>SUM(R222:R240)</f>
        <v>0</v>
      </c>
      <c r="S221" s="227"/>
      <c r="T221" s="229">
        <f>SUM(T222:T240)</f>
        <v>0</v>
      </c>
      <c r="AR221" s="230" t="s">
        <v>87</v>
      </c>
      <c r="AT221" s="231" t="s">
        <v>78</v>
      </c>
      <c r="AU221" s="231" t="s">
        <v>90</v>
      </c>
      <c r="AY221" s="230" t="s">
        <v>183</v>
      </c>
      <c r="BK221" s="232">
        <f>SUM(BK222:BK240)</f>
        <v>0</v>
      </c>
    </row>
    <row r="222" s="1" customFormat="1" ht="25.5" customHeight="1">
      <c r="B222" s="47"/>
      <c r="C222" s="235" t="s">
        <v>550</v>
      </c>
      <c r="D222" s="235" t="s">
        <v>184</v>
      </c>
      <c r="E222" s="236" t="s">
        <v>667</v>
      </c>
      <c r="F222" s="237" t="s">
        <v>668</v>
      </c>
      <c r="G222" s="238" t="s">
        <v>289</v>
      </c>
      <c r="H222" s="239">
        <v>300</v>
      </c>
      <c r="I222" s="240"/>
      <c r="J222" s="241">
        <f>ROUND(I222*H222,2)</f>
        <v>0</v>
      </c>
      <c r="K222" s="237" t="s">
        <v>34</v>
      </c>
      <c r="L222" s="73"/>
      <c r="M222" s="242" t="s">
        <v>34</v>
      </c>
      <c r="N222" s="243" t="s">
        <v>50</v>
      </c>
      <c r="O222" s="48"/>
      <c r="P222" s="244">
        <f>O222*H222</f>
        <v>0</v>
      </c>
      <c r="Q222" s="244">
        <v>0</v>
      </c>
      <c r="R222" s="244">
        <f>Q222*H222</f>
        <v>0</v>
      </c>
      <c r="S222" s="244">
        <v>0</v>
      </c>
      <c r="T222" s="245">
        <f>S222*H222</f>
        <v>0</v>
      </c>
      <c r="AR222" s="24" t="s">
        <v>197</v>
      </c>
      <c r="AT222" s="24" t="s">
        <v>184</v>
      </c>
      <c r="AU222" s="24" t="s">
        <v>193</v>
      </c>
      <c r="AY222" s="24" t="s">
        <v>183</v>
      </c>
      <c r="BE222" s="246">
        <f>IF(N222="základní",J222,0)</f>
        <v>0</v>
      </c>
      <c r="BF222" s="246">
        <f>IF(N222="snížená",J222,0)</f>
        <v>0</v>
      </c>
      <c r="BG222" s="246">
        <f>IF(N222="zákl. přenesená",J222,0)</f>
        <v>0</v>
      </c>
      <c r="BH222" s="246">
        <f>IF(N222="sníž. přenesená",J222,0)</f>
        <v>0</v>
      </c>
      <c r="BI222" s="246">
        <f>IF(N222="nulová",J222,0)</f>
        <v>0</v>
      </c>
      <c r="BJ222" s="24" t="s">
        <v>87</v>
      </c>
      <c r="BK222" s="246">
        <f>ROUND(I222*H222,2)</f>
        <v>0</v>
      </c>
      <c r="BL222" s="24" t="s">
        <v>197</v>
      </c>
      <c r="BM222" s="24" t="s">
        <v>1331</v>
      </c>
    </row>
    <row r="223" s="12" customFormat="1">
      <c r="B223" s="253"/>
      <c r="C223" s="254"/>
      <c r="D223" s="255" t="s">
        <v>275</v>
      </c>
      <c r="E223" s="256" t="s">
        <v>34</v>
      </c>
      <c r="F223" s="257" t="s">
        <v>1307</v>
      </c>
      <c r="G223" s="254"/>
      <c r="H223" s="258">
        <v>300</v>
      </c>
      <c r="I223" s="259"/>
      <c r="J223" s="254"/>
      <c r="K223" s="254"/>
      <c r="L223" s="260"/>
      <c r="M223" s="261"/>
      <c r="N223" s="262"/>
      <c r="O223" s="262"/>
      <c r="P223" s="262"/>
      <c r="Q223" s="262"/>
      <c r="R223" s="262"/>
      <c r="S223" s="262"/>
      <c r="T223" s="263"/>
      <c r="AT223" s="264" t="s">
        <v>275</v>
      </c>
      <c r="AU223" s="264" t="s">
        <v>193</v>
      </c>
      <c r="AV223" s="12" t="s">
        <v>90</v>
      </c>
      <c r="AW223" s="12" t="s">
        <v>42</v>
      </c>
      <c r="AX223" s="12" t="s">
        <v>87</v>
      </c>
      <c r="AY223" s="264" t="s">
        <v>183</v>
      </c>
    </row>
    <row r="224" s="1" customFormat="1" ht="25.5" customHeight="1">
      <c r="B224" s="47"/>
      <c r="C224" s="235" t="s">
        <v>554</v>
      </c>
      <c r="D224" s="235" t="s">
        <v>184</v>
      </c>
      <c r="E224" s="236" t="s">
        <v>671</v>
      </c>
      <c r="F224" s="237" t="s">
        <v>672</v>
      </c>
      <c r="G224" s="238" t="s">
        <v>305</v>
      </c>
      <c r="H224" s="239">
        <v>177</v>
      </c>
      <c r="I224" s="240"/>
      <c r="J224" s="241">
        <f>ROUND(I224*H224,2)</f>
        <v>0</v>
      </c>
      <c r="K224" s="237" t="s">
        <v>273</v>
      </c>
      <c r="L224" s="73"/>
      <c r="M224" s="242" t="s">
        <v>34</v>
      </c>
      <c r="N224" s="243" t="s">
        <v>50</v>
      </c>
      <c r="O224" s="48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AR224" s="24" t="s">
        <v>197</v>
      </c>
      <c r="AT224" s="24" t="s">
        <v>184</v>
      </c>
      <c r="AU224" s="24" t="s">
        <v>193</v>
      </c>
      <c r="AY224" s="24" t="s">
        <v>183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24" t="s">
        <v>87</v>
      </c>
      <c r="BK224" s="246">
        <f>ROUND(I224*H224,2)</f>
        <v>0</v>
      </c>
      <c r="BL224" s="24" t="s">
        <v>197</v>
      </c>
      <c r="BM224" s="24" t="s">
        <v>1332</v>
      </c>
    </row>
    <row r="225" s="12" customFormat="1">
      <c r="B225" s="253"/>
      <c r="C225" s="254"/>
      <c r="D225" s="255" t="s">
        <v>275</v>
      </c>
      <c r="E225" s="256" t="s">
        <v>34</v>
      </c>
      <c r="F225" s="257" t="s">
        <v>1333</v>
      </c>
      <c r="G225" s="254"/>
      <c r="H225" s="258">
        <v>45</v>
      </c>
      <c r="I225" s="259"/>
      <c r="J225" s="254"/>
      <c r="K225" s="254"/>
      <c r="L225" s="260"/>
      <c r="M225" s="261"/>
      <c r="N225" s="262"/>
      <c r="O225" s="262"/>
      <c r="P225" s="262"/>
      <c r="Q225" s="262"/>
      <c r="R225" s="262"/>
      <c r="S225" s="262"/>
      <c r="T225" s="263"/>
      <c r="AT225" s="264" t="s">
        <v>275</v>
      </c>
      <c r="AU225" s="264" t="s">
        <v>193</v>
      </c>
      <c r="AV225" s="12" t="s">
        <v>90</v>
      </c>
      <c r="AW225" s="12" t="s">
        <v>42</v>
      </c>
      <c r="AX225" s="12" t="s">
        <v>79</v>
      </c>
      <c r="AY225" s="264" t="s">
        <v>183</v>
      </c>
    </row>
    <row r="226" s="12" customFormat="1">
      <c r="B226" s="253"/>
      <c r="C226" s="254"/>
      <c r="D226" s="255" t="s">
        <v>275</v>
      </c>
      <c r="E226" s="256" t="s">
        <v>34</v>
      </c>
      <c r="F226" s="257" t="s">
        <v>1334</v>
      </c>
      <c r="G226" s="254"/>
      <c r="H226" s="258">
        <v>132</v>
      </c>
      <c r="I226" s="259"/>
      <c r="J226" s="254"/>
      <c r="K226" s="254"/>
      <c r="L226" s="260"/>
      <c r="M226" s="261"/>
      <c r="N226" s="262"/>
      <c r="O226" s="262"/>
      <c r="P226" s="262"/>
      <c r="Q226" s="262"/>
      <c r="R226" s="262"/>
      <c r="S226" s="262"/>
      <c r="T226" s="263"/>
      <c r="AT226" s="264" t="s">
        <v>275</v>
      </c>
      <c r="AU226" s="264" t="s">
        <v>193</v>
      </c>
      <c r="AV226" s="12" t="s">
        <v>90</v>
      </c>
      <c r="AW226" s="12" t="s">
        <v>42</v>
      </c>
      <c r="AX226" s="12" t="s">
        <v>79</v>
      </c>
      <c r="AY226" s="264" t="s">
        <v>183</v>
      </c>
    </row>
    <row r="227" s="1" customFormat="1" ht="25.5" customHeight="1">
      <c r="B227" s="47"/>
      <c r="C227" s="235" t="s">
        <v>558</v>
      </c>
      <c r="D227" s="235" t="s">
        <v>184</v>
      </c>
      <c r="E227" s="236" t="s">
        <v>677</v>
      </c>
      <c r="F227" s="237" t="s">
        <v>678</v>
      </c>
      <c r="G227" s="238" t="s">
        <v>305</v>
      </c>
      <c r="H227" s="239">
        <v>5133</v>
      </c>
      <c r="I227" s="240"/>
      <c r="J227" s="241">
        <f>ROUND(I227*H227,2)</f>
        <v>0</v>
      </c>
      <c r="K227" s="237" t="s">
        <v>273</v>
      </c>
      <c r="L227" s="73"/>
      <c r="M227" s="242" t="s">
        <v>34</v>
      </c>
      <c r="N227" s="243" t="s">
        <v>50</v>
      </c>
      <c r="O227" s="48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AR227" s="24" t="s">
        <v>197</v>
      </c>
      <c r="AT227" s="24" t="s">
        <v>184</v>
      </c>
      <c r="AU227" s="24" t="s">
        <v>193</v>
      </c>
      <c r="AY227" s="24" t="s">
        <v>183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24" t="s">
        <v>87</v>
      </c>
      <c r="BK227" s="246">
        <f>ROUND(I227*H227,2)</f>
        <v>0</v>
      </c>
      <c r="BL227" s="24" t="s">
        <v>197</v>
      </c>
      <c r="BM227" s="24" t="s">
        <v>1335</v>
      </c>
    </row>
    <row r="228" s="12" customFormat="1">
      <c r="B228" s="253"/>
      <c r="C228" s="254"/>
      <c r="D228" s="255" t="s">
        <v>275</v>
      </c>
      <c r="E228" s="256" t="s">
        <v>34</v>
      </c>
      <c r="F228" s="257" t="s">
        <v>1336</v>
      </c>
      <c r="G228" s="254"/>
      <c r="H228" s="258">
        <v>5133</v>
      </c>
      <c r="I228" s="259"/>
      <c r="J228" s="254"/>
      <c r="K228" s="254"/>
      <c r="L228" s="260"/>
      <c r="M228" s="261"/>
      <c r="N228" s="262"/>
      <c r="O228" s="262"/>
      <c r="P228" s="262"/>
      <c r="Q228" s="262"/>
      <c r="R228" s="262"/>
      <c r="S228" s="262"/>
      <c r="T228" s="263"/>
      <c r="AT228" s="264" t="s">
        <v>275</v>
      </c>
      <c r="AU228" s="264" t="s">
        <v>193</v>
      </c>
      <c r="AV228" s="12" t="s">
        <v>90</v>
      </c>
      <c r="AW228" s="12" t="s">
        <v>42</v>
      </c>
      <c r="AX228" s="12" t="s">
        <v>79</v>
      </c>
      <c r="AY228" s="264" t="s">
        <v>183</v>
      </c>
    </row>
    <row r="229" s="1" customFormat="1" ht="16.5" customHeight="1">
      <c r="B229" s="47"/>
      <c r="C229" s="235" t="s">
        <v>562</v>
      </c>
      <c r="D229" s="235" t="s">
        <v>184</v>
      </c>
      <c r="E229" s="236" t="s">
        <v>682</v>
      </c>
      <c r="F229" s="237" t="s">
        <v>683</v>
      </c>
      <c r="G229" s="238" t="s">
        <v>305</v>
      </c>
      <c r="H229" s="239">
        <v>177</v>
      </c>
      <c r="I229" s="240"/>
      <c r="J229" s="241">
        <f>ROUND(I229*H229,2)</f>
        <v>0</v>
      </c>
      <c r="K229" s="237" t="s">
        <v>273</v>
      </c>
      <c r="L229" s="73"/>
      <c r="M229" s="242" t="s">
        <v>34</v>
      </c>
      <c r="N229" s="243" t="s">
        <v>50</v>
      </c>
      <c r="O229" s="48"/>
      <c r="P229" s="244">
        <f>O229*H229</f>
        <v>0</v>
      </c>
      <c r="Q229" s="244">
        <v>0</v>
      </c>
      <c r="R229" s="244">
        <f>Q229*H229</f>
        <v>0</v>
      </c>
      <c r="S229" s="244">
        <v>0</v>
      </c>
      <c r="T229" s="245">
        <f>S229*H229</f>
        <v>0</v>
      </c>
      <c r="AR229" s="24" t="s">
        <v>197</v>
      </c>
      <c r="AT229" s="24" t="s">
        <v>184</v>
      </c>
      <c r="AU229" s="24" t="s">
        <v>193</v>
      </c>
      <c r="AY229" s="24" t="s">
        <v>183</v>
      </c>
      <c r="BE229" s="246">
        <f>IF(N229="základní",J229,0)</f>
        <v>0</v>
      </c>
      <c r="BF229" s="246">
        <f>IF(N229="snížená",J229,0)</f>
        <v>0</v>
      </c>
      <c r="BG229" s="246">
        <f>IF(N229="zákl. přenesená",J229,0)</f>
        <v>0</v>
      </c>
      <c r="BH229" s="246">
        <f>IF(N229="sníž. přenesená",J229,0)</f>
        <v>0</v>
      </c>
      <c r="BI229" s="246">
        <f>IF(N229="nulová",J229,0)</f>
        <v>0</v>
      </c>
      <c r="BJ229" s="24" t="s">
        <v>87</v>
      </c>
      <c r="BK229" s="246">
        <f>ROUND(I229*H229,2)</f>
        <v>0</v>
      </c>
      <c r="BL229" s="24" t="s">
        <v>197</v>
      </c>
      <c r="BM229" s="24" t="s">
        <v>1337</v>
      </c>
    </row>
    <row r="230" s="12" customFormat="1">
      <c r="B230" s="253"/>
      <c r="C230" s="254"/>
      <c r="D230" s="255" t="s">
        <v>275</v>
      </c>
      <c r="E230" s="256" t="s">
        <v>34</v>
      </c>
      <c r="F230" s="257" t="s">
        <v>1333</v>
      </c>
      <c r="G230" s="254"/>
      <c r="H230" s="258">
        <v>45</v>
      </c>
      <c r="I230" s="259"/>
      <c r="J230" s="254"/>
      <c r="K230" s="254"/>
      <c r="L230" s="260"/>
      <c r="M230" s="261"/>
      <c r="N230" s="262"/>
      <c r="O230" s="262"/>
      <c r="P230" s="262"/>
      <c r="Q230" s="262"/>
      <c r="R230" s="262"/>
      <c r="S230" s="262"/>
      <c r="T230" s="263"/>
      <c r="AT230" s="264" t="s">
        <v>275</v>
      </c>
      <c r="AU230" s="264" t="s">
        <v>193</v>
      </c>
      <c r="AV230" s="12" t="s">
        <v>90</v>
      </c>
      <c r="AW230" s="12" t="s">
        <v>42</v>
      </c>
      <c r="AX230" s="12" t="s">
        <v>79</v>
      </c>
      <c r="AY230" s="264" t="s">
        <v>183</v>
      </c>
    </row>
    <row r="231" s="12" customFormat="1">
      <c r="B231" s="253"/>
      <c r="C231" s="254"/>
      <c r="D231" s="255" t="s">
        <v>275</v>
      </c>
      <c r="E231" s="256" t="s">
        <v>34</v>
      </c>
      <c r="F231" s="257" t="s">
        <v>1334</v>
      </c>
      <c r="G231" s="254"/>
      <c r="H231" s="258">
        <v>132</v>
      </c>
      <c r="I231" s="259"/>
      <c r="J231" s="254"/>
      <c r="K231" s="254"/>
      <c r="L231" s="260"/>
      <c r="M231" s="261"/>
      <c r="N231" s="262"/>
      <c r="O231" s="262"/>
      <c r="P231" s="262"/>
      <c r="Q231" s="262"/>
      <c r="R231" s="262"/>
      <c r="S231" s="262"/>
      <c r="T231" s="263"/>
      <c r="AT231" s="264" t="s">
        <v>275</v>
      </c>
      <c r="AU231" s="264" t="s">
        <v>193</v>
      </c>
      <c r="AV231" s="12" t="s">
        <v>90</v>
      </c>
      <c r="AW231" s="12" t="s">
        <v>42</v>
      </c>
      <c r="AX231" s="12" t="s">
        <v>79</v>
      </c>
      <c r="AY231" s="264" t="s">
        <v>183</v>
      </c>
    </row>
    <row r="232" s="1" customFormat="1" ht="16.5" customHeight="1">
      <c r="B232" s="47"/>
      <c r="C232" s="235" t="s">
        <v>566</v>
      </c>
      <c r="D232" s="235" t="s">
        <v>184</v>
      </c>
      <c r="E232" s="236" t="s">
        <v>686</v>
      </c>
      <c r="F232" s="237" t="s">
        <v>687</v>
      </c>
      <c r="G232" s="238" t="s">
        <v>305</v>
      </c>
      <c r="H232" s="239">
        <v>45</v>
      </c>
      <c r="I232" s="240"/>
      <c r="J232" s="241">
        <f>ROUND(I232*H232,2)</f>
        <v>0</v>
      </c>
      <c r="K232" s="237" t="s">
        <v>273</v>
      </c>
      <c r="L232" s="73"/>
      <c r="M232" s="242" t="s">
        <v>34</v>
      </c>
      <c r="N232" s="243" t="s">
        <v>50</v>
      </c>
      <c r="O232" s="48"/>
      <c r="P232" s="244">
        <f>O232*H232</f>
        <v>0</v>
      </c>
      <c r="Q232" s="244">
        <v>0</v>
      </c>
      <c r="R232" s="244">
        <f>Q232*H232</f>
        <v>0</v>
      </c>
      <c r="S232" s="244">
        <v>0</v>
      </c>
      <c r="T232" s="245">
        <f>S232*H232</f>
        <v>0</v>
      </c>
      <c r="AR232" s="24" t="s">
        <v>197</v>
      </c>
      <c r="AT232" s="24" t="s">
        <v>184</v>
      </c>
      <c r="AU232" s="24" t="s">
        <v>193</v>
      </c>
      <c r="AY232" s="24" t="s">
        <v>183</v>
      </c>
      <c r="BE232" s="246">
        <f>IF(N232="základní",J232,0)</f>
        <v>0</v>
      </c>
      <c r="BF232" s="246">
        <f>IF(N232="snížená",J232,0)</f>
        <v>0</v>
      </c>
      <c r="BG232" s="246">
        <f>IF(N232="zákl. přenesená",J232,0)</f>
        <v>0</v>
      </c>
      <c r="BH232" s="246">
        <f>IF(N232="sníž. přenesená",J232,0)</f>
        <v>0</v>
      </c>
      <c r="BI232" s="246">
        <f>IF(N232="nulová",J232,0)</f>
        <v>0</v>
      </c>
      <c r="BJ232" s="24" t="s">
        <v>87</v>
      </c>
      <c r="BK232" s="246">
        <f>ROUND(I232*H232,2)</f>
        <v>0</v>
      </c>
      <c r="BL232" s="24" t="s">
        <v>197</v>
      </c>
      <c r="BM232" s="24" t="s">
        <v>1338</v>
      </c>
    </row>
    <row r="233" s="12" customFormat="1">
      <c r="B233" s="253"/>
      <c r="C233" s="254"/>
      <c r="D233" s="255" t="s">
        <v>275</v>
      </c>
      <c r="E233" s="256" t="s">
        <v>34</v>
      </c>
      <c r="F233" s="257" t="s">
        <v>1333</v>
      </c>
      <c r="G233" s="254"/>
      <c r="H233" s="258">
        <v>45</v>
      </c>
      <c r="I233" s="259"/>
      <c r="J233" s="254"/>
      <c r="K233" s="254"/>
      <c r="L233" s="260"/>
      <c r="M233" s="261"/>
      <c r="N233" s="262"/>
      <c r="O233" s="262"/>
      <c r="P233" s="262"/>
      <c r="Q233" s="262"/>
      <c r="R233" s="262"/>
      <c r="S233" s="262"/>
      <c r="T233" s="263"/>
      <c r="AT233" s="264" t="s">
        <v>275</v>
      </c>
      <c r="AU233" s="264" t="s">
        <v>193</v>
      </c>
      <c r="AV233" s="12" t="s">
        <v>90</v>
      </c>
      <c r="AW233" s="12" t="s">
        <v>42</v>
      </c>
      <c r="AX233" s="12" t="s">
        <v>79</v>
      </c>
      <c r="AY233" s="264" t="s">
        <v>183</v>
      </c>
    </row>
    <row r="234" s="1" customFormat="1" ht="16.5" customHeight="1">
      <c r="B234" s="47"/>
      <c r="C234" s="235" t="s">
        <v>571</v>
      </c>
      <c r="D234" s="235" t="s">
        <v>184</v>
      </c>
      <c r="E234" s="236" t="s">
        <v>690</v>
      </c>
      <c r="F234" s="237" t="s">
        <v>691</v>
      </c>
      <c r="G234" s="238" t="s">
        <v>305</v>
      </c>
      <c r="H234" s="239">
        <v>132</v>
      </c>
      <c r="I234" s="240"/>
      <c r="J234" s="241">
        <f>ROUND(I234*H234,2)</f>
        <v>0</v>
      </c>
      <c r="K234" s="237" t="s">
        <v>273</v>
      </c>
      <c r="L234" s="73"/>
      <c r="M234" s="242" t="s">
        <v>34</v>
      </c>
      <c r="N234" s="243" t="s">
        <v>50</v>
      </c>
      <c r="O234" s="48"/>
      <c r="P234" s="244">
        <f>O234*H234</f>
        <v>0</v>
      </c>
      <c r="Q234" s="244">
        <v>0</v>
      </c>
      <c r="R234" s="244">
        <f>Q234*H234</f>
        <v>0</v>
      </c>
      <c r="S234" s="244">
        <v>0</v>
      </c>
      <c r="T234" s="245">
        <f>S234*H234</f>
        <v>0</v>
      </c>
      <c r="AR234" s="24" t="s">
        <v>197</v>
      </c>
      <c r="AT234" s="24" t="s">
        <v>184</v>
      </c>
      <c r="AU234" s="24" t="s">
        <v>193</v>
      </c>
      <c r="AY234" s="24" t="s">
        <v>183</v>
      </c>
      <c r="BE234" s="246">
        <f>IF(N234="základní",J234,0)</f>
        <v>0</v>
      </c>
      <c r="BF234" s="246">
        <f>IF(N234="snížená",J234,0)</f>
        <v>0</v>
      </c>
      <c r="BG234" s="246">
        <f>IF(N234="zákl. přenesená",J234,0)</f>
        <v>0</v>
      </c>
      <c r="BH234" s="246">
        <f>IF(N234="sníž. přenesená",J234,0)</f>
        <v>0</v>
      </c>
      <c r="BI234" s="246">
        <f>IF(N234="nulová",J234,0)</f>
        <v>0</v>
      </c>
      <c r="BJ234" s="24" t="s">
        <v>87</v>
      </c>
      <c r="BK234" s="246">
        <f>ROUND(I234*H234,2)</f>
        <v>0</v>
      </c>
      <c r="BL234" s="24" t="s">
        <v>197</v>
      </c>
      <c r="BM234" s="24" t="s">
        <v>1339</v>
      </c>
    </row>
    <row r="235" s="12" customFormat="1">
      <c r="B235" s="253"/>
      <c r="C235" s="254"/>
      <c r="D235" s="255" t="s">
        <v>275</v>
      </c>
      <c r="E235" s="256" t="s">
        <v>34</v>
      </c>
      <c r="F235" s="257" t="s">
        <v>1334</v>
      </c>
      <c r="G235" s="254"/>
      <c r="H235" s="258">
        <v>132</v>
      </c>
      <c r="I235" s="259"/>
      <c r="J235" s="254"/>
      <c r="K235" s="254"/>
      <c r="L235" s="260"/>
      <c r="M235" s="261"/>
      <c r="N235" s="262"/>
      <c r="O235" s="262"/>
      <c r="P235" s="262"/>
      <c r="Q235" s="262"/>
      <c r="R235" s="262"/>
      <c r="S235" s="262"/>
      <c r="T235" s="263"/>
      <c r="AT235" s="264" t="s">
        <v>275</v>
      </c>
      <c r="AU235" s="264" t="s">
        <v>193</v>
      </c>
      <c r="AV235" s="12" t="s">
        <v>90</v>
      </c>
      <c r="AW235" s="12" t="s">
        <v>42</v>
      </c>
      <c r="AX235" s="12" t="s">
        <v>87</v>
      </c>
      <c r="AY235" s="264" t="s">
        <v>183</v>
      </c>
    </row>
    <row r="236" s="1" customFormat="1" ht="25.5" customHeight="1">
      <c r="B236" s="47"/>
      <c r="C236" s="235" t="s">
        <v>575</v>
      </c>
      <c r="D236" s="235" t="s">
        <v>184</v>
      </c>
      <c r="E236" s="236" t="s">
        <v>694</v>
      </c>
      <c r="F236" s="237" t="s">
        <v>695</v>
      </c>
      <c r="G236" s="238" t="s">
        <v>305</v>
      </c>
      <c r="H236" s="239">
        <v>177</v>
      </c>
      <c r="I236" s="240"/>
      <c r="J236" s="241">
        <f>ROUND(I236*H236,2)</f>
        <v>0</v>
      </c>
      <c r="K236" s="237" t="s">
        <v>34</v>
      </c>
      <c r="L236" s="73"/>
      <c r="M236" s="242" t="s">
        <v>34</v>
      </c>
      <c r="N236" s="243" t="s">
        <v>50</v>
      </c>
      <c r="O236" s="48"/>
      <c r="P236" s="244">
        <f>O236*H236</f>
        <v>0</v>
      </c>
      <c r="Q236" s="244">
        <v>0</v>
      </c>
      <c r="R236" s="244">
        <f>Q236*H236</f>
        <v>0</v>
      </c>
      <c r="S236" s="244">
        <v>0</v>
      </c>
      <c r="T236" s="245">
        <f>S236*H236</f>
        <v>0</v>
      </c>
      <c r="AR236" s="24" t="s">
        <v>197</v>
      </c>
      <c r="AT236" s="24" t="s">
        <v>184</v>
      </c>
      <c r="AU236" s="24" t="s">
        <v>193</v>
      </c>
      <c r="AY236" s="24" t="s">
        <v>183</v>
      </c>
      <c r="BE236" s="246">
        <f>IF(N236="základní",J236,0)</f>
        <v>0</v>
      </c>
      <c r="BF236" s="246">
        <f>IF(N236="snížená",J236,0)</f>
        <v>0</v>
      </c>
      <c r="BG236" s="246">
        <f>IF(N236="zákl. přenesená",J236,0)</f>
        <v>0</v>
      </c>
      <c r="BH236" s="246">
        <f>IF(N236="sníž. přenesená",J236,0)</f>
        <v>0</v>
      </c>
      <c r="BI236" s="246">
        <f>IF(N236="nulová",J236,0)</f>
        <v>0</v>
      </c>
      <c r="BJ236" s="24" t="s">
        <v>87</v>
      </c>
      <c r="BK236" s="246">
        <f>ROUND(I236*H236,2)</f>
        <v>0</v>
      </c>
      <c r="BL236" s="24" t="s">
        <v>197</v>
      </c>
      <c r="BM236" s="24" t="s">
        <v>1340</v>
      </c>
    </row>
    <row r="237" s="12" customFormat="1">
      <c r="B237" s="253"/>
      <c r="C237" s="254"/>
      <c r="D237" s="255" t="s">
        <v>275</v>
      </c>
      <c r="E237" s="256" t="s">
        <v>34</v>
      </c>
      <c r="F237" s="257" t="s">
        <v>1333</v>
      </c>
      <c r="G237" s="254"/>
      <c r="H237" s="258">
        <v>45</v>
      </c>
      <c r="I237" s="259"/>
      <c r="J237" s="254"/>
      <c r="K237" s="254"/>
      <c r="L237" s="260"/>
      <c r="M237" s="261"/>
      <c r="N237" s="262"/>
      <c r="O237" s="262"/>
      <c r="P237" s="262"/>
      <c r="Q237" s="262"/>
      <c r="R237" s="262"/>
      <c r="S237" s="262"/>
      <c r="T237" s="263"/>
      <c r="AT237" s="264" t="s">
        <v>275</v>
      </c>
      <c r="AU237" s="264" t="s">
        <v>193</v>
      </c>
      <c r="AV237" s="12" t="s">
        <v>90</v>
      </c>
      <c r="AW237" s="12" t="s">
        <v>42</v>
      </c>
      <c r="AX237" s="12" t="s">
        <v>79</v>
      </c>
      <c r="AY237" s="264" t="s">
        <v>183</v>
      </c>
    </row>
    <row r="238" s="12" customFormat="1">
      <c r="B238" s="253"/>
      <c r="C238" s="254"/>
      <c r="D238" s="255" t="s">
        <v>275</v>
      </c>
      <c r="E238" s="256" t="s">
        <v>34</v>
      </c>
      <c r="F238" s="257" t="s">
        <v>1334</v>
      </c>
      <c r="G238" s="254"/>
      <c r="H238" s="258">
        <v>132</v>
      </c>
      <c r="I238" s="259"/>
      <c r="J238" s="254"/>
      <c r="K238" s="254"/>
      <c r="L238" s="260"/>
      <c r="M238" s="261"/>
      <c r="N238" s="262"/>
      <c r="O238" s="262"/>
      <c r="P238" s="262"/>
      <c r="Q238" s="262"/>
      <c r="R238" s="262"/>
      <c r="S238" s="262"/>
      <c r="T238" s="263"/>
      <c r="AT238" s="264" t="s">
        <v>275</v>
      </c>
      <c r="AU238" s="264" t="s">
        <v>193</v>
      </c>
      <c r="AV238" s="12" t="s">
        <v>90</v>
      </c>
      <c r="AW238" s="12" t="s">
        <v>42</v>
      </c>
      <c r="AX238" s="12" t="s">
        <v>79</v>
      </c>
      <c r="AY238" s="264" t="s">
        <v>183</v>
      </c>
    </row>
    <row r="239" s="1" customFormat="1" ht="38.25" customHeight="1">
      <c r="B239" s="47"/>
      <c r="C239" s="235" t="s">
        <v>579</v>
      </c>
      <c r="D239" s="235" t="s">
        <v>184</v>
      </c>
      <c r="E239" s="236" t="s">
        <v>703</v>
      </c>
      <c r="F239" s="237" t="s">
        <v>704</v>
      </c>
      <c r="G239" s="238" t="s">
        <v>305</v>
      </c>
      <c r="H239" s="239">
        <v>0.5</v>
      </c>
      <c r="I239" s="240"/>
      <c r="J239" s="241">
        <f>ROUND(I239*H239,2)</f>
        <v>0</v>
      </c>
      <c r="K239" s="237" t="s">
        <v>34</v>
      </c>
      <c r="L239" s="73"/>
      <c r="M239" s="242" t="s">
        <v>34</v>
      </c>
      <c r="N239" s="243" t="s">
        <v>50</v>
      </c>
      <c r="O239" s="48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AR239" s="24" t="s">
        <v>197</v>
      </c>
      <c r="AT239" s="24" t="s">
        <v>184</v>
      </c>
      <c r="AU239" s="24" t="s">
        <v>193</v>
      </c>
      <c r="AY239" s="24" t="s">
        <v>183</v>
      </c>
      <c r="BE239" s="246">
        <f>IF(N239="základní",J239,0)</f>
        <v>0</v>
      </c>
      <c r="BF239" s="246">
        <f>IF(N239="snížená",J239,0)</f>
        <v>0</v>
      </c>
      <c r="BG239" s="246">
        <f>IF(N239="zákl. přenesená",J239,0)</f>
        <v>0</v>
      </c>
      <c r="BH239" s="246">
        <f>IF(N239="sníž. přenesená",J239,0)</f>
        <v>0</v>
      </c>
      <c r="BI239" s="246">
        <f>IF(N239="nulová",J239,0)</f>
        <v>0</v>
      </c>
      <c r="BJ239" s="24" t="s">
        <v>87</v>
      </c>
      <c r="BK239" s="246">
        <f>ROUND(I239*H239,2)</f>
        <v>0</v>
      </c>
      <c r="BL239" s="24" t="s">
        <v>197</v>
      </c>
      <c r="BM239" s="24" t="s">
        <v>1341</v>
      </c>
    </row>
    <row r="240" s="12" customFormat="1">
      <c r="B240" s="253"/>
      <c r="C240" s="254"/>
      <c r="D240" s="255" t="s">
        <v>275</v>
      </c>
      <c r="E240" s="256" t="s">
        <v>34</v>
      </c>
      <c r="F240" s="257" t="s">
        <v>1342</v>
      </c>
      <c r="G240" s="254"/>
      <c r="H240" s="258">
        <v>0.5</v>
      </c>
      <c r="I240" s="259"/>
      <c r="J240" s="254"/>
      <c r="K240" s="254"/>
      <c r="L240" s="260"/>
      <c r="M240" s="261"/>
      <c r="N240" s="262"/>
      <c r="O240" s="262"/>
      <c r="P240" s="262"/>
      <c r="Q240" s="262"/>
      <c r="R240" s="262"/>
      <c r="S240" s="262"/>
      <c r="T240" s="263"/>
      <c r="AT240" s="264" t="s">
        <v>275</v>
      </c>
      <c r="AU240" s="264" t="s">
        <v>193</v>
      </c>
      <c r="AV240" s="12" t="s">
        <v>90</v>
      </c>
      <c r="AW240" s="12" t="s">
        <v>42</v>
      </c>
      <c r="AX240" s="12" t="s">
        <v>87</v>
      </c>
      <c r="AY240" s="264" t="s">
        <v>183</v>
      </c>
    </row>
    <row r="241" s="11" customFormat="1" ht="37.44" customHeight="1">
      <c r="B241" s="219"/>
      <c r="C241" s="220"/>
      <c r="D241" s="221" t="s">
        <v>78</v>
      </c>
      <c r="E241" s="222" t="s">
        <v>706</v>
      </c>
      <c r="F241" s="222" t="s">
        <v>707</v>
      </c>
      <c r="G241" s="220"/>
      <c r="H241" s="220"/>
      <c r="I241" s="223"/>
      <c r="J241" s="224">
        <f>BK241</f>
        <v>0</v>
      </c>
      <c r="K241" s="220"/>
      <c r="L241" s="225"/>
      <c r="M241" s="226"/>
      <c r="N241" s="227"/>
      <c r="O241" s="227"/>
      <c r="P241" s="228">
        <f>P242</f>
        <v>0</v>
      </c>
      <c r="Q241" s="227"/>
      <c r="R241" s="228">
        <f>R242</f>
        <v>0</v>
      </c>
      <c r="S241" s="227"/>
      <c r="T241" s="229">
        <f>T242</f>
        <v>0</v>
      </c>
      <c r="AR241" s="230" t="s">
        <v>90</v>
      </c>
      <c r="AT241" s="231" t="s">
        <v>78</v>
      </c>
      <c r="AU241" s="231" t="s">
        <v>79</v>
      </c>
      <c r="AY241" s="230" t="s">
        <v>183</v>
      </c>
      <c r="BK241" s="232">
        <f>BK242</f>
        <v>0</v>
      </c>
    </row>
    <row r="242" s="11" customFormat="1" ht="19.92" customHeight="1">
      <c r="B242" s="219"/>
      <c r="C242" s="220"/>
      <c r="D242" s="221" t="s">
        <v>78</v>
      </c>
      <c r="E242" s="233" t="s">
        <v>708</v>
      </c>
      <c r="F242" s="233" t="s">
        <v>709</v>
      </c>
      <c r="G242" s="220"/>
      <c r="H242" s="220"/>
      <c r="I242" s="223"/>
      <c r="J242" s="234">
        <f>BK242</f>
        <v>0</v>
      </c>
      <c r="K242" s="220"/>
      <c r="L242" s="225"/>
      <c r="M242" s="226"/>
      <c r="N242" s="227"/>
      <c r="O242" s="227"/>
      <c r="P242" s="228">
        <f>SUM(P243:P244)</f>
        <v>0</v>
      </c>
      <c r="Q242" s="227"/>
      <c r="R242" s="228">
        <f>SUM(R243:R244)</f>
        <v>0</v>
      </c>
      <c r="S242" s="227"/>
      <c r="T242" s="229">
        <f>SUM(T243:T244)</f>
        <v>0</v>
      </c>
      <c r="AR242" s="230" t="s">
        <v>90</v>
      </c>
      <c r="AT242" s="231" t="s">
        <v>78</v>
      </c>
      <c r="AU242" s="231" t="s">
        <v>87</v>
      </c>
      <c r="AY242" s="230" t="s">
        <v>183</v>
      </c>
      <c r="BK242" s="232">
        <f>SUM(BK243:BK244)</f>
        <v>0</v>
      </c>
    </row>
    <row r="243" s="1" customFormat="1" ht="16.5" customHeight="1">
      <c r="B243" s="47"/>
      <c r="C243" s="235" t="s">
        <v>584</v>
      </c>
      <c r="D243" s="235" t="s">
        <v>184</v>
      </c>
      <c r="E243" s="236" t="s">
        <v>711</v>
      </c>
      <c r="F243" s="237" t="s">
        <v>712</v>
      </c>
      <c r="G243" s="238" t="s">
        <v>289</v>
      </c>
      <c r="H243" s="239">
        <v>220</v>
      </c>
      <c r="I243" s="240"/>
      <c r="J243" s="241">
        <f>ROUND(I243*H243,2)</f>
        <v>0</v>
      </c>
      <c r="K243" s="237" t="s">
        <v>34</v>
      </c>
      <c r="L243" s="73"/>
      <c r="M243" s="242" t="s">
        <v>34</v>
      </c>
      <c r="N243" s="243" t="s">
        <v>50</v>
      </c>
      <c r="O243" s="48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AR243" s="24" t="s">
        <v>243</v>
      </c>
      <c r="AT243" s="24" t="s">
        <v>184</v>
      </c>
      <c r="AU243" s="24" t="s">
        <v>90</v>
      </c>
      <c r="AY243" s="24" t="s">
        <v>183</v>
      </c>
      <c r="BE243" s="246">
        <f>IF(N243="základní",J243,0)</f>
        <v>0</v>
      </c>
      <c r="BF243" s="246">
        <f>IF(N243="snížená",J243,0)</f>
        <v>0</v>
      </c>
      <c r="BG243" s="246">
        <f>IF(N243="zákl. přenesená",J243,0)</f>
        <v>0</v>
      </c>
      <c r="BH243" s="246">
        <f>IF(N243="sníž. přenesená",J243,0)</f>
        <v>0</v>
      </c>
      <c r="BI243" s="246">
        <f>IF(N243="nulová",J243,0)</f>
        <v>0</v>
      </c>
      <c r="BJ243" s="24" t="s">
        <v>87</v>
      </c>
      <c r="BK243" s="246">
        <f>ROUND(I243*H243,2)</f>
        <v>0</v>
      </c>
      <c r="BL243" s="24" t="s">
        <v>243</v>
      </c>
      <c r="BM243" s="24" t="s">
        <v>1343</v>
      </c>
    </row>
    <row r="244" s="12" customFormat="1">
      <c r="B244" s="253"/>
      <c r="C244" s="254"/>
      <c r="D244" s="255" t="s">
        <v>275</v>
      </c>
      <c r="E244" s="256" t="s">
        <v>34</v>
      </c>
      <c r="F244" s="257" t="s">
        <v>1288</v>
      </c>
      <c r="G244" s="254"/>
      <c r="H244" s="258">
        <v>220</v>
      </c>
      <c r="I244" s="259"/>
      <c r="J244" s="254"/>
      <c r="K244" s="254"/>
      <c r="L244" s="260"/>
      <c r="M244" s="261"/>
      <c r="N244" s="262"/>
      <c r="O244" s="262"/>
      <c r="P244" s="262"/>
      <c r="Q244" s="262"/>
      <c r="R244" s="262"/>
      <c r="S244" s="262"/>
      <c r="T244" s="263"/>
      <c r="AT244" s="264" t="s">
        <v>275</v>
      </c>
      <c r="AU244" s="264" t="s">
        <v>90</v>
      </c>
      <c r="AV244" s="12" t="s">
        <v>90</v>
      </c>
      <c r="AW244" s="12" t="s">
        <v>42</v>
      </c>
      <c r="AX244" s="12" t="s">
        <v>87</v>
      </c>
      <c r="AY244" s="264" t="s">
        <v>183</v>
      </c>
    </row>
    <row r="245" s="11" customFormat="1" ht="37.44" customHeight="1">
      <c r="B245" s="219"/>
      <c r="C245" s="220"/>
      <c r="D245" s="221" t="s">
        <v>78</v>
      </c>
      <c r="E245" s="222" t="s">
        <v>302</v>
      </c>
      <c r="F245" s="222" t="s">
        <v>714</v>
      </c>
      <c r="G245" s="220"/>
      <c r="H245" s="220"/>
      <c r="I245" s="223"/>
      <c r="J245" s="224">
        <f>BK245</f>
        <v>0</v>
      </c>
      <c r="K245" s="220"/>
      <c r="L245" s="225"/>
      <c r="M245" s="226"/>
      <c r="N245" s="227"/>
      <c r="O245" s="227"/>
      <c r="P245" s="228">
        <f>P246+P249</f>
        <v>0</v>
      </c>
      <c r="Q245" s="227"/>
      <c r="R245" s="228">
        <f>R246+R249</f>
        <v>0</v>
      </c>
      <c r="S245" s="227"/>
      <c r="T245" s="229">
        <f>T246+T249</f>
        <v>0</v>
      </c>
      <c r="AR245" s="230" t="s">
        <v>193</v>
      </c>
      <c r="AT245" s="231" t="s">
        <v>78</v>
      </c>
      <c r="AU245" s="231" t="s">
        <v>79</v>
      </c>
      <c r="AY245" s="230" t="s">
        <v>183</v>
      </c>
      <c r="BK245" s="232">
        <f>BK246+BK249</f>
        <v>0</v>
      </c>
    </row>
    <row r="246" s="11" customFormat="1" ht="19.92" customHeight="1">
      <c r="B246" s="219"/>
      <c r="C246" s="220"/>
      <c r="D246" s="221" t="s">
        <v>78</v>
      </c>
      <c r="E246" s="233" t="s">
        <v>715</v>
      </c>
      <c r="F246" s="233" t="s">
        <v>716</v>
      </c>
      <c r="G246" s="220"/>
      <c r="H246" s="220"/>
      <c r="I246" s="223"/>
      <c r="J246" s="234">
        <f>BK246</f>
        <v>0</v>
      </c>
      <c r="K246" s="220"/>
      <c r="L246" s="225"/>
      <c r="M246" s="226"/>
      <c r="N246" s="227"/>
      <c r="O246" s="227"/>
      <c r="P246" s="228">
        <f>SUM(P247:P248)</f>
        <v>0</v>
      </c>
      <c r="Q246" s="227"/>
      <c r="R246" s="228">
        <f>SUM(R247:R248)</f>
        <v>0</v>
      </c>
      <c r="S246" s="227"/>
      <c r="T246" s="229">
        <f>SUM(T247:T248)</f>
        <v>0</v>
      </c>
      <c r="AR246" s="230" t="s">
        <v>193</v>
      </c>
      <c r="AT246" s="231" t="s">
        <v>78</v>
      </c>
      <c r="AU246" s="231" t="s">
        <v>87</v>
      </c>
      <c r="AY246" s="230" t="s">
        <v>183</v>
      </c>
      <c r="BK246" s="232">
        <f>SUM(BK247:BK248)</f>
        <v>0</v>
      </c>
    </row>
    <row r="247" s="1" customFormat="1" ht="16.5" customHeight="1">
      <c r="B247" s="47"/>
      <c r="C247" s="235" t="s">
        <v>588</v>
      </c>
      <c r="D247" s="235" t="s">
        <v>184</v>
      </c>
      <c r="E247" s="236" t="s">
        <v>718</v>
      </c>
      <c r="F247" s="237" t="s">
        <v>719</v>
      </c>
      <c r="G247" s="238" t="s">
        <v>289</v>
      </c>
      <c r="H247" s="239">
        <v>220</v>
      </c>
      <c r="I247" s="240"/>
      <c r="J247" s="241">
        <f>ROUND(I247*H247,2)</f>
        <v>0</v>
      </c>
      <c r="K247" s="237" t="s">
        <v>273</v>
      </c>
      <c r="L247" s="73"/>
      <c r="M247" s="242" t="s">
        <v>34</v>
      </c>
      <c r="N247" s="243" t="s">
        <v>50</v>
      </c>
      <c r="O247" s="48"/>
      <c r="P247" s="244">
        <f>O247*H247</f>
        <v>0</v>
      </c>
      <c r="Q247" s="244">
        <v>0</v>
      </c>
      <c r="R247" s="244">
        <f>Q247*H247</f>
        <v>0</v>
      </c>
      <c r="S247" s="244">
        <v>0</v>
      </c>
      <c r="T247" s="245">
        <f>S247*H247</f>
        <v>0</v>
      </c>
      <c r="AR247" s="24" t="s">
        <v>579</v>
      </c>
      <c r="AT247" s="24" t="s">
        <v>184</v>
      </c>
      <c r="AU247" s="24" t="s">
        <v>90</v>
      </c>
      <c r="AY247" s="24" t="s">
        <v>183</v>
      </c>
      <c r="BE247" s="246">
        <f>IF(N247="základní",J247,0)</f>
        <v>0</v>
      </c>
      <c r="BF247" s="246">
        <f>IF(N247="snížená",J247,0)</f>
        <v>0</v>
      </c>
      <c r="BG247" s="246">
        <f>IF(N247="zákl. přenesená",J247,0)</f>
        <v>0</v>
      </c>
      <c r="BH247" s="246">
        <f>IF(N247="sníž. přenesená",J247,0)</f>
        <v>0</v>
      </c>
      <c r="BI247" s="246">
        <f>IF(N247="nulová",J247,0)</f>
        <v>0</v>
      </c>
      <c r="BJ247" s="24" t="s">
        <v>87</v>
      </c>
      <c r="BK247" s="246">
        <f>ROUND(I247*H247,2)</f>
        <v>0</v>
      </c>
      <c r="BL247" s="24" t="s">
        <v>579</v>
      </c>
      <c r="BM247" s="24" t="s">
        <v>1344</v>
      </c>
    </row>
    <row r="248" s="12" customFormat="1">
      <c r="B248" s="253"/>
      <c r="C248" s="254"/>
      <c r="D248" s="255" t="s">
        <v>275</v>
      </c>
      <c r="E248" s="256" t="s">
        <v>34</v>
      </c>
      <c r="F248" s="257" t="s">
        <v>1288</v>
      </c>
      <c r="G248" s="254"/>
      <c r="H248" s="258">
        <v>220</v>
      </c>
      <c r="I248" s="259"/>
      <c r="J248" s="254"/>
      <c r="K248" s="254"/>
      <c r="L248" s="260"/>
      <c r="M248" s="261"/>
      <c r="N248" s="262"/>
      <c r="O248" s="262"/>
      <c r="P248" s="262"/>
      <c r="Q248" s="262"/>
      <c r="R248" s="262"/>
      <c r="S248" s="262"/>
      <c r="T248" s="263"/>
      <c r="AT248" s="264" t="s">
        <v>275</v>
      </c>
      <c r="AU248" s="264" t="s">
        <v>90</v>
      </c>
      <c r="AV248" s="12" t="s">
        <v>90</v>
      </c>
      <c r="AW248" s="12" t="s">
        <v>42</v>
      </c>
      <c r="AX248" s="12" t="s">
        <v>87</v>
      </c>
      <c r="AY248" s="264" t="s">
        <v>183</v>
      </c>
    </row>
    <row r="249" s="11" customFormat="1" ht="29.88" customHeight="1">
      <c r="B249" s="219"/>
      <c r="C249" s="220"/>
      <c r="D249" s="221" t="s">
        <v>78</v>
      </c>
      <c r="E249" s="233" t="s">
        <v>721</v>
      </c>
      <c r="F249" s="233" t="s">
        <v>722</v>
      </c>
      <c r="G249" s="220"/>
      <c r="H249" s="220"/>
      <c r="I249" s="223"/>
      <c r="J249" s="234">
        <f>BK249</f>
        <v>0</v>
      </c>
      <c r="K249" s="220"/>
      <c r="L249" s="225"/>
      <c r="M249" s="226"/>
      <c r="N249" s="227"/>
      <c r="O249" s="227"/>
      <c r="P249" s="228">
        <f>SUM(P250:P255)</f>
        <v>0</v>
      </c>
      <c r="Q249" s="227"/>
      <c r="R249" s="228">
        <f>SUM(R250:R255)</f>
        <v>0</v>
      </c>
      <c r="S249" s="227"/>
      <c r="T249" s="229">
        <f>SUM(T250:T255)</f>
        <v>0</v>
      </c>
      <c r="AR249" s="230" t="s">
        <v>193</v>
      </c>
      <c r="AT249" s="231" t="s">
        <v>78</v>
      </c>
      <c r="AU249" s="231" t="s">
        <v>87</v>
      </c>
      <c r="AY249" s="230" t="s">
        <v>183</v>
      </c>
      <c r="BK249" s="232">
        <f>SUM(BK250:BK255)</f>
        <v>0</v>
      </c>
    </row>
    <row r="250" s="1" customFormat="1" ht="25.5" customHeight="1">
      <c r="B250" s="47"/>
      <c r="C250" s="235" t="s">
        <v>592</v>
      </c>
      <c r="D250" s="235" t="s">
        <v>184</v>
      </c>
      <c r="E250" s="236" t="s">
        <v>724</v>
      </c>
      <c r="F250" s="237" t="s">
        <v>725</v>
      </c>
      <c r="G250" s="238" t="s">
        <v>318</v>
      </c>
      <c r="H250" s="239">
        <v>410.88</v>
      </c>
      <c r="I250" s="240"/>
      <c r="J250" s="241">
        <f>ROUND(I250*H250,2)</f>
        <v>0</v>
      </c>
      <c r="K250" s="237" t="s">
        <v>273</v>
      </c>
      <c r="L250" s="73"/>
      <c r="M250" s="242" t="s">
        <v>34</v>
      </c>
      <c r="N250" s="243" t="s">
        <v>50</v>
      </c>
      <c r="O250" s="48"/>
      <c r="P250" s="244">
        <f>O250*H250</f>
        <v>0</v>
      </c>
      <c r="Q250" s="244">
        <v>0</v>
      </c>
      <c r="R250" s="244">
        <f>Q250*H250</f>
        <v>0</v>
      </c>
      <c r="S250" s="244">
        <v>0</v>
      </c>
      <c r="T250" s="245">
        <f>S250*H250</f>
        <v>0</v>
      </c>
      <c r="AR250" s="24" t="s">
        <v>579</v>
      </c>
      <c r="AT250" s="24" t="s">
        <v>184</v>
      </c>
      <c r="AU250" s="24" t="s">
        <v>90</v>
      </c>
      <c r="AY250" s="24" t="s">
        <v>183</v>
      </c>
      <c r="BE250" s="246">
        <f>IF(N250="základní",J250,0)</f>
        <v>0</v>
      </c>
      <c r="BF250" s="246">
        <f>IF(N250="snížená",J250,0)</f>
        <v>0</v>
      </c>
      <c r="BG250" s="246">
        <f>IF(N250="zákl. přenesená",J250,0)</f>
        <v>0</v>
      </c>
      <c r="BH250" s="246">
        <f>IF(N250="sníž. přenesená",J250,0)</f>
        <v>0</v>
      </c>
      <c r="BI250" s="246">
        <f>IF(N250="nulová",J250,0)</f>
        <v>0</v>
      </c>
      <c r="BJ250" s="24" t="s">
        <v>87</v>
      </c>
      <c r="BK250" s="246">
        <f>ROUND(I250*H250,2)</f>
        <v>0</v>
      </c>
      <c r="BL250" s="24" t="s">
        <v>579</v>
      </c>
      <c r="BM250" s="24" t="s">
        <v>1345</v>
      </c>
    </row>
    <row r="251" s="12" customFormat="1">
      <c r="B251" s="253"/>
      <c r="C251" s="254"/>
      <c r="D251" s="255" t="s">
        <v>275</v>
      </c>
      <c r="E251" s="256" t="s">
        <v>34</v>
      </c>
      <c r="F251" s="257" t="s">
        <v>1263</v>
      </c>
      <c r="G251" s="254"/>
      <c r="H251" s="258">
        <v>506.88</v>
      </c>
      <c r="I251" s="259"/>
      <c r="J251" s="254"/>
      <c r="K251" s="254"/>
      <c r="L251" s="260"/>
      <c r="M251" s="261"/>
      <c r="N251" s="262"/>
      <c r="O251" s="262"/>
      <c r="P251" s="262"/>
      <c r="Q251" s="262"/>
      <c r="R251" s="262"/>
      <c r="S251" s="262"/>
      <c r="T251" s="263"/>
      <c r="AT251" s="264" t="s">
        <v>275</v>
      </c>
      <c r="AU251" s="264" t="s">
        <v>90</v>
      </c>
      <c r="AV251" s="12" t="s">
        <v>90</v>
      </c>
      <c r="AW251" s="12" t="s">
        <v>42</v>
      </c>
      <c r="AX251" s="12" t="s">
        <v>79</v>
      </c>
      <c r="AY251" s="264" t="s">
        <v>183</v>
      </c>
    </row>
    <row r="252" s="12" customFormat="1">
      <c r="B252" s="253"/>
      <c r="C252" s="254"/>
      <c r="D252" s="255" t="s">
        <v>275</v>
      </c>
      <c r="E252" s="256" t="s">
        <v>34</v>
      </c>
      <c r="F252" s="257" t="s">
        <v>1264</v>
      </c>
      <c r="G252" s="254"/>
      <c r="H252" s="258">
        <v>-96</v>
      </c>
      <c r="I252" s="259"/>
      <c r="J252" s="254"/>
      <c r="K252" s="254"/>
      <c r="L252" s="260"/>
      <c r="M252" s="261"/>
      <c r="N252" s="262"/>
      <c r="O252" s="262"/>
      <c r="P252" s="262"/>
      <c r="Q252" s="262"/>
      <c r="R252" s="262"/>
      <c r="S252" s="262"/>
      <c r="T252" s="263"/>
      <c r="AT252" s="264" t="s">
        <v>275</v>
      </c>
      <c r="AU252" s="264" t="s">
        <v>90</v>
      </c>
      <c r="AV252" s="12" t="s">
        <v>90</v>
      </c>
      <c r="AW252" s="12" t="s">
        <v>42</v>
      </c>
      <c r="AX252" s="12" t="s">
        <v>79</v>
      </c>
      <c r="AY252" s="264" t="s">
        <v>183</v>
      </c>
    </row>
    <row r="253" s="1" customFormat="1" ht="25.5" customHeight="1">
      <c r="B253" s="47"/>
      <c r="C253" s="235" t="s">
        <v>596</v>
      </c>
      <c r="D253" s="235" t="s">
        <v>184</v>
      </c>
      <c r="E253" s="236" t="s">
        <v>728</v>
      </c>
      <c r="F253" s="237" t="s">
        <v>729</v>
      </c>
      <c r="G253" s="238" t="s">
        <v>318</v>
      </c>
      <c r="H253" s="239">
        <v>51.359999999999999</v>
      </c>
      <c r="I253" s="240"/>
      <c r="J253" s="241">
        <f>ROUND(I253*H253,2)</f>
        <v>0</v>
      </c>
      <c r="K253" s="237" t="s">
        <v>273</v>
      </c>
      <c r="L253" s="73"/>
      <c r="M253" s="242" t="s">
        <v>34</v>
      </c>
      <c r="N253" s="243" t="s">
        <v>50</v>
      </c>
      <c r="O253" s="48"/>
      <c r="P253" s="244">
        <f>O253*H253</f>
        <v>0</v>
      </c>
      <c r="Q253" s="244">
        <v>0</v>
      </c>
      <c r="R253" s="244">
        <f>Q253*H253</f>
        <v>0</v>
      </c>
      <c r="S253" s="244">
        <v>0</v>
      </c>
      <c r="T253" s="245">
        <f>S253*H253</f>
        <v>0</v>
      </c>
      <c r="AR253" s="24" t="s">
        <v>579</v>
      </c>
      <c r="AT253" s="24" t="s">
        <v>184</v>
      </c>
      <c r="AU253" s="24" t="s">
        <v>90</v>
      </c>
      <c r="AY253" s="24" t="s">
        <v>183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24" t="s">
        <v>87</v>
      </c>
      <c r="BK253" s="246">
        <f>ROUND(I253*H253,2)</f>
        <v>0</v>
      </c>
      <c r="BL253" s="24" t="s">
        <v>579</v>
      </c>
      <c r="BM253" s="24" t="s">
        <v>1346</v>
      </c>
    </row>
    <row r="254" s="12" customFormat="1">
      <c r="B254" s="253"/>
      <c r="C254" s="254"/>
      <c r="D254" s="255" t="s">
        <v>275</v>
      </c>
      <c r="E254" s="256" t="s">
        <v>34</v>
      </c>
      <c r="F254" s="257" t="s">
        <v>1266</v>
      </c>
      <c r="G254" s="254"/>
      <c r="H254" s="258">
        <v>63.359999999999999</v>
      </c>
      <c r="I254" s="259"/>
      <c r="J254" s="254"/>
      <c r="K254" s="254"/>
      <c r="L254" s="260"/>
      <c r="M254" s="261"/>
      <c r="N254" s="262"/>
      <c r="O254" s="262"/>
      <c r="P254" s="262"/>
      <c r="Q254" s="262"/>
      <c r="R254" s="262"/>
      <c r="S254" s="262"/>
      <c r="T254" s="263"/>
      <c r="AT254" s="264" t="s">
        <v>275</v>
      </c>
      <c r="AU254" s="264" t="s">
        <v>90</v>
      </c>
      <c r="AV254" s="12" t="s">
        <v>90</v>
      </c>
      <c r="AW254" s="12" t="s">
        <v>42</v>
      </c>
      <c r="AX254" s="12" t="s">
        <v>79</v>
      </c>
      <c r="AY254" s="264" t="s">
        <v>183</v>
      </c>
    </row>
    <row r="255" s="12" customFormat="1">
      <c r="B255" s="253"/>
      <c r="C255" s="254"/>
      <c r="D255" s="255" t="s">
        <v>275</v>
      </c>
      <c r="E255" s="256" t="s">
        <v>34</v>
      </c>
      <c r="F255" s="257" t="s">
        <v>1267</v>
      </c>
      <c r="G255" s="254"/>
      <c r="H255" s="258">
        <v>-12</v>
      </c>
      <c r="I255" s="259"/>
      <c r="J255" s="254"/>
      <c r="K255" s="254"/>
      <c r="L255" s="260"/>
      <c r="M255" s="275"/>
      <c r="N255" s="276"/>
      <c r="O255" s="276"/>
      <c r="P255" s="276"/>
      <c r="Q255" s="276"/>
      <c r="R255" s="276"/>
      <c r="S255" s="276"/>
      <c r="T255" s="277"/>
      <c r="AT255" s="264" t="s">
        <v>275</v>
      </c>
      <c r="AU255" s="264" t="s">
        <v>90</v>
      </c>
      <c r="AV255" s="12" t="s">
        <v>90</v>
      </c>
      <c r="AW255" s="12" t="s">
        <v>42</v>
      </c>
      <c r="AX255" s="12" t="s">
        <v>79</v>
      </c>
      <c r="AY255" s="264" t="s">
        <v>183</v>
      </c>
    </row>
    <row r="256" s="1" customFormat="1" ht="6.96" customHeight="1">
      <c r="B256" s="68"/>
      <c r="C256" s="69"/>
      <c r="D256" s="69"/>
      <c r="E256" s="69"/>
      <c r="F256" s="69"/>
      <c r="G256" s="69"/>
      <c r="H256" s="69"/>
      <c r="I256" s="180"/>
      <c r="J256" s="69"/>
      <c r="K256" s="69"/>
      <c r="L256" s="73"/>
    </row>
  </sheetData>
  <sheetProtection sheet="1" autoFilter="0" formatColumns="0" formatRows="0" objects="1" scenarios="1" spinCount="100000" saltValue="FgSx+eFu5TLbwLTE379G9asImBPvapevTjDnjLAj9GtHg/5cbA5H1/r1ZLtEcfnl124rMaCmJ6ExHoz3e8MYgA==" hashValue="uIp3AcyO6xxSBnRL4voeEGe9+dWOjgrjmWkYVbcs6j7+TaECcsuZl/66mTYgI9FeuH7g6HHzn5o/LbwY2EqU/w==" algorithmName="SHA-512" password="CC35"/>
  <autoFilter ref="C87:K255"/>
  <mergeCells count="10">
    <mergeCell ref="E7:H7"/>
    <mergeCell ref="E9:H9"/>
    <mergeCell ref="E24:H24"/>
    <mergeCell ref="E45:H45"/>
    <mergeCell ref="E47:H47"/>
    <mergeCell ref="J51:J52"/>
    <mergeCell ref="E78:H78"/>
    <mergeCell ref="E80:H80"/>
    <mergeCell ref="G1:H1"/>
    <mergeCell ref="L2:V2"/>
  </mergeCells>
  <hyperlinks>
    <hyperlink ref="F1:G1" location="C2" display="1) Krycí list soupisu"/>
    <hyperlink ref="G1:H1" location="C54" display="2) Rekapitulace"/>
    <hyperlink ref="J1" location="C8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117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1347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1348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114</v>
      </c>
      <c r="G13" s="48"/>
      <c r="H13" s="48"/>
      <c r="I13" s="159" t="s">
        <v>22</v>
      </c>
      <c r="J13" s="35" t="s">
        <v>23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21.84" customHeight="1">
      <c r="B15" s="47"/>
      <c r="C15" s="48"/>
      <c r="D15" s="34" t="s">
        <v>28</v>
      </c>
      <c r="E15" s="48"/>
      <c r="F15" s="42" t="s">
        <v>250</v>
      </c>
      <c r="G15" s="48"/>
      <c r="H15" s="48"/>
      <c r="I15" s="161" t="s">
        <v>30</v>
      </c>
      <c r="J15" s="42" t="s">
        <v>1349</v>
      </c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ROUND(J108,2)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ROUND(SUM(BE108:BE493), 2)</f>
        <v>0</v>
      </c>
      <c r="G32" s="48"/>
      <c r="H32" s="48"/>
      <c r="I32" s="172">
        <v>0.20999999999999999</v>
      </c>
      <c r="J32" s="171">
        <f>ROUND(ROUND((SUM(BE108:BE493)),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ROUND(SUM(BF108:BF493), 2)</f>
        <v>0</v>
      </c>
      <c r="G33" s="48"/>
      <c r="H33" s="48"/>
      <c r="I33" s="172">
        <v>0.14999999999999999</v>
      </c>
      <c r="J33" s="171">
        <f>ROUND(ROUND((SUM(BF108:BF493)),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ROUND(SUM(BG108:BG493),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ROUND(SUM(BH108:BH493),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ROUND(SUM(BI108:BI493),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1347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2018_12_02.1 - SO 02.01 Sdružený objekt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J108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252</v>
      </c>
      <c r="E61" s="194"/>
      <c r="F61" s="194"/>
      <c r="G61" s="194"/>
      <c r="H61" s="194"/>
      <c r="I61" s="195"/>
      <c r="J61" s="196">
        <f>J109</f>
        <v>0</v>
      </c>
      <c r="K61" s="197"/>
    </row>
    <row r="62" s="9" customFormat="1" ht="19.92" customHeight="1">
      <c r="B62" s="198"/>
      <c r="C62" s="199"/>
      <c r="D62" s="200" t="s">
        <v>253</v>
      </c>
      <c r="E62" s="201"/>
      <c r="F62" s="201"/>
      <c r="G62" s="201"/>
      <c r="H62" s="201"/>
      <c r="I62" s="202"/>
      <c r="J62" s="203">
        <f>J110</f>
        <v>0</v>
      </c>
      <c r="K62" s="204"/>
    </row>
    <row r="63" s="9" customFormat="1" ht="19.92" customHeight="1">
      <c r="B63" s="198"/>
      <c r="C63" s="199"/>
      <c r="D63" s="200" t="s">
        <v>254</v>
      </c>
      <c r="E63" s="201"/>
      <c r="F63" s="201"/>
      <c r="G63" s="201"/>
      <c r="H63" s="201"/>
      <c r="I63" s="202"/>
      <c r="J63" s="203">
        <f>J195</f>
        <v>0</v>
      </c>
      <c r="K63" s="204"/>
    </row>
    <row r="64" s="9" customFormat="1" ht="19.92" customHeight="1">
      <c r="B64" s="198"/>
      <c r="C64" s="199"/>
      <c r="D64" s="200" t="s">
        <v>255</v>
      </c>
      <c r="E64" s="201"/>
      <c r="F64" s="201"/>
      <c r="G64" s="201"/>
      <c r="H64" s="201"/>
      <c r="I64" s="202"/>
      <c r="J64" s="203">
        <f>J211</f>
        <v>0</v>
      </c>
      <c r="K64" s="204"/>
    </row>
    <row r="65" s="9" customFormat="1" ht="19.92" customHeight="1">
      <c r="B65" s="198"/>
      <c r="C65" s="199"/>
      <c r="D65" s="200" t="s">
        <v>256</v>
      </c>
      <c r="E65" s="201"/>
      <c r="F65" s="201"/>
      <c r="G65" s="201"/>
      <c r="H65" s="201"/>
      <c r="I65" s="202"/>
      <c r="J65" s="203">
        <f>J230</f>
        <v>0</v>
      </c>
      <c r="K65" s="204"/>
    </row>
    <row r="66" s="9" customFormat="1" ht="19.92" customHeight="1">
      <c r="B66" s="198"/>
      <c r="C66" s="199"/>
      <c r="D66" s="200" t="s">
        <v>258</v>
      </c>
      <c r="E66" s="201"/>
      <c r="F66" s="201"/>
      <c r="G66" s="201"/>
      <c r="H66" s="201"/>
      <c r="I66" s="202"/>
      <c r="J66" s="203">
        <f>J254</f>
        <v>0</v>
      </c>
      <c r="K66" s="204"/>
    </row>
    <row r="67" s="9" customFormat="1" ht="19.92" customHeight="1">
      <c r="B67" s="198"/>
      <c r="C67" s="199"/>
      <c r="D67" s="200" t="s">
        <v>259</v>
      </c>
      <c r="E67" s="201"/>
      <c r="F67" s="201"/>
      <c r="G67" s="201"/>
      <c r="H67" s="201"/>
      <c r="I67" s="202"/>
      <c r="J67" s="203">
        <f>J290</f>
        <v>0</v>
      </c>
      <c r="K67" s="204"/>
    </row>
    <row r="68" s="9" customFormat="1" ht="19.92" customHeight="1">
      <c r="B68" s="198"/>
      <c r="C68" s="199"/>
      <c r="D68" s="200" t="s">
        <v>1350</v>
      </c>
      <c r="E68" s="201"/>
      <c r="F68" s="201"/>
      <c r="G68" s="201"/>
      <c r="H68" s="201"/>
      <c r="I68" s="202"/>
      <c r="J68" s="203">
        <f>J307</f>
        <v>0</v>
      </c>
      <c r="K68" s="204"/>
    </row>
    <row r="69" s="9" customFormat="1" ht="19.92" customHeight="1">
      <c r="B69" s="198"/>
      <c r="C69" s="199"/>
      <c r="D69" s="200" t="s">
        <v>1351</v>
      </c>
      <c r="E69" s="201"/>
      <c r="F69" s="201"/>
      <c r="G69" s="201"/>
      <c r="H69" s="201"/>
      <c r="I69" s="202"/>
      <c r="J69" s="203">
        <f>J339</f>
        <v>0</v>
      </c>
      <c r="K69" s="204"/>
    </row>
    <row r="70" s="9" customFormat="1" ht="19.92" customHeight="1">
      <c r="B70" s="198"/>
      <c r="C70" s="199"/>
      <c r="D70" s="200" t="s">
        <v>732</v>
      </c>
      <c r="E70" s="201"/>
      <c r="F70" s="201"/>
      <c r="G70" s="201"/>
      <c r="H70" s="201"/>
      <c r="I70" s="202"/>
      <c r="J70" s="203">
        <f>J342</f>
        <v>0</v>
      </c>
      <c r="K70" s="204"/>
    </row>
    <row r="71" s="8" customFormat="1" ht="24.96" customHeight="1">
      <c r="B71" s="191"/>
      <c r="C71" s="192"/>
      <c r="D71" s="193" t="s">
        <v>262</v>
      </c>
      <c r="E71" s="194"/>
      <c r="F71" s="194"/>
      <c r="G71" s="194"/>
      <c r="H71" s="194"/>
      <c r="I71" s="195"/>
      <c r="J71" s="196">
        <f>J348</f>
        <v>0</v>
      </c>
      <c r="K71" s="197"/>
    </row>
    <row r="72" s="9" customFormat="1" ht="19.92" customHeight="1">
      <c r="B72" s="198"/>
      <c r="C72" s="199"/>
      <c r="D72" s="200" t="s">
        <v>1352</v>
      </c>
      <c r="E72" s="201"/>
      <c r="F72" s="201"/>
      <c r="G72" s="201"/>
      <c r="H72" s="201"/>
      <c r="I72" s="202"/>
      <c r="J72" s="203">
        <f>J349</f>
        <v>0</v>
      </c>
      <c r="K72" s="204"/>
    </row>
    <row r="73" s="9" customFormat="1" ht="19.92" customHeight="1">
      <c r="B73" s="198"/>
      <c r="C73" s="199"/>
      <c r="D73" s="200" t="s">
        <v>263</v>
      </c>
      <c r="E73" s="201"/>
      <c r="F73" s="201"/>
      <c r="G73" s="201"/>
      <c r="H73" s="201"/>
      <c r="I73" s="202"/>
      <c r="J73" s="203">
        <f>J375</f>
        <v>0</v>
      </c>
      <c r="K73" s="204"/>
    </row>
    <row r="74" s="9" customFormat="1" ht="19.92" customHeight="1">
      <c r="B74" s="198"/>
      <c r="C74" s="199"/>
      <c r="D74" s="200" t="s">
        <v>1353</v>
      </c>
      <c r="E74" s="201"/>
      <c r="F74" s="201"/>
      <c r="G74" s="201"/>
      <c r="H74" s="201"/>
      <c r="I74" s="202"/>
      <c r="J74" s="203">
        <f>J393</f>
        <v>0</v>
      </c>
      <c r="K74" s="204"/>
    </row>
    <row r="75" s="9" customFormat="1" ht="19.92" customHeight="1">
      <c r="B75" s="198"/>
      <c r="C75" s="199"/>
      <c r="D75" s="200" t="s">
        <v>1354</v>
      </c>
      <c r="E75" s="201"/>
      <c r="F75" s="201"/>
      <c r="G75" s="201"/>
      <c r="H75" s="201"/>
      <c r="I75" s="202"/>
      <c r="J75" s="203">
        <f>J398</f>
        <v>0</v>
      </c>
      <c r="K75" s="204"/>
    </row>
    <row r="76" s="9" customFormat="1" ht="19.92" customHeight="1">
      <c r="B76" s="198"/>
      <c r="C76" s="199"/>
      <c r="D76" s="200" t="s">
        <v>1355</v>
      </c>
      <c r="E76" s="201"/>
      <c r="F76" s="201"/>
      <c r="G76" s="201"/>
      <c r="H76" s="201"/>
      <c r="I76" s="202"/>
      <c r="J76" s="203">
        <f>J399</f>
        <v>0</v>
      </c>
      <c r="K76" s="204"/>
    </row>
    <row r="77" s="9" customFormat="1" ht="19.92" customHeight="1">
      <c r="B77" s="198"/>
      <c r="C77" s="199"/>
      <c r="D77" s="200" t="s">
        <v>1356</v>
      </c>
      <c r="E77" s="201"/>
      <c r="F77" s="201"/>
      <c r="G77" s="201"/>
      <c r="H77" s="201"/>
      <c r="I77" s="202"/>
      <c r="J77" s="203">
        <f>J409</f>
        <v>0</v>
      </c>
      <c r="K77" s="204"/>
    </row>
    <row r="78" s="9" customFormat="1" ht="19.92" customHeight="1">
      <c r="B78" s="198"/>
      <c r="C78" s="199"/>
      <c r="D78" s="200" t="s">
        <v>1357</v>
      </c>
      <c r="E78" s="201"/>
      <c r="F78" s="201"/>
      <c r="G78" s="201"/>
      <c r="H78" s="201"/>
      <c r="I78" s="202"/>
      <c r="J78" s="203">
        <f>J426</f>
        <v>0</v>
      </c>
      <c r="K78" s="204"/>
    </row>
    <row r="79" s="9" customFormat="1" ht="19.92" customHeight="1">
      <c r="B79" s="198"/>
      <c r="C79" s="199"/>
      <c r="D79" s="200" t="s">
        <v>1358</v>
      </c>
      <c r="E79" s="201"/>
      <c r="F79" s="201"/>
      <c r="G79" s="201"/>
      <c r="H79" s="201"/>
      <c r="I79" s="202"/>
      <c r="J79" s="203">
        <f>J444</f>
        <v>0</v>
      </c>
      <c r="K79" s="204"/>
    </row>
    <row r="80" s="9" customFormat="1" ht="19.92" customHeight="1">
      <c r="B80" s="198"/>
      <c r="C80" s="199"/>
      <c r="D80" s="200" t="s">
        <v>1359</v>
      </c>
      <c r="E80" s="201"/>
      <c r="F80" s="201"/>
      <c r="G80" s="201"/>
      <c r="H80" s="201"/>
      <c r="I80" s="202"/>
      <c r="J80" s="203">
        <f>J451</f>
        <v>0</v>
      </c>
      <c r="K80" s="204"/>
    </row>
    <row r="81" s="9" customFormat="1" ht="19.92" customHeight="1">
      <c r="B81" s="198"/>
      <c r="C81" s="199"/>
      <c r="D81" s="200" t="s">
        <v>1360</v>
      </c>
      <c r="E81" s="201"/>
      <c r="F81" s="201"/>
      <c r="G81" s="201"/>
      <c r="H81" s="201"/>
      <c r="I81" s="202"/>
      <c r="J81" s="203">
        <f>J456</f>
        <v>0</v>
      </c>
      <c r="K81" s="204"/>
    </row>
    <row r="82" s="9" customFormat="1" ht="19.92" customHeight="1">
      <c r="B82" s="198"/>
      <c r="C82" s="199"/>
      <c r="D82" s="200" t="s">
        <v>1361</v>
      </c>
      <c r="E82" s="201"/>
      <c r="F82" s="201"/>
      <c r="G82" s="201"/>
      <c r="H82" s="201"/>
      <c r="I82" s="202"/>
      <c r="J82" s="203">
        <f>J470</f>
        <v>0</v>
      </c>
      <c r="K82" s="204"/>
    </row>
    <row r="83" s="9" customFormat="1" ht="19.92" customHeight="1">
      <c r="B83" s="198"/>
      <c r="C83" s="199"/>
      <c r="D83" s="200" t="s">
        <v>1362</v>
      </c>
      <c r="E83" s="201"/>
      <c r="F83" s="201"/>
      <c r="G83" s="201"/>
      <c r="H83" s="201"/>
      <c r="I83" s="202"/>
      <c r="J83" s="203">
        <f>J474</f>
        <v>0</v>
      </c>
      <c r="K83" s="204"/>
    </row>
    <row r="84" s="8" customFormat="1" ht="24.96" customHeight="1">
      <c r="B84" s="191"/>
      <c r="C84" s="192"/>
      <c r="D84" s="193" t="s">
        <v>264</v>
      </c>
      <c r="E84" s="194"/>
      <c r="F84" s="194"/>
      <c r="G84" s="194"/>
      <c r="H84" s="194"/>
      <c r="I84" s="195"/>
      <c r="J84" s="196">
        <f>J485</f>
        <v>0</v>
      </c>
      <c r="K84" s="197"/>
    </row>
    <row r="85" s="9" customFormat="1" ht="19.92" customHeight="1">
      <c r="B85" s="198"/>
      <c r="C85" s="199"/>
      <c r="D85" s="200" t="s">
        <v>1363</v>
      </c>
      <c r="E85" s="201"/>
      <c r="F85" s="201"/>
      <c r="G85" s="201"/>
      <c r="H85" s="201"/>
      <c r="I85" s="202"/>
      <c r="J85" s="203">
        <f>J486</f>
        <v>0</v>
      </c>
      <c r="K85" s="204"/>
    </row>
    <row r="86" s="9" customFormat="1" ht="19.92" customHeight="1">
      <c r="B86" s="198"/>
      <c r="C86" s="199"/>
      <c r="D86" s="200" t="s">
        <v>266</v>
      </c>
      <c r="E86" s="201"/>
      <c r="F86" s="201"/>
      <c r="G86" s="201"/>
      <c r="H86" s="201"/>
      <c r="I86" s="202"/>
      <c r="J86" s="203">
        <f>J489</f>
        <v>0</v>
      </c>
      <c r="K86" s="204"/>
    </row>
    <row r="87" s="1" customFormat="1" ht="21.84" customHeight="1">
      <c r="B87" s="47"/>
      <c r="C87" s="48"/>
      <c r="D87" s="48"/>
      <c r="E87" s="48"/>
      <c r="F87" s="48"/>
      <c r="G87" s="48"/>
      <c r="H87" s="48"/>
      <c r="I87" s="157"/>
      <c r="J87" s="48"/>
      <c r="K87" s="52"/>
    </row>
    <row r="88" s="1" customFormat="1" ht="6.96" customHeight="1">
      <c r="B88" s="68"/>
      <c r="C88" s="69"/>
      <c r="D88" s="69"/>
      <c r="E88" s="69"/>
      <c r="F88" s="69"/>
      <c r="G88" s="69"/>
      <c r="H88" s="69"/>
      <c r="I88" s="180"/>
      <c r="J88" s="69"/>
      <c r="K88" s="70"/>
    </row>
    <row r="92" s="1" customFormat="1" ht="6.96" customHeight="1">
      <c r="B92" s="71"/>
      <c r="C92" s="72"/>
      <c r="D92" s="72"/>
      <c r="E92" s="72"/>
      <c r="F92" s="72"/>
      <c r="G92" s="72"/>
      <c r="H92" s="72"/>
      <c r="I92" s="183"/>
      <c r="J92" s="72"/>
      <c r="K92" s="72"/>
      <c r="L92" s="73"/>
    </row>
    <row r="93" s="1" customFormat="1" ht="36.96" customHeight="1">
      <c r="B93" s="47"/>
      <c r="C93" s="74" t="s">
        <v>166</v>
      </c>
      <c r="D93" s="75"/>
      <c r="E93" s="75"/>
      <c r="F93" s="75"/>
      <c r="G93" s="75"/>
      <c r="H93" s="75"/>
      <c r="I93" s="205"/>
      <c r="J93" s="75"/>
      <c r="K93" s="75"/>
      <c r="L93" s="73"/>
    </row>
    <row r="94" s="1" customFormat="1" ht="6.96" customHeight="1">
      <c r="B94" s="47"/>
      <c r="C94" s="75"/>
      <c r="D94" s="75"/>
      <c r="E94" s="75"/>
      <c r="F94" s="75"/>
      <c r="G94" s="75"/>
      <c r="H94" s="75"/>
      <c r="I94" s="205"/>
      <c r="J94" s="75"/>
      <c r="K94" s="75"/>
      <c r="L94" s="73"/>
    </row>
    <row r="95" s="1" customFormat="1" ht="14.4" customHeight="1">
      <c r="B95" s="47"/>
      <c r="C95" s="77" t="s">
        <v>18</v>
      </c>
      <c r="D95" s="75"/>
      <c r="E95" s="75"/>
      <c r="F95" s="75"/>
      <c r="G95" s="75"/>
      <c r="H95" s="75"/>
      <c r="I95" s="205"/>
      <c r="J95" s="75"/>
      <c r="K95" s="75"/>
      <c r="L95" s="73"/>
    </row>
    <row r="96" s="1" customFormat="1" ht="16.5" customHeight="1">
      <c r="B96" s="47"/>
      <c r="C96" s="75"/>
      <c r="D96" s="75"/>
      <c r="E96" s="206" t="str">
        <f>E7</f>
        <v>Výstavba ČOV a kanalizace v obci Kožlí</v>
      </c>
      <c r="F96" s="77"/>
      <c r="G96" s="77"/>
      <c r="H96" s="77"/>
      <c r="I96" s="205"/>
      <c r="J96" s="75"/>
      <c r="K96" s="75"/>
      <c r="L96" s="73"/>
    </row>
    <row r="97">
      <c r="B97" s="28"/>
      <c r="C97" s="77" t="s">
        <v>153</v>
      </c>
      <c r="D97" s="251"/>
      <c r="E97" s="251"/>
      <c r="F97" s="251"/>
      <c r="G97" s="251"/>
      <c r="H97" s="251"/>
      <c r="I97" s="149"/>
      <c r="J97" s="251"/>
      <c r="K97" s="251"/>
      <c r="L97" s="252"/>
    </row>
    <row r="98" s="1" customFormat="1" ht="16.5" customHeight="1">
      <c r="B98" s="47"/>
      <c r="C98" s="75"/>
      <c r="D98" s="75"/>
      <c r="E98" s="206" t="s">
        <v>1347</v>
      </c>
      <c r="F98" s="75"/>
      <c r="G98" s="75"/>
      <c r="H98" s="75"/>
      <c r="I98" s="205"/>
      <c r="J98" s="75"/>
      <c r="K98" s="75"/>
      <c r="L98" s="73"/>
    </row>
    <row r="99" s="1" customFormat="1" ht="14.4" customHeight="1">
      <c r="B99" s="47"/>
      <c r="C99" s="77" t="s">
        <v>248</v>
      </c>
      <c r="D99" s="75"/>
      <c r="E99" s="75"/>
      <c r="F99" s="75"/>
      <c r="G99" s="75"/>
      <c r="H99" s="75"/>
      <c r="I99" s="205"/>
      <c r="J99" s="75"/>
      <c r="K99" s="75"/>
      <c r="L99" s="73"/>
    </row>
    <row r="100" s="1" customFormat="1" ht="17.25" customHeight="1">
      <c r="B100" s="47"/>
      <c r="C100" s="75"/>
      <c r="D100" s="75"/>
      <c r="E100" s="83" t="str">
        <f>E11</f>
        <v>2018_12_02.1 - SO 02.01 Sdružený objekt</v>
      </c>
      <c r="F100" s="75"/>
      <c r="G100" s="75"/>
      <c r="H100" s="75"/>
      <c r="I100" s="205"/>
      <c r="J100" s="75"/>
      <c r="K100" s="75"/>
      <c r="L100" s="73"/>
    </row>
    <row r="101" s="1" customFormat="1" ht="6.96" customHeight="1">
      <c r="B101" s="47"/>
      <c r="C101" s="75"/>
      <c r="D101" s="75"/>
      <c r="E101" s="75"/>
      <c r="F101" s="75"/>
      <c r="G101" s="75"/>
      <c r="H101" s="75"/>
      <c r="I101" s="205"/>
      <c r="J101" s="75"/>
      <c r="K101" s="75"/>
      <c r="L101" s="73"/>
    </row>
    <row r="102" s="1" customFormat="1" ht="18" customHeight="1">
      <c r="B102" s="47"/>
      <c r="C102" s="77" t="s">
        <v>24</v>
      </c>
      <c r="D102" s="75"/>
      <c r="E102" s="75"/>
      <c r="F102" s="207" t="str">
        <f>F14</f>
        <v>Kožlí u Orlíka</v>
      </c>
      <c r="G102" s="75"/>
      <c r="H102" s="75"/>
      <c r="I102" s="208" t="s">
        <v>26</v>
      </c>
      <c r="J102" s="86" t="str">
        <f>IF(J14="","",J14)</f>
        <v>30. 10. 2018</v>
      </c>
      <c r="K102" s="75"/>
      <c r="L102" s="73"/>
    </row>
    <row r="103" s="1" customFormat="1" ht="6.96" customHeight="1">
      <c r="B103" s="47"/>
      <c r="C103" s="75"/>
      <c r="D103" s="75"/>
      <c r="E103" s="75"/>
      <c r="F103" s="75"/>
      <c r="G103" s="75"/>
      <c r="H103" s="75"/>
      <c r="I103" s="205"/>
      <c r="J103" s="75"/>
      <c r="K103" s="75"/>
      <c r="L103" s="73"/>
    </row>
    <row r="104" s="1" customFormat="1">
      <c r="B104" s="47"/>
      <c r="C104" s="77" t="s">
        <v>32</v>
      </c>
      <c r="D104" s="75"/>
      <c r="E104" s="75"/>
      <c r="F104" s="207" t="str">
        <f>E17</f>
        <v>Obec Kožlí</v>
      </c>
      <c r="G104" s="75"/>
      <c r="H104" s="75"/>
      <c r="I104" s="208" t="s">
        <v>39</v>
      </c>
      <c r="J104" s="207" t="str">
        <f>E23</f>
        <v>Vodohospodážský rozvoj a výstavbna a.s.</v>
      </c>
      <c r="K104" s="75"/>
      <c r="L104" s="73"/>
    </row>
    <row r="105" s="1" customFormat="1" ht="14.4" customHeight="1">
      <c r="B105" s="47"/>
      <c r="C105" s="77" t="s">
        <v>37</v>
      </c>
      <c r="D105" s="75"/>
      <c r="E105" s="75"/>
      <c r="F105" s="207" t="str">
        <f>IF(E20="","",E20)</f>
        <v/>
      </c>
      <c r="G105" s="75"/>
      <c r="H105" s="75"/>
      <c r="I105" s="205"/>
      <c r="J105" s="75"/>
      <c r="K105" s="75"/>
      <c r="L105" s="73"/>
    </row>
    <row r="106" s="1" customFormat="1" ht="10.32" customHeight="1">
      <c r="B106" s="47"/>
      <c r="C106" s="75"/>
      <c r="D106" s="75"/>
      <c r="E106" s="75"/>
      <c r="F106" s="75"/>
      <c r="G106" s="75"/>
      <c r="H106" s="75"/>
      <c r="I106" s="205"/>
      <c r="J106" s="75"/>
      <c r="K106" s="75"/>
      <c r="L106" s="73"/>
    </row>
    <row r="107" s="10" customFormat="1" ht="29.28" customHeight="1">
      <c r="B107" s="209"/>
      <c r="C107" s="210" t="s">
        <v>167</v>
      </c>
      <c r="D107" s="211" t="s">
        <v>64</v>
      </c>
      <c r="E107" s="211" t="s">
        <v>60</v>
      </c>
      <c r="F107" s="211" t="s">
        <v>168</v>
      </c>
      <c r="G107" s="211" t="s">
        <v>169</v>
      </c>
      <c r="H107" s="211" t="s">
        <v>170</v>
      </c>
      <c r="I107" s="212" t="s">
        <v>171</v>
      </c>
      <c r="J107" s="211" t="s">
        <v>161</v>
      </c>
      <c r="K107" s="213" t="s">
        <v>172</v>
      </c>
      <c r="L107" s="214"/>
      <c r="M107" s="103" t="s">
        <v>173</v>
      </c>
      <c r="N107" s="104" t="s">
        <v>49</v>
      </c>
      <c r="O107" s="104" t="s">
        <v>174</v>
      </c>
      <c r="P107" s="104" t="s">
        <v>175</v>
      </c>
      <c r="Q107" s="104" t="s">
        <v>176</v>
      </c>
      <c r="R107" s="104" t="s">
        <v>177</v>
      </c>
      <c r="S107" s="104" t="s">
        <v>178</v>
      </c>
      <c r="T107" s="105" t="s">
        <v>179</v>
      </c>
    </row>
    <row r="108" s="1" customFormat="1" ht="29.28" customHeight="1">
      <c r="B108" s="47"/>
      <c r="C108" s="109" t="s">
        <v>162</v>
      </c>
      <c r="D108" s="75"/>
      <c r="E108" s="75"/>
      <c r="F108" s="75"/>
      <c r="G108" s="75"/>
      <c r="H108" s="75"/>
      <c r="I108" s="205"/>
      <c r="J108" s="215">
        <f>BK108</f>
        <v>0</v>
      </c>
      <c r="K108" s="75"/>
      <c r="L108" s="73"/>
      <c r="M108" s="106"/>
      <c r="N108" s="107"/>
      <c r="O108" s="107"/>
      <c r="P108" s="216">
        <f>P109+P348+P485</f>
        <v>0</v>
      </c>
      <c r="Q108" s="107"/>
      <c r="R108" s="216">
        <f>R109+R348+R485</f>
        <v>462.03830727999997</v>
      </c>
      <c r="S108" s="107"/>
      <c r="T108" s="217">
        <f>T109+T348+T485</f>
        <v>1.3468499999999999</v>
      </c>
      <c r="AT108" s="24" t="s">
        <v>78</v>
      </c>
      <c r="AU108" s="24" t="s">
        <v>163</v>
      </c>
      <c r="BK108" s="218">
        <f>BK109+BK348+BK485</f>
        <v>0</v>
      </c>
    </row>
    <row r="109" s="11" customFormat="1" ht="37.44" customHeight="1">
      <c r="B109" s="219"/>
      <c r="C109" s="220"/>
      <c r="D109" s="221" t="s">
        <v>78</v>
      </c>
      <c r="E109" s="222" t="s">
        <v>267</v>
      </c>
      <c r="F109" s="222" t="s">
        <v>268</v>
      </c>
      <c r="G109" s="220"/>
      <c r="H109" s="220"/>
      <c r="I109" s="223"/>
      <c r="J109" s="224">
        <f>BK109</f>
        <v>0</v>
      </c>
      <c r="K109" s="220"/>
      <c r="L109" s="225"/>
      <c r="M109" s="226"/>
      <c r="N109" s="227"/>
      <c r="O109" s="227"/>
      <c r="P109" s="228">
        <f>P110+P195+P211+P230+P254+P290+P307+P339+P342</f>
        <v>0</v>
      </c>
      <c r="Q109" s="227"/>
      <c r="R109" s="228">
        <f>R110+R195+R211+R230+R254+R290+R307+R339+R342</f>
        <v>381.87512460999994</v>
      </c>
      <c r="S109" s="227"/>
      <c r="T109" s="229">
        <f>T110+T195+T211+T230+T254+T290+T307+T339+T342</f>
        <v>1.3468499999999999</v>
      </c>
      <c r="AR109" s="230" t="s">
        <v>87</v>
      </c>
      <c r="AT109" s="231" t="s">
        <v>78</v>
      </c>
      <c r="AU109" s="231" t="s">
        <v>79</v>
      </c>
      <c r="AY109" s="230" t="s">
        <v>183</v>
      </c>
      <c r="BK109" s="232">
        <f>BK110+BK195+BK211+BK230+BK254+BK290+BK307+BK339+BK342</f>
        <v>0</v>
      </c>
    </row>
    <row r="110" s="11" customFormat="1" ht="19.92" customHeight="1">
      <c r="B110" s="219"/>
      <c r="C110" s="220"/>
      <c r="D110" s="221" t="s">
        <v>78</v>
      </c>
      <c r="E110" s="233" t="s">
        <v>87</v>
      </c>
      <c r="F110" s="233" t="s">
        <v>269</v>
      </c>
      <c r="G110" s="220"/>
      <c r="H110" s="220"/>
      <c r="I110" s="223"/>
      <c r="J110" s="234">
        <f>BK110</f>
        <v>0</v>
      </c>
      <c r="K110" s="220"/>
      <c r="L110" s="225"/>
      <c r="M110" s="226"/>
      <c r="N110" s="227"/>
      <c r="O110" s="227"/>
      <c r="P110" s="228">
        <f>SUM(P111:P194)</f>
        <v>0</v>
      </c>
      <c r="Q110" s="227"/>
      <c r="R110" s="228">
        <f>SUM(R111:R194)</f>
        <v>62.438893820000011</v>
      </c>
      <c r="S110" s="227"/>
      <c r="T110" s="229">
        <f>SUM(T111:T194)</f>
        <v>0</v>
      </c>
      <c r="AR110" s="230" t="s">
        <v>87</v>
      </c>
      <c r="AT110" s="231" t="s">
        <v>78</v>
      </c>
      <c r="AU110" s="231" t="s">
        <v>87</v>
      </c>
      <c r="AY110" s="230" t="s">
        <v>183</v>
      </c>
      <c r="BK110" s="232">
        <f>SUM(BK111:BK194)</f>
        <v>0</v>
      </c>
    </row>
    <row r="111" s="1" customFormat="1" ht="16.5" customHeight="1">
      <c r="B111" s="47"/>
      <c r="C111" s="235" t="s">
        <v>87</v>
      </c>
      <c r="D111" s="235" t="s">
        <v>184</v>
      </c>
      <c r="E111" s="236" t="s">
        <v>287</v>
      </c>
      <c r="F111" s="237" t="s">
        <v>288</v>
      </c>
      <c r="G111" s="238" t="s">
        <v>289</v>
      </c>
      <c r="H111" s="239">
        <v>50</v>
      </c>
      <c r="I111" s="240"/>
      <c r="J111" s="241">
        <f>ROUND(I111*H111,2)</f>
        <v>0</v>
      </c>
      <c r="K111" s="237" t="s">
        <v>343</v>
      </c>
      <c r="L111" s="73"/>
      <c r="M111" s="242" t="s">
        <v>34</v>
      </c>
      <c r="N111" s="243" t="s">
        <v>50</v>
      </c>
      <c r="O111" s="48"/>
      <c r="P111" s="244">
        <f>O111*H111</f>
        <v>0</v>
      </c>
      <c r="Q111" s="244">
        <v>0.0072700000000000004</v>
      </c>
      <c r="R111" s="244">
        <f>Q111*H111</f>
        <v>0.36350000000000005</v>
      </c>
      <c r="S111" s="244">
        <v>0</v>
      </c>
      <c r="T111" s="245">
        <f>S111*H111</f>
        <v>0</v>
      </c>
      <c r="AR111" s="24" t="s">
        <v>197</v>
      </c>
      <c r="AT111" s="24" t="s">
        <v>184</v>
      </c>
      <c r="AU111" s="24" t="s">
        <v>90</v>
      </c>
      <c r="AY111" s="24" t="s">
        <v>183</v>
      </c>
      <c r="BE111" s="246">
        <f>IF(N111="základní",J111,0)</f>
        <v>0</v>
      </c>
      <c r="BF111" s="246">
        <f>IF(N111="snížená",J111,0)</f>
        <v>0</v>
      </c>
      <c r="BG111" s="246">
        <f>IF(N111="zákl. přenesená",J111,0)</f>
        <v>0</v>
      </c>
      <c r="BH111" s="246">
        <f>IF(N111="sníž. přenesená",J111,0)</f>
        <v>0</v>
      </c>
      <c r="BI111" s="246">
        <f>IF(N111="nulová",J111,0)</f>
        <v>0</v>
      </c>
      <c r="BJ111" s="24" t="s">
        <v>87</v>
      </c>
      <c r="BK111" s="246">
        <f>ROUND(I111*H111,2)</f>
        <v>0</v>
      </c>
      <c r="BL111" s="24" t="s">
        <v>197</v>
      </c>
      <c r="BM111" s="24" t="s">
        <v>1364</v>
      </c>
    </row>
    <row r="112" s="12" customFormat="1">
      <c r="B112" s="253"/>
      <c r="C112" s="254"/>
      <c r="D112" s="255" t="s">
        <v>275</v>
      </c>
      <c r="E112" s="256" t="s">
        <v>34</v>
      </c>
      <c r="F112" s="257" t="s">
        <v>516</v>
      </c>
      <c r="G112" s="254"/>
      <c r="H112" s="258">
        <v>50</v>
      </c>
      <c r="I112" s="259"/>
      <c r="J112" s="254"/>
      <c r="K112" s="254"/>
      <c r="L112" s="260"/>
      <c r="M112" s="261"/>
      <c r="N112" s="262"/>
      <c r="O112" s="262"/>
      <c r="P112" s="262"/>
      <c r="Q112" s="262"/>
      <c r="R112" s="262"/>
      <c r="S112" s="262"/>
      <c r="T112" s="263"/>
      <c r="AT112" s="264" t="s">
        <v>275</v>
      </c>
      <c r="AU112" s="264" t="s">
        <v>90</v>
      </c>
      <c r="AV112" s="12" t="s">
        <v>90</v>
      </c>
      <c r="AW112" s="12" t="s">
        <v>42</v>
      </c>
      <c r="AX112" s="12" t="s">
        <v>87</v>
      </c>
      <c r="AY112" s="264" t="s">
        <v>183</v>
      </c>
    </row>
    <row r="113" s="1" customFormat="1" ht="25.5" customHeight="1">
      <c r="B113" s="47"/>
      <c r="C113" s="235" t="s">
        <v>90</v>
      </c>
      <c r="D113" s="235" t="s">
        <v>184</v>
      </c>
      <c r="E113" s="236" t="s">
        <v>292</v>
      </c>
      <c r="F113" s="237" t="s">
        <v>293</v>
      </c>
      <c r="G113" s="238" t="s">
        <v>294</v>
      </c>
      <c r="H113" s="239">
        <v>960</v>
      </c>
      <c r="I113" s="240"/>
      <c r="J113" s="241">
        <f>ROUND(I113*H113,2)</f>
        <v>0</v>
      </c>
      <c r="K113" s="237" t="s">
        <v>343</v>
      </c>
      <c r="L113" s="73"/>
      <c r="M113" s="242" t="s">
        <v>34</v>
      </c>
      <c r="N113" s="243" t="s">
        <v>50</v>
      </c>
      <c r="O113" s="48"/>
      <c r="P113" s="244">
        <f>O113*H113</f>
        <v>0</v>
      </c>
      <c r="Q113" s="244">
        <v>0</v>
      </c>
      <c r="R113" s="244">
        <f>Q113*H113</f>
        <v>0</v>
      </c>
      <c r="S113" s="244">
        <v>0</v>
      </c>
      <c r="T113" s="245">
        <f>S113*H113</f>
        <v>0</v>
      </c>
      <c r="AR113" s="24" t="s">
        <v>197</v>
      </c>
      <c r="AT113" s="24" t="s">
        <v>184</v>
      </c>
      <c r="AU113" s="24" t="s">
        <v>90</v>
      </c>
      <c r="AY113" s="24" t="s">
        <v>183</v>
      </c>
      <c r="BE113" s="246">
        <f>IF(N113="základní",J113,0)</f>
        <v>0</v>
      </c>
      <c r="BF113" s="246">
        <f>IF(N113="snížená",J113,0)</f>
        <v>0</v>
      </c>
      <c r="BG113" s="246">
        <f>IF(N113="zákl. přenesená",J113,0)</f>
        <v>0</v>
      </c>
      <c r="BH113" s="246">
        <f>IF(N113="sníž. přenesená",J113,0)</f>
        <v>0</v>
      </c>
      <c r="BI113" s="246">
        <f>IF(N113="nulová",J113,0)</f>
        <v>0</v>
      </c>
      <c r="BJ113" s="24" t="s">
        <v>87</v>
      </c>
      <c r="BK113" s="246">
        <f>ROUND(I113*H113,2)</f>
        <v>0</v>
      </c>
      <c r="BL113" s="24" t="s">
        <v>197</v>
      </c>
      <c r="BM113" s="24" t="s">
        <v>1365</v>
      </c>
    </row>
    <row r="114" s="12" customFormat="1">
      <c r="B114" s="253"/>
      <c r="C114" s="254"/>
      <c r="D114" s="255" t="s">
        <v>275</v>
      </c>
      <c r="E114" s="256" t="s">
        <v>34</v>
      </c>
      <c r="F114" s="257" t="s">
        <v>1366</v>
      </c>
      <c r="G114" s="254"/>
      <c r="H114" s="258">
        <v>960</v>
      </c>
      <c r="I114" s="259"/>
      <c r="J114" s="254"/>
      <c r="K114" s="254"/>
      <c r="L114" s="260"/>
      <c r="M114" s="261"/>
      <c r="N114" s="262"/>
      <c r="O114" s="262"/>
      <c r="P114" s="262"/>
      <c r="Q114" s="262"/>
      <c r="R114" s="262"/>
      <c r="S114" s="262"/>
      <c r="T114" s="263"/>
      <c r="AT114" s="264" t="s">
        <v>275</v>
      </c>
      <c r="AU114" s="264" t="s">
        <v>90</v>
      </c>
      <c r="AV114" s="12" t="s">
        <v>90</v>
      </c>
      <c r="AW114" s="12" t="s">
        <v>42</v>
      </c>
      <c r="AX114" s="12" t="s">
        <v>87</v>
      </c>
      <c r="AY114" s="264" t="s">
        <v>183</v>
      </c>
    </row>
    <row r="115" s="1" customFormat="1" ht="25.5" customHeight="1">
      <c r="B115" s="47"/>
      <c r="C115" s="235" t="s">
        <v>193</v>
      </c>
      <c r="D115" s="235" t="s">
        <v>184</v>
      </c>
      <c r="E115" s="236" t="s">
        <v>297</v>
      </c>
      <c r="F115" s="237" t="s">
        <v>298</v>
      </c>
      <c r="G115" s="238" t="s">
        <v>299</v>
      </c>
      <c r="H115" s="239">
        <v>40</v>
      </c>
      <c r="I115" s="240"/>
      <c r="J115" s="241">
        <f>ROUND(I115*H115,2)</f>
        <v>0</v>
      </c>
      <c r="K115" s="237" t="s">
        <v>343</v>
      </c>
      <c r="L115" s="73"/>
      <c r="M115" s="242" t="s">
        <v>34</v>
      </c>
      <c r="N115" s="243" t="s">
        <v>50</v>
      </c>
      <c r="O115" s="48"/>
      <c r="P115" s="244">
        <f>O115*H115</f>
        <v>0</v>
      </c>
      <c r="Q115" s="244">
        <v>0</v>
      </c>
      <c r="R115" s="244">
        <f>Q115*H115</f>
        <v>0</v>
      </c>
      <c r="S115" s="244">
        <v>0</v>
      </c>
      <c r="T115" s="245">
        <f>S115*H115</f>
        <v>0</v>
      </c>
      <c r="AR115" s="24" t="s">
        <v>197</v>
      </c>
      <c r="AT115" s="24" t="s">
        <v>184</v>
      </c>
      <c r="AU115" s="24" t="s">
        <v>90</v>
      </c>
      <c r="AY115" s="24" t="s">
        <v>183</v>
      </c>
      <c r="BE115" s="246">
        <f>IF(N115="základní",J115,0)</f>
        <v>0</v>
      </c>
      <c r="BF115" s="246">
        <f>IF(N115="snížená",J115,0)</f>
        <v>0</v>
      </c>
      <c r="BG115" s="246">
        <f>IF(N115="zákl. přenesená",J115,0)</f>
        <v>0</v>
      </c>
      <c r="BH115" s="246">
        <f>IF(N115="sníž. přenesená",J115,0)</f>
        <v>0</v>
      </c>
      <c r="BI115" s="246">
        <f>IF(N115="nulová",J115,0)</f>
        <v>0</v>
      </c>
      <c r="BJ115" s="24" t="s">
        <v>87</v>
      </c>
      <c r="BK115" s="246">
        <f>ROUND(I115*H115,2)</f>
        <v>0</v>
      </c>
      <c r="BL115" s="24" t="s">
        <v>197</v>
      </c>
      <c r="BM115" s="24" t="s">
        <v>1367</v>
      </c>
    </row>
    <row r="116" s="12" customFormat="1">
      <c r="B116" s="253"/>
      <c r="C116" s="254"/>
      <c r="D116" s="255" t="s">
        <v>275</v>
      </c>
      <c r="E116" s="256" t="s">
        <v>34</v>
      </c>
      <c r="F116" s="257" t="s">
        <v>315</v>
      </c>
      <c r="G116" s="254"/>
      <c r="H116" s="258">
        <v>40</v>
      </c>
      <c r="I116" s="259"/>
      <c r="J116" s="254"/>
      <c r="K116" s="254"/>
      <c r="L116" s="260"/>
      <c r="M116" s="261"/>
      <c r="N116" s="262"/>
      <c r="O116" s="262"/>
      <c r="P116" s="262"/>
      <c r="Q116" s="262"/>
      <c r="R116" s="262"/>
      <c r="S116" s="262"/>
      <c r="T116" s="263"/>
      <c r="AT116" s="264" t="s">
        <v>275</v>
      </c>
      <c r="AU116" s="264" t="s">
        <v>90</v>
      </c>
      <c r="AV116" s="12" t="s">
        <v>90</v>
      </c>
      <c r="AW116" s="12" t="s">
        <v>42</v>
      </c>
      <c r="AX116" s="12" t="s">
        <v>87</v>
      </c>
      <c r="AY116" s="264" t="s">
        <v>183</v>
      </c>
    </row>
    <row r="117" s="1" customFormat="1" ht="16.5" customHeight="1">
      <c r="B117" s="47"/>
      <c r="C117" s="265" t="s">
        <v>197</v>
      </c>
      <c r="D117" s="265" t="s">
        <v>302</v>
      </c>
      <c r="E117" s="266" t="s">
        <v>1368</v>
      </c>
      <c r="F117" s="267" t="s">
        <v>1369</v>
      </c>
      <c r="G117" s="268" t="s">
        <v>305</v>
      </c>
      <c r="H117" s="269">
        <v>11.403000000000001</v>
      </c>
      <c r="I117" s="270"/>
      <c r="J117" s="271">
        <f>ROUND(I117*H117,2)</f>
        <v>0</v>
      </c>
      <c r="K117" s="267" t="s">
        <v>34</v>
      </c>
      <c r="L117" s="272"/>
      <c r="M117" s="273" t="s">
        <v>34</v>
      </c>
      <c r="N117" s="274" t="s">
        <v>50</v>
      </c>
      <c r="O117" s="48"/>
      <c r="P117" s="244">
        <f>O117*H117</f>
        <v>0</v>
      </c>
      <c r="Q117" s="244">
        <v>1</v>
      </c>
      <c r="R117" s="244">
        <f>Q117*H117</f>
        <v>11.403000000000001</v>
      </c>
      <c r="S117" s="244">
        <v>0</v>
      </c>
      <c r="T117" s="245">
        <f>S117*H117</f>
        <v>0</v>
      </c>
      <c r="AR117" s="24" t="s">
        <v>212</v>
      </c>
      <c r="AT117" s="24" t="s">
        <v>302</v>
      </c>
      <c r="AU117" s="24" t="s">
        <v>90</v>
      </c>
      <c r="AY117" s="24" t="s">
        <v>183</v>
      </c>
      <c r="BE117" s="246">
        <f>IF(N117="základní",J117,0)</f>
        <v>0</v>
      </c>
      <c r="BF117" s="246">
        <f>IF(N117="snížená",J117,0)</f>
        <v>0</v>
      </c>
      <c r="BG117" s="246">
        <f>IF(N117="zákl. přenesená",J117,0)</f>
        <v>0</v>
      </c>
      <c r="BH117" s="246">
        <f>IF(N117="sníž. přenesená",J117,0)</f>
        <v>0</v>
      </c>
      <c r="BI117" s="246">
        <f>IF(N117="nulová",J117,0)</f>
        <v>0</v>
      </c>
      <c r="BJ117" s="24" t="s">
        <v>87</v>
      </c>
      <c r="BK117" s="246">
        <f>ROUND(I117*H117,2)</f>
        <v>0</v>
      </c>
      <c r="BL117" s="24" t="s">
        <v>197</v>
      </c>
      <c r="BM117" s="24" t="s">
        <v>1370</v>
      </c>
    </row>
    <row r="118" s="1" customFormat="1">
      <c r="B118" s="47"/>
      <c r="C118" s="75"/>
      <c r="D118" s="255" t="s">
        <v>889</v>
      </c>
      <c r="E118" s="75"/>
      <c r="F118" s="278" t="s">
        <v>1371</v>
      </c>
      <c r="G118" s="75"/>
      <c r="H118" s="75"/>
      <c r="I118" s="205"/>
      <c r="J118" s="75"/>
      <c r="K118" s="75"/>
      <c r="L118" s="73"/>
      <c r="M118" s="279"/>
      <c r="N118" s="48"/>
      <c r="O118" s="48"/>
      <c r="P118" s="48"/>
      <c r="Q118" s="48"/>
      <c r="R118" s="48"/>
      <c r="S118" s="48"/>
      <c r="T118" s="96"/>
      <c r="AT118" s="24" t="s">
        <v>889</v>
      </c>
      <c r="AU118" s="24" t="s">
        <v>90</v>
      </c>
    </row>
    <row r="119" s="12" customFormat="1">
      <c r="B119" s="253"/>
      <c r="C119" s="254"/>
      <c r="D119" s="255" t="s">
        <v>275</v>
      </c>
      <c r="E119" s="256" t="s">
        <v>34</v>
      </c>
      <c r="F119" s="257" t="s">
        <v>1372</v>
      </c>
      <c r="G119" s="254"/>
      <c r="H119" s="258">
        <v>11.403000000000001</v>
      </c>
      <c r="I119" s="259"/>
      <c r="J119" s="254"/>
      <c r="K119" s="254"/>
      <c r="L119" s="260"/>
      <c r="M119" s="261"/>
      <c r="N119" s="262"/>
      <c r="O119" s="262"/>
      <c r="P119" s="262"/>
      <c r="Q119" s="262"/>
      <c r="R119" s="262"/>
      <c r="S119" s="262"/>
      <c r="T119" s="263"/>
      <c r="AT119" s="264" t="s">
        <v>275</v>
      </c>
      <c r="AU119" s="264" t="s">
        <v>90</v>
      </c>
      <c r="AV119" s="12" t="s">
        <v>90</v>
      </c>
      <c r="AW119" s="12" t="s">
        <v>42</v>
      </c>
      <c r="AX119" s="12" t="s">
        <v>87</v>
      </c>
      <c r="AY119" s="264" t="s">
        <v>183</v>
      </c>
    </row>
    <row r="120" s="1" customFormat="1" ht="16.5" customHeight="1">
      <c r="B120" s="47"/>
      <c r="C120" s="265" t="s">
        <v>182</v>
      </c>
      <c r="D120" s="265" t="s">
        <v>302</v>
      </c>
      <c r="E120" s="266" t="s">
        <v>1373</v>
      </c>
      <c r="F120" s="267" t="s">
        <v>1374</v>
      </c>
      <c r="G120" s="268" t="s">
        <v>305</v>
      </c>
      <c r="H120" s="269">
        <v>22.800000000000001</v>
      </c>
      <c r="I120" s="270"/>
      <c r="J120" s="271">
        <f>ROUND(I120*H120,2)</f>
        <v>0</v>
      </c>
      <c r="K120" s="267" t="s">
        <v>343</v>
      </c>
      <c r="L120" s="272"/>
      <c r="M120" s="273" t="s">
        <v>34</v>
      </c>
      <c r="N120" s="274" t="s">
        <v>50</v>
      </c>
      <c r="O120" s="48"/>
      <c r="P120" s="244">
        <f>O120*H120</f>
        <v>0</v>
      </c>
      <c r="Q120" s="244">
        <v>1</v>
      </c>
      <c r="R120" s="244">
        <f>Q120*H120</f>
        <v>22.800000000000001</v>
      </c>
      <c r="S120" s="244">
        <v>0</v>
      </c>
      <c r="T120" s="245">
        <f>S120*H120</f>
        <v>0</v>
      </c>
      <c r="AR120" s="24" t="s">
        <v>212</v>
      </c>
      <c r="AT120" s="24" t="s">
        <v>302</v>
      </c>
      <c r="AU120" s="24" t="s">
        <v>90</v>
      </c>
      <c r="AY120" s="24" t="s">
        <v>183</v>
      </c>
      <c r="BE120" s="246">
        <f>IF(N120="základní",J120,0)</f>
        <v>0</v>
      </c>
      <c r="BF120" s="246">
        <f>IF(N120="snížená",J120,0)</f>
        <v>0</v>
      </c>
      <c r="BG120" s="246">
        <f>IF(N120="zákl. přenesená",J120,0)</f>
        <v>0</v>
      </c>
      <c r="BH120" s="246">
        <f>IF(N120="sníž. přenesená",J120,0)</f>
        <v>0</v>
      </c>
      <c r="BI120" s="246">
        <f>IF(N120="nulová",J120,0)</f>
        <v>0</v>
      </c>
      <c r="BJ120" s="24" t="s">
        <v>87</v>
      </c>
      <c r="BK120" s="246">
        <f>ROUND(I120*H120,2)</f>
        <v>0</v>
      </c>
      <c r="BL120" s="24" t="s">
        <v>197</v>
      </c>
      <c r="BM120" s="24" t="s">
        <v>1375</v>
      </c>
    </row>
    <row r="121" s="12" customFormat="1">
      <c r="B121" s="253"/>
      <c r="C121" s="254"/>
      <c r="D121" s="255" t="s">
        <v>275</v>
      </c>
      <c r="E121" s="256" t="s">
        <v>34</v>
      </c>
      <c r="F121" s="257" t="s">
        <v>1376</v>
      </c>
      <c r="G121" s="254"/>
      <c r="H121" s="258">
        <v>22.800000000000001</v>
      </c>
      <c r="I121" s="259"/>
      <c r="J121" s="254"/>
      <c r="K121" s="254"/>
      <c r="L121" s="260"/>
      <c r="M121" s="261"/>
      <c r="N121" s="262"/>
      <c r="O121" s="262"/>
      <c r="P121" s="262"/>
      <c r="Q121" s="262"/>
      <c r="R121" s="262"/>
      <c r="S121" s="262"/>
      <c r="T121" s="263"/>
      <c r="AT121" s="264" t="s">
        <v>275</v>
      </c>
      <c r="AU121" s="264" t="s">
        <v>90</v>
      </c>
      <c r="AV121" s="12" t="s">
        <v>90</v>
      </c>
      <c r="AW121" s="12" t="s">
        <v>42</v>
      </c>
      <c r="AX121" s="12" t="s">
        <v>79</v>
      </c>
      <c r="AY121" s="264" t="s">
        <v>183</v>
      </c>
    </row>
    <row r="122" s="1" customFormat="1" ht="16.5" customHeight="1">
      <c r="B122" s="47"/>
      <c r="C122" s="235" t="s">
        <v>204</v>
      </c>
      <c r="D122" s="235" t="s">
        <v>184</v>
      </c>
      <c r="E122" s="236" t="s">
        <v>1377</v>
      </c>
      <c r="F122" s="237" t="s">
        <v>1378</v>
      </c>
      <c r="G122" s="238" t="s">
        <v>272</v>
      </c>
      <c r="H122" s="239">
        <v>7.8499999999999996</v>
      </c>
      <c r="I122" s="240"/>
      <c r="J122" s="241">
        <f>ROUND(I122*H122,2)</f>
        <v>0</v>
      </c>
      <c r="K122" s="237" t="s">
        <v>34</v>
      </c>
      <c r="L122" s="73"/>
      <c r="M122" s="242" t="s">
        <v>34</v>
      </c>
      <c r="N122" s="243" t="s">
        <v>50</v>
      </c>
      <c r="O122" s="48"/>
      <c r="P122" s="244">
        <f>O122*H122</f>
        <v>0</v>
      </c>
      <c r="Q122" s="244">
        <v>0.00064999999999999997</v>
      </c>
      <c r="R122" s="244">
        <f>Q122*H122</f>
        <v>0.0051024999999999994</v>
      </c>
      <c r="S122" s="244">
        <v>0</v>
      </c>
      <c r="T122" s="245">
        <f>S122*H122</f>
        <v>0</v>
      </c>
      <c r="AR122" s="24" t="s">
        <v>197</v>
      </c>
      <c r="AT122" s="24" t="s">
        <v>184</v>
      </c>
      <c r="AU122" s="24" t="s">
        <v>90</v>
      </c>
      <c r="AY122" s="24" t="s">
        <v>183</v>
      </c>
      <c r="BE122" s="246">
        <f>IF(N122="základní",J122,0)</f>
        <v>0</v>
      </c>
      <c r="BF122" s="246">
        <f>IF(N122="snížená",J122,0)</f>
        <v>0</v>
      </c>
      <c r="BG122" s="246">
        <f>IF(N122="zákl. přenesená",J122,0)</f>
        <v>0</v>
      </c>
      <c r="BH122" s="246">
        <f>IF(N122="sníž. přenesená",J122,0)</f>
        <v>0</v>
      </c>
      <c r="BI122" s="246">
        <f>IF(N122="nulová",J122,0)</f>
        <v>0</v>
      </c>
      <c r="BJ122" s="24" t="s">
        <v>87</v>
      </c>
      <c r="BK122" s="246">
        <f>ROUND(I122*H122,2)</f>
        <v>0</v>
      </c>
      <c r="BL122" s="24" t="s">
        <v>197</v>
      </c>
      <c r="BM122" s="24" t="s">
        <v>1379</v>
      </c>
    </row>
    <row r="123" s="12" customFormat="1">
      <c r="B123" s="253"/>
      <c r="C123" s="254"/>
      <c r="D123" s="255" t="s">
        <v>275</v>
      </c>
      <c r="E123" s="256" t="s">
        <v>34</v>
      </c>
      <c r="F123" s="257" t="s">
        <v>1380</v>
      </c>
      <c r="G123" s="254"/>
      <c r="H123" s="258">
        <v>7.8499999999999996</v>
      </c>
      <c r="I123" s="259"/>
      <c r="J123" s="254"/>
      <c r="K123" s="254"/>
      <c r="L123" s="260"/>
      <c r="M123" s="261"/>
      <c r="N123" s="262"/>
      <c r="O123" s="262"/>
      <c r="P123" s="262"/>
      <c r="Q123" s="262"/>
      <c r="R123" s="262"/>
      <c r="S123" s="262"/>
      <c r="T123" s="263"/>
      <c r="AT123" s="264" t="s">
        <v>275</v>
      </c>
      <c r="AU123" s="264" t="s">
        <v>90</v>
      </c>
      <c r="AV123" s="12" t="s">
        <v>90</v>
      </c>
      <c r="AW123" s="12" t="s">
        <v>42</v>
      </c>
      <c r="AX123" s="12" t="s">
        <v>87</v>
      </c>
      <c r="AY123" s="264" t="s">
        <v>183</v>
      </c>
    </row>
    <row r="124" s="1" customFormat="1" ht="38.25" customHeight="1">
      <c r="B124" s="47"/>
      <c r="C124" s="235" t="s">
        <v>208</v>
      </c>
      <c r="D124" s="235" t="s">
        <v>184</v>
      </c>
      <c r="E124" s="236" t="s">
        <v>1381</v>
      </c>
      <c r="F124" s="237" t="s">
        <v>1382</v>
      </c>
      <c r="G124" s="238" t="s">
        <v>318</v>
      </c>
      <c r="H124" s="239">
        <v>11.199999999999999</v>
      </c>
      <c r="I124" s="240"/>
      <c r="J124" s="241">
        <f>ROUND(I124*H124,2)</f>
        <v>0</v>
      </c>
      <c r="K124" s="237" t="s">
        <v>343</v>
      </c>
      <c r="L124" s="73"/>
      <c r="M124" s="242" t="s">
        <v>34</v>
      </c>
      <c r="N124" s="243" t="s">
        <v>50</v>
      </c>
      <c r="O124" s="48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AR124" s="24" t="s">
        <v>197</v>
      </c>
      <c r="AT124" s="24" t="s">
        <v>184</v>
      </c>
      <c r="AU124" s="24" t="s">
        <v>90</v>
      </c>
      <c r="AY124" s="24" t="s">
        <v>183</v>
      </c>
      <c r="BE124" s="246">
        <f>IF(N124="základní",J124,0)</f>
        <v>0</v>
      </c>
      <c r="BF124" s="246">
        <f>IF(N124="snížená",J124,0)</f>
        <v>0</v>
      </c>
      <c r="BG124" s="246">
        <f>IF(N124="zákl. přenesená",J124,0)</f>
        <v>0</v>
      </c>
      <c r="BH124" s="246">
        <f>IF(N124="sníž. přenesená",J124,0)</f>
        <v>0</v>
      </c>
      <c r="BI124" s="246">
        <f>IF(N124="nulová",J124,0)</f>
        <v>0</v>
      </c>
      <c r="BJ124" s="24" t="s">
        <v>87</v>
      </c>
      <c r="BK124" s="246">
        <f>ROUND(I124*H124,2)</f>
        <v>0</v>
      </c>
      <c r="BL124" s="24" t="s">
        <v>197</v>
      </c>
      <c r="BM124" s="24" t="s">
        <v>1383</v>
      </c>
    </row>
    <row r="125" s="12" customFormat="1">
      <c r="B125" s="253"/>
      <c r="C125" s="254"/>
      <c r="D125" s="255" t="s">
        <v>275</v>
      </c>
      <c r="E125" s="256" t="s">
        <v>34</v>
      </c>
      <c r="F125" s="257" t="s">
        <v>1384</v>
      </c>
      <c r="G125" s="254"/>
      <c r="H125" s="258">
        <v>11.199999999999999</v>
      </c>
      <c r="I125" s="259"/>
      <c r="J125" s="254"/>
      <c r="K125" s="254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275</v>
      </c>
      <c r="AU125" s="264" t="s">
        <v>90</v>
      </c>
      <c r="AV125" s="12" t="s">
        <v>90</v>
      </c>
      <c r="AW125" s="12" t="s">
        <v>42</v>
      </c>
      <c r="AX125" s="12" t="s">
        <v>87</v>
      </c>
      <c r="AY125" s="264" t="s">
        <v>183</v>
      </c>
    </row>
    <row r="126" s="1" customFormat="1" ht="25.5" customHeight="1">
      <c r="B126" s="47"/>
      <c r="C126" s="235" t="s">
        <v>212</v>
      </c>
      <c r="D126" s="235" t="s">
        <v>184</v>
      </c>
      <c r="E126" s="236" t="s">
        <v>1385</v>
      </c>
      <c r="F126" s="237" t="s">
        <v>1386</v>
      </c>
      <c r="G126" s="238" t="s">
        <v>318</v>
      </c>
      <c r="H126" s="239">
        <v>33.164999999999999</v>
      </c>
      <c r="I126" s="240"/>
      <c r="J126" s="241">
        <f>ROUND(I126*H126,2)</f>
        <v>0</v>
      </c>
      <c r="K126" s="237" t="s">
        <v>343</v>
      </c>
      <c r="L126" s="73"/>
      <c r="M126" s="242" t="s">
        <v>34</v>
      </c>
      <c r="N126" s="243" t="s">
        <v>50</v>
      </c>
      <c r="O126" s="48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AR126" s="24" t="s">
        <v>197</v>
      </c>
      <c r="AT126" s="24" t="s">
        <v>184</v>
      </c>
      <c r="AU126" s="24" t="s">
        <v>90</v>
      </c>
      <c r="AY126" s="24" t="s">
        <v>183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24" t="s">
        <v>87</v>
      </c>
      <c r="BK126" s="246">
        <f>ROUND(I126*H126,2)</f>
        <v>0</v>
      </c>
      <c r="BL126" s="24" t="s">
        <v>197</v>
      </c>
      <c r="BM126" s="24" t="s">
        <v>1387</v>
      </c>
    </row>
    <row r="127" s="12" customFormat="1">
      <c r="B127" s="253"/>
      <c r="C127" s="254"/>
      <c r="D127" s="255" t="s">
        <v>275</v>
      </c>
      <c r="E127" s="256" t="s">
        <v>34</v>
      </c>
      <c r="F127" s="257" t="s">
        <v>1388</v>
      </c>
      <c r="G127" s="254"/>
      <c r="H127" s="258">
        <v>33.164999999999999</v>
      </c>
      <c r="I127" s="259"/>
      <c r="J127" s="254"/>
      <c r="K127" s="254"/>
      <c r="L127" s="260"/>
      <c r="M127" s="261"/>
      <c r="N127" s="262"/>
      <c r="O127" s="262"/>
      <c r="P127" s="262"/>
      <c r="Q127" s="262"/>
      <c r="R127" s="262"/>
      <c r="S127" s="262"/>
      <c r="T127" s="263"/>
      <c r="AT127" s="264" t="s">
        <v>275</v>
      </c>
      <c r="AU127" s="264" t="s">
        <v>90</v>
      </c>
      <c r="AV127" s="12" t="s">
        <v>90</v>
      </c>
      <c r="AW127" s="12" t="s">
        <v>42</v>
      </c>
      <c r="AX127" s="12" t="s">
        <v>87</v>
      </c>
      <c r="AY127" s="264" t="s">
        <v>183</v>
      </c>
    </row>
    <row r="128" s="1" customFormat="1" ht="25.5" customHeight="1">
      <c r="B128" s="47"/>
      <c r="C128" s="235" t="s">
        <v>216</v>
      </c>
      <c r="D128" s="235" t="s">
        <v>184</v>
      </c>
      <c r="E128" s="236" t="s">
        <v>1389</v>
      </c>
      <c r="F128" s="237" t="s">
        <v>1390</v>
      </c>
      <c r="G128" s="238" t="s">
        <v>318</v>
      </c>
      <c r="H128" s="239">
        <v>88.439999999999998</v>
      </c>
      <c r="I128" s="240"/>
      <c r="J128" s="241">
        <f>ROUND(I128*H128,2)</f>
        <v>0</v>
      </c>
      <c r="K128" s="237" t="s">
        <v>343</v>
      </c>
      <c r="L128" s="73"/>
      <c r="M128" s="242" t="s">
        <v>34</v>
      </c>
      <c r="N128" s="243" t="s">
        <v>50</v>
      </c>
      <c r="O128" s="48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AR128" s="24" t="s">
        <v>197</v>
      </c>
      <c r="AT128" s="24" t="s">
        <v>184</v>
      </c>
      <c r="AU128" s="24" t="s">
        <v>90</v>
      </c>
      <c r="AY128" s="24" t="s">
        <v>183</v>
      </c>
      <c r="BE128" s="246">
        <f>IF(N128="základní",J128,0)</f>
        <v>0</v>
      </c>
      <c r="BF128" s="246">
        <f>IF(N128="snížená",J128,0)</f>
        <v>0</v>
      </c>
      <c r="BG128" s="246">
        <f>IF(N128="zákl. přenesená",J128,0)</f>
        <v>0</v>
      </c>
      <c r="BH128" s="246">
        <f>IF(N128="sníž. přenesená",J128,0)</f>
        <v>0</v>
      </c>
      <c r="BI128" s="246">
        <f>IF(N128="nulová",J128,0)</f>
        <v>0</v>
      </c>
      <c r="BJ128" s="24" t="s">
        <v>87</v>
      </c>
      <c r="BK128" s="246">
        <f>ROUND(I128*H128,2)</f>
        <v>0</v>
      </c>
      <c r="BL128" s="24" t="s">
        <v>197</v>
      </c>
      <c r="BM128" s="24" t="s">
        <v>1391</v>
      </c>
    </row>
    <row r="129" s="12" customFormat="1">
      <c r="B129" s="253"/>
      <c r="C129" s="254"/>
      <c r="D129" s="255" t="s">
        <v>275</v>
      </c>
      <c r="E129" s="256" t="s">
        <v>34</v>
      </c>
      <c r="F129" s="257" t="s">
        <v>1392</v>
      </c>
      <c r="G129" s="254"/>
      <c r="H129" s="258">
        <v>88.439999999999998</v>
      </c>
      <c r="I129" s="259"/>
      <c r="J129" s="254"/>
      <c r="K129" s="254"/>
      <c r="L129" s="260"/>
      <c r="M129" s="261"/>
      <c r="N129" s="262"/>
      <c r="O129" s="262"/>
      <c r="P129" s="262"/>
      <c r="Q129" s="262"/>
      <c r="R129" s="262"/>
      <c r="S129" s="262"/>
      <c r="T129" s="263"/>
      <c r="AT129" s="264" t="s">
        <v>275</v>
      </c>
      <c r="AU129" s="264" t="s">
        <v>90</v>
      </c>
      <c r="AV129" s="12" t="s">
        <v>90</v>
      </c>
      <c r="AW129" s="12" t="s">
        <v>42</v>
      </c>
      <c r="AX129" s="12" t="s">
        <v>87</v>
      </c>
      <c r="AY129" s="264" t="s">
        <v>183</v>
      </c>
    </row>
    <row r="130" s="1" customFormat="1" ht="25.5" customHeight="1">
      <c r="B130" s="47"/>
      <c r="C130" s="235" t="s">
        <v>220</v>
      </c>
      <c r="D130" s="235" t="s">
        <v>184</v>
      </c>
      <c r="E130" s="236" t="s">
        <v>1393</v>
      </c>
      <c r="F130" s="237" t="s">
        <v>1394</v>
      </c>
      <c r="G130" s="238" t="s">
        <v>318</v>
      </c>
      <c r="H130" s="239">
        <v>88.439999999999998</v>
      </c>
      <c r="I130" s="240"/>
      <c r="J130" s="241">
        <f>ROUND(I130*H130,2)</f>
        <v>0</v>
      </c>
      <c r="K130" s="237" t="s">
        <v>343</v>
      </c>
      <c r="L130" s="73"/>
      <c r="M130" s="242" t="s">
        <v>34</v>
      </c>
      <c r="N130" s="243" t="s">
        <v>50</v>
      </c>
      <c r="O130" s="48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AR130" s="24" t="s">
        <v>197</v>
      </c>
      <c r="AT130" s="24" t="s">
        <v>184</v>
      </c>
      <c r="AU130" s="24" t="s">
        <v>90</v>
      </c>
      <c r="AY130" s="24" t="s">
        <v>183</v>
      </c>
      <c r="BE130" s="246">
        <f>IF(N130="základní",J130,0)</f>
        <v>0</v>
      </c>
      <c r="BF130" s="246">
        <f>IF(N130="snížená",J130,0)</f>
        <v>0</v>
      </c>
      <c r="BG130" s="246">
        <f>IF(N130="zákl. přenesená",J130,0)</f>
        <v>0</v>
      </c>
      <c r="BH130" s="246">
        <f>IF(N130="sníž. přenesená",J130,0)</f>
        <v>0</v>
      </c>
      <c r="BI130" s="246">
        <f>IF(N130="nulová",J130,0)</f>
        <v>0</v>
      </c>
      <c r="BJ130" s="24" t="s">
        <v>87</v>
      </c>
      <c r="BK130" s="246">
        <f>ROUND(I130*H130,2)</f>
        <v>0</v>
      </c>
      <c r="BL130" s="24" t="s">
        <v>197</v>
      </c>
      <c r="BM130" s="24" t="s">
        <v>1395</v>
      </c>
    </row>
    <row r="131" s="12" customFormat="1">
      <c r="B131" s="253"/>
      <c r="C131" s="254"/>
      <c r="D131" s="255" t="s">
        <v>275</v>
      </c>
      <c r="E131" s="256" t="s">
        <v>34</v>
      </c>
      <c r="F131" s="257" t="s">
        <v>1396</v>
      </c>
      <c r="G131" s="254"/>
      <c r="H131" s="258">
        <v>88.439999999999998</v>
      </c>
      <c r="I131" s="259"/>
      <c r="J131" s="254"/>
      <c r="K131" s="254"/>
      <c r="L131" s="260"/>
      <c r="M131" s="261"/>
      <c r="N131" s="262"/>
      <c r="O131" s="262"/>
      <c r="P131" s="262"/>
      <c r="Q131" s="262"/>
      <c r="R131" s="262"/>
      <c r="S131" s="262"/>
      <c r="T131" s="263"/>
      <c r="AT131" s="264" t="s">
        <v>275</v>
      </c>
      <c r="AU131" s="264" t="s">
        <v>90</v>
      </c>
      <c r="AV131" s="12" t="s">
        <v>90</v>
      </c>
      <c r="AW131" s="12" t="s">
        <v>42</v>
      </c>
      <c r="AX131" s="12" t="s">
        <v>87</v>
      </c>
      <c r="AY131" s="264" t="s">
        <v>183</v>
      </c>
    </row>
    <row r="132" s="1" customFormat="1" ht="25.5" customHeight="1">
      <c r="B132" s="47"/>
      <c r="C132" s="235" t="s">
        <v>224</v>
      </c>
      <c r="D132" s="235" t="s">
        <v>184</v>
      </c>
      <c r="E132" s="236" t="s">
        <v>1397</v>
      </c>
      <c r="F132" s="237" t="s">
        <v>1398</v>
      </c>
      <c r="G132" s="238" t="s">
        <v>318</v>
      </c>
      <c r="H132" s="239">
        <v>55.274999999999999</v>
      </c>
      <c r="I132" s="240"/>
      <c r="J132" s="241">
        <f>ROUND(I132*H132,2)</f>
        <v>0</v>
      </c>
      <c r="K132" s="237" t="s">
        <v>343</v>
      </c>
      <c r="L132" s="73"/>
      <c r="M132" s="242" t="s">
        <v>34</v>
      </c>
      <c r="N132" s="243" t="s">
        <v>50</v>
      </c>
      <c r="O132" s="48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AR132" s="24" t="s">
        <v>197</v>
      </c>
      <c r="AT132" s="24" t="s">
        <v>184</v>
      </c>
      <c r="AU132" s="24" t="s">
        <v>90</v>
      </c>
      <c r="AY132" s="24" t="s">
        <v>183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24" t="s">
        <v>87</v>
      </c>
      <c r="BK132" s="246">
        <f>ROUND(I132*H132,2)</f>
        <v>0</v>
      </c>
      <c r="BL132" s="24" t="s">
        <v>197</v>
      </c>
      <c r="BM132" s="24" t="s">
        <v>1399</v>
      </c>
    </row>
    <row r="133" s="12" customFormat="1">
      <c r="B133" s="253"/>
      <c r="C133" s="254"/>
      <c r="D133" s="255" t="s">
        <v>275</v>
      </c>
      <c r="E133" s="256" t="s">
        <v>34</v>
      </c>
      <c r="F133" s="257" t="s">
        <v>1400</v>
      </c>
      <c r="G133" s="254"/>
      <c r="H133" s="258">
        <v>55.274999999999999</v>
      </c>
      <c r="I133" s="259"/>
      <c r="J133" s="254"/>
      <c r="K133" s="254"/>
      <c r="L133" s="260"/>
      <c r="M133" s="261"/>
      <c r="N133" s="262"/>
      <c r="O133" s="262"/>
      <c r="P133" s="262"/>
      <c r="Q133" s="262"/>
      <c r="R133" s="262"/>
      <c r="S133" s="262"/>
      <c r="T133" s="263"/>
      <c r="AT133" s="264" t="s">
        <v>275</v>
      </c>
      <c r="AU133" s="264" t="s">
        <v>90</v>
      </c>
      <c r="AV133" s="12" t="s">
        <v>90</v>
      </c>
      <c r="AW133" s="12" t="s">
        <v>42</v>
      </c>
      <c r="AX133" s="12" t="s">
        <v>87</v>
      </c>
      <c r="AY133" s="264" t="s">
        <v>183</v>
      </c>
    </row>
    <row r="134" s="1" customFormat="1" ht="25.5" customHeight="1">
      <c r="B134" s="47"/>
      <c r="C134" s="235" t="s">
        <v>228</v>
      </c>
      <c r="D134" s="235" t="s">
        <v>184</v>
      </c>
      <c r="E134" s="236" t="s">
        <v>1401</v>
      </c>
      <c r="F134" s="237" t="s">
        <v>1402</v>
      </c>
      <c r="G134" s="238" t="s">
        <v>318</v>
      </c>
      <c r="H134" s="239">
        <v>55.274999999999999</v>
      </c>
      <c r="I134" s="240"/>
      <c r="J134" s="241">
        <f>ROUND(I134*H134,2)</f>
        <v>0</v>
      </c>
      <c r="K134" s="237" t="s">
        <v>343</v>
      </c>
      <c r="L134" s="73"/>
      <c r="M134" s="242" t="s">
        <v>34</v>
      </c>
      <c r="N134" s="243" t="s">
        <v>50</v>
      </c>
      <c r="O134" s="48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AR134" s="24" t="s">
        <v>197</v>
      </c>
      <c r="AT134" s="24" t="s">
        <v>184</v>
      </c>
      <c r="AU134" s="24" t="s">
        <v>90</v>
      </c>
      <c r="AY134" s="24" t="s">
        <v>183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24" t="s">
        <v>87</v>
      </c>
      <c r="BK134" s="246">
        <f>ROUND(I134*H134,2)</f>
        <v>0</v>
      </c>
      <c r="BL134" s="24" t="s">
        <v>197</v>
      </c>
      <c r="BM134" s="24" t="s">
        <v>1403</v>
      </c>
    </row>
    <row r="135" s="12" customFormat="1">
      <c r="B135" s="253"/>
      <c r="C135" s="254"/>
      <c r="D135" s="255" t="s">
        <v>275</v>
      </c>
      <c r="E135" s="256" t="s">
        <v>34</v>
      </c>
      <c r="F135" s="257" t="s">
        <v>1400</v>
      </c>
      <c r="G135" s="254"/>
      <c r="H135" s="258">
        <v>55.274999999999999</v>
      </c>
      <c r="I135" s="259"/>
      <c r="J135" s="254"/>
      <c r="K135" s="254"/>
      <c r="L135" s="260"/>
      <c r="M135" s="261"/>
      <c r="N135" s="262"/>
      <c r="O135" s="262"/>
      <c r="P135" s="262"/>
      <c r="Q135" s="262"/>
      <c r="R135" s="262"/>
      <c r="S135" s="262"/>
      <c r="T135" s="263"/>
      <c r="AT135" s="264" t="s">
        <v>275</v>
      </c>
      <c r="AU135" s="264" t="s">
        <v>90</v>
      </c>
      <c r="AV135" s="12" t="s">
        <v>90</v>
      </c>
      <c r="AW135" s="12" t="s">
        <v>42</v>
      </c>
      <c r="AX135" s="12" t="s">
        <v>87</v>
      </c>
      <c r="AY135" s="264" t="s">
        <v>183</v>
      </c>
    </row>
    <row r="136" s="1" customFormat="1" ht="25.5" customHeight="1">
      <c r="B136" s="47"/>
      <c r="C136" s="235" t="s">
        <v>232</v>
      </c>
      <c r="D136" s="235" t="s">
        <v>184</v>
      </c>
      <c r="E136" s="236" t="s">
        <v>1404</v>
      </c>
      <c r="F136" s="237" t="s">
        <v>1405</v>
      </c>
      <c r="G136" s="238" t="s">
        <v>318</v>
      </c>
      <c r="H136" s="239">
        <v>22.622</v>
      </c>
      <c r="I136" s="240"/>
      <c r="J136" s="241">
        <f>ROUND(I136*H136,2)</f>
        <v>0</v>
      </c>
      <c r="K136" s="237" t="s">
        <v>343</v>
      </c>
      <c r="L136" s="73"/>
      <c r="M136" s="242" t="s">
        <v>34</v>
      </c>
      <c r="N136" s="243" t="s">
        <v>50</v>
      </c>
      <c r="O136" s="48"/>
      <c r="P136" s="244">
        <f>O136*H136</f>
        <v>0</v>
      </c>
      <c r="Q136" s="244">
        <v>0.0035100000000000001</v>
      </c>
      <c r="R136" s="244">
        <f>Q136*H136</f>
        <v>0.079403219999999997</v>
      </c>
      <c r="S136" s="244">
        <v>0</v>
      </c>
      <c r="T136" s="245">
        <f>S136*H136</f>
        <v>0</v>
      </c>
      <c r="AR136" s="24" t="s">
        <v>197</v>
      </c>
      <c r="AT136" s="24" t="s">
        <v>184</v>
      </c>
      <c r="AU136" s="24" t="s">
        <v>90</v>
      </c>
      <c r="AY136" s="24" t="s">
        <v>183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24" t="s">
        <v>87</v>
      </c>
      <c r="BK136" s="246">
        <f>ROUND(I136*H136,2)</f>
        <v>0</v>
      </c>
      <c r="BL136" s="24" t="s">
        <v>197</v>
      </c>
      <c r="BM136" s="24" t="s">
        <v>1406</v>
      </c>
    </row>
    <row r="137" s="12" customFormat="1">
      <c r="B137" s="253"/>
      <c r="C137" s="254"/>
      <c r="D137" s="255" t="s">
        <v>275</v>
      </c>
      <c r="E137" s="256" t="s">
        <v>34</v>
      </c>
      <c r="F137" s="257" t="s">
        <v>1407</v>
      </c>
      <c r="G137" s="254"/>
      <c r="H137" s="258">
        <v>22.622</v>
      </c>
      <c r="I137" s="259"/>
      <c r="J137" s="254"/>
      <c r="K137" s="254"/>
      <c r="L137" s="260"/>
      <c r="M137" s="261"/>
      <c r="N137" s="262"/>
      <c r="O137" s="262"/>
      <c r="P137" s="262"/>
      <c r="Q137" s="262"/>
      <c r="R137" s="262"/>
      <c r="S137" s="262"/>
      <c r="T137" s="263"/>
      <c r="AT137" s="264" t="s">
        <v>275</v>
      </c>
      <c r="AU137" s="264" t="s">
        <v>90</v>
      </c>
      <c r="AV137" s="12" t="s">
        <v>90</v>
      </c>
      <c r="AW137" s="12" t="s">
        <v>42</v>
      </c>
      <c r="AX137" s="12" t="s">
        <v>87</v>
      </c>
      <c r="AY137" s="264" t="s">
        <v>183</v>
      </c>
    </row>
    <row r="138" s="1" customFormat="1" ht="25.5" customHeight="1">
      <c r="B138" s="47"/>
      <c r="C138" s="235" t="s">
        <v>236</v>
      </c>
      <c r="D138" s="235" t="s">
        <v>184</v>
      </c>
      <c r="E138" s="236" t="s">
        <v>1408</v>
      </c>
      <c r="F138" s="237" t="s">
        <v>1409</v>
      </c>
      <c r="G138" s="238" t="s">
        <v>318</v>
      </c>
      <c r="H138" s="239">
        <v>22.109999999999999</v>
      </c>
      <c r="I138" s="240"/>
      <c r="J138" s="241">
        <f>ROUND(I138*H138,2)</f>
        <v>0</v>
      </c>
      <c r="K138" s="237" t="s">
        <v>343</v>
      </c>
      <c r="L138" s="73"/>
      <c r="M138" s="242" t="s">
        <v>34</v>
      </c>
      <c r="N138" s="243" t="s">
        <v>50</v>
      </c>
      <c r="O138" s="48"/>
      <c r="P138" s="244">
        <f>O138*H138</f>
        <v>0</v>
      </c>
      <c r="Q138" s="244">
        <v>0.01541</v>
      </c>
      <c r="R138" s="244">
        <f>Q138*H138</f>
        <v>0.34071509999999999</v>
      </c>
      <c r="S138" s="244">
        <v>0</v>
      </c>
      <c r="T138" s="245">
        <f>S138*H138</f>
        <v>0</v>
      </c>
      <c r="AR138" s="24" t="s">
        <v>197</v>
      </c>
      <c r="AT138" s="24" t="s">
        <v>184</v>
      </c>
      <c r="AU138" s="24" t="s">
        <v>90</v>
      </c>
      <c r="AY138" s="24" t="s">
        <v>183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24" t="s">
        <v>87</v>
      </c>
      <c r="BK138" s="246">
        <f>ROUND(I138*H138,2)</f>
        <v>0</v>
      </c>
      <c r="BL138" s="24" t="s">
        <v>197</v>
      </c>
      <c r="BM138" s="24" t="s">
        <v>1410</v>
      </c>
    </row>
    <row r="139" s="12" customFormat="1">
      <c r="B139" s="253"/>
      <c r="C139" s="254"/>
      <c r="D139" s="255" t="s">
        <v>275</v>
      </c>
      <c r="E139" s="256" t="s">
        <v>34</v>
      </c>
      <c r="F139" s="257" t="s">
        <v>1411</v>
      </c>
      <c r="G139" s="254"/>
      <c r="H139" s="258">
        <v>22.109999999999999</v>
      </c>
      <c r="I139" s="259"/>
      <c r="J139" s="254"/>
      <c r="K139" s="254"/>
      <c r="L139" s="260"/>
      <c r="M139" s="261"/>
      <c r="N139" s="262"/>
      <c r="O139" s="262"/>
      <c r="P139" s="262"/>
      <c r="Q139" s="262"/>
      <c r="R139" s="262"/>
      <c r="S139" s="262"/>
      <c r="T139" s="263"/>
      <c r="AT139" s="264" t="s">
        <v>275</v>
      </c>
      <c r="AU139" s="264" t="s">
        <v>90</v>
      </c>
      <c r="AV139" s="12" t="s">
        <v>90</v>
      </c>
      <c r="AW139" s="12" t="s">
        <v>42</v>
      </c>
      <c r="AX139" s="12" t="s">
        <v>87</v>
      </c>
      <c r="AY139" s="264" t="s">
        <v>183</v>
      </c>
    </row>
    <row r="140" s="1" customFormat="1" ht="38.25" customHeight="1">
      <c r="B140" s="47"/>
      <c r="C140" s="235" t="s">
        <v>10</v>
      </c>
      <c r="D140" s="235" t="s">
        <v>184</v>
      </c>
      <c r="E140" s="236" t="s">
        <v>1412</v>
      </c>
      <c r="F140" s="237" t="s">
        <v>1413</v>
      </c>
      <c r="G140" s="238" t="s">
        <v>289</v>
      </c>
      <c r="H140" s="239">
        <v>22.699999999999999</v>
      </c>
      <c r="I140" s="240"/>
      <c r="J140" s="241">
        <f>ROUND(I140*H140,2)</f>
        <v>0</v>
      </c>
      <c r="K140" s="237" t="s">
        <v>343</v>
      </c>
      <c r="L140" s="73"/>
      <c r="M140" s="242" t="s">
        <v>34</v>
      </c>
      <c r="N140" s="243" t="s">
        <v>50</v>
      </c>
      <c r="O140" s="48"/>
      <c r="P140" s="244">
        <f>O140*H140</f>
        <v>0</v>
      </c>
      <c r="Q140" s="244">
        <v>0.00133</v>
      </c>
      <c r="R140" s="244">
        <f>Q140*H140</f>
        <v>0.030190999999999999</v>
      </c>
      <c r="S140" s="244">
        <v>0</v>
      </c>
      <c r="T140" s="245">
        <f>S140*H140</f>
        <v>0</v>
      </c>
      <c r="AR140" s="24" t="s">
        <v>197</v>
      </c>
      <c r="AT140" s="24" t="s">
        <v>184</v>
      </c>
      <c r="AU140" s="24" t="s">
        <v>90</v>
      </c>
      <c r="AY140" s="24" t="s">
        <v>183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24" t="s">
        <v>87</v>
      </c>
      <c r="BK140" s="246">
        <f>ROUND(I140*H140,2)</f>
        <v>0</v>
      </c>
      <c r="BL140" s="24" t="s">
        <v>197</v>
      </c>
      <c r="BM140" s="24" t="s">
        <v>1414</v>
      </c>
    </row>
    <row r="141" s="12" customFormat="1">
      <c r="B141" s="253"/>
      <c r="C141" s="254"/>
      <c r="D141" s="255" t="s">
        <v>275</v>
      </c>
      <c r="E141" s="256" t="s">
        <v>34</v>
      </c>
      <c r="F141" s="257" t="s">
        <v>1415</v>
      </c>
      <c r="G141" s="254"/>
      <c r="H141" s="258">
        <v>22.699999999999999</v>
      </c>
      <c r="I141" s="259"/>
      <c r="J141" s="254"/>
      <c r="K141" s="254"/>
      <c r="L141" s="260"/>
      <c r="M141" s="261"/>
      <c r="N141" s="262"/>
      <c r="O141" s="262"/>
      <c r="P141" s="262"/>
      <c r="Q141" s="262"/>
      <c r="R141" s="262"/>
      <c r="S141" s="262"/>
      <c r="T141" s="263"/>
      <c r="AT141" s="264" t="s">
        <v>275</v>
      </c>
      <c r="AU141" s="264" t="s">
        <v>90</v>
      </c>
      <c r="AV141" s="12" t="s">
        <v>90</v>
      </c>
      <c r="AW141" s="12" t="s">
        <v>42</v>
      </c>
      <c r="AX141" s="12" t="s">
        <v>87</v>
      </c>
      <c r="AY141" s="264" t="s">
        <v>183</v>
      </c>
    </row>
    <row r="142" s="1" customFormat="1" ht="25.5" customHeight="1">
      <c r="B142" s="47"/>
      <c r="C142" s="235" t="s">
        <v>243</v>
      </c>
      <c r="D142" s="235" t="s">
        <v>184</v>
      </c>
      <c r="E142" s="236" t="s">
        <v>1416</v>
      </c>
      <c r="F142" s="237" t="s">
        <v>1417</v>
      </c>
      <c r="G142" s="238" t="s">
        <v>289</v>
      </c>
      <c r="H142" s="239">
        <v>45.399999999999999</v>
      </c>
      <c r="I142" s="240"/>
      <c r="J142" s="241">
        <f>ROUND(I142*H142,2)</f>
        <v>0</v>
      </c>
      <c r="K142" s="237" t="s">
        <v>343</v>
      </c>
      <c r="L142" s="73"/>
      <c r="M142" s="242" t="s">
        <v>34</v>
      </c>
      <c r="N142" s="243" t="s">
        <v>50</v>
      </c>
      <c r="O142" s="48"/>
      <c r="P142" s="244">
        <f>O142*H142</f>
        <v>0</v>
      </c>
      <c r="Q142" s="244">
        <v>0.15468999999999999</v>
      </c>
      <c r="R142" s="244">
        <f>Q142*H142</f>
        <v>7.0229259999999991</v>
      </c>
      <c r="S142" s="244">
        <v>0</v>
      </c>
      <c r="T142" s="245">
        <f>S142*H142</f>
        <v>0</v>
      </c>
      <c r="AR142" s="24" t="s">
        <v>197</v>
      </c>
      <c r="AT142" s="24" t="s">
        <v>184</v>
      </c>
      <c r="AU142" s="24" t="s">
        <v>90</v>
      </c>
      <c r="AY142" s="24" t="s">
        <v>183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24" t="s">
        <v>87</v>
      </c>
      <c r="BK142" s="246">
        <f>ROUND(I142*H142,2)</f>
        <v>0</v>
      </c>
      <c r="BL142" s="24" t="s">
        <v>197</v>
      </c>
      <c r="BM142" s="24" t="s">
        <v>1418</v>
      </c>
    </row>
    <row r="143" s="12" customFormat="1">
      <c r="B143" s="253"/>
      <c r="C143" s="254"/>
      <c r="D143" s="255" t="s">
        <v>275</v>
      </c>
      <c r="E143" s="256" t="s">
        <v>34</v>
      </c>
      <c r="F143" s="257" t="s">
        <v>1419</v>
      </c>
      <c r="G143" s="254"/>
      <c r="H143" s="258">
        <v>45.399999999999999</v>
      </c>
      <c r="I143" s="259"/>
      <c r="J143" s="254"/>
      <c r="K143" s="254"/>
      <c r="L143" s="260"/>
      <c r="M143" s="261"/>
      <c r="N143" s="262"/>
      <c r="O143" s="262"/>
      <c r="P143" s="262"/>
      <c r="Q143" s="262"/>
      <c r="R143" s="262"/>
      <c r="S143" s="262"/>
      <c r="T143" s="263"/>
      <c r="AT143" s="264" t="s">
        <v>275</v>
      </c>
      <c r="AU143" s="264" t="s">
        <v>90</v>
      </c>
      <c r="AV143" s="12" t="s">
        <v>90</v>
      </c>
      <c r="AW143" s="12" t="s">
        <v>42</v>
      </c>
      <c r="AX143" s="12" t="s">
        <v>87</v>
      </c>
      <c r="AY143" s="264" t="s">
        <v>183</v>
      </c>
    </row>
    <row r="144" s="1" customFormat="1" ht="51" customHeight="1">
      <c r="B144" s="47"/>
      <c r="C144" s="235" t="s">
        <v>340</v>
      </c>
      <c r="D144" s="235" t="s">
        <v>184</v>
      </c>
      <c r="E144" s="236" t="s">
        <v>1420</v>
      </c>
      <c r="F144" s="237" t="s">
        <v>1421</v>
      </c>
      <c r="G144" s="238" t="s">
        <v>528</v>
      </c>
      <c r="H144" s="239">
        <v>4</v>
      </c>
      <c r="I144" s="240"/>
      <c r="J144" s="241">
        <f>ROUND(I144*H144,2)</f>
        <v>0</v>
      </c>
      <c r="K144" s="237" t="s">
        <v>343</v>
      </c>
      <c r="L144" s="73"/>
      <c r="M144" s="242" t="s">
        <v>34</v>
      </c>
      <c r="N144" s="243" t="s">
        <v>50</v>
      </c>
      <c r="O144" s="48"/>
      <c r="P144" s="244">
        <f>O144*H144</f>
        <v>0</v>
      </c>
      <c r="Q144" s="244">
        <v>3.7098200000000001</v>
      </c>
      <c r="R144" s="244">
        <f>Q144*H144</f>
        <v>14.839280000000001</v>
      </c>
      <c r="S144" s="244">
        <v>0</v>
      </c>
      <c r="T144" s="245">
        <f>S144*H144</f>
        <v>0</v>
      </c>
      <c r="AR144" s="24" t="s">
        <v>197</v>
      </c>
      <c r="AT144" s="24" t="s">
        <v>184</v>
      </c>
      <c r="AU144" s="24" t="s">
        <v>90</v>
      </c>
      <c r="AY144" s="24" t="s">
        <v>183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24" t="s">
        <v>87</v>
      </c>
      <c r="BK144" s="246">
        <f>ROUND(I144*H144,2)</f>
        <v>0</v>
      </c>
      <c r="BL144" s="24" t="s">
        <v>197</v>
      </c>
      <c r="BM144" s="24" t="s">
        <v>1422</v>
      </c>
    </row>
    <row r="145" s="12" customFormat="1">
      <c r="B145" s="253"/>
      <c r="C145" s="254"/>
      <c r="D145" s="255" t="s">
        <v>275</v>
      </c>
      <c r="E145" s="256" t="s">
        <v>34</v>
      </c>
      <c r="F145" s="257" t="s">
        <v>197</v>
      </c>
      <c r="G145" s="254"/>
      <c r="H145" s="258">
        <v>4</v>
      </c>
      <c r="I145" s="259"/>
      <c r="J145" s="254"/>
      <c r="K145" s="254"/>
      <c r="L145" s="260"/>
      <c r="M145" s="261"/>
      <c r="N145" s="262"/>
      <c r="O145" s="262"/>
      <c r="P145" s="262"/>
      <c r="Q145" s="262"/>
      <c r="R145" s="262"/>
      <c r="S145" s="262"/>
      <c r="T145" s="263"/>
      <c r="AT145" s="264" t="s">
        <v>275</v>
      </c>
      <c r="AU145" s="264" t="s">
        <v>90</v>
      </c>
      <c r="AV145" s="12" t="s">
        <v>90</v>
      </c>
      <c r="AW145" s="12" t="s">
        <v>42</v>
      </c>
      <c r="AX145" s="12" t="s">
        <v>87</v>
      </c>
      <c r="AY145" s="264" t="s">
        <v>183</v>
      </c>
    </row>
    <row r="146" s="1" customFormat="1" ht="51" customHeight="1">
      <c r="B146" s="47"/>
      <c r="C146" s="235" t="s">
        <v>348</v>
      </c>
      <c r="D146" s="235" t="s">
        <v>184</v>
      </c>
      <c r="E146" s="236" t="s">
        <v>1423</v>
      </c>
      <c r="F146" s="237" t="s">
        <v>1424</v>
      </c>
      <c r="G146" s="238" t="s">
        <v>528</v>
      </c>
      <c r="H146" s="239">
        <v>4</v>
      </c>
      <c r="I146" s="240"/>
      <c r="J146" s="241">
        <f>ROUND(I146*H146,2)</f>
        <v>0</v>
      </c>
      <c r="K146" s="237" t="s">
        <v>343</v>
      </c>
      <c r="L146" s="73"/>
      <c r="M146" s="242" t="s">
        <v>34</v>
      </c>
      <c r="N146" s="243" t="s">
        <v>50</v>
      </c>
      <c r="O146" s="48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AR146" s="24" t="s">
        <v>197</v>
      </c>
      <c r="AT146" s="24" t="s">
        <v>184</v>
      </c>
      <c r="AU146" s="24" t="s">
        <v>90</v>
      </c>
      <c r="AY146" s="24" t="s">
        <v>183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24" t="s">
        <v>87</v>
      </c>
      <c r="BK146" s="246">
        <f>ROUND(I146*H146,2)</f>
        <v>0</v>
      </c>
      <c r="BL146" s="24" t="s">
        <v>197</v>
      </c>
      <c r="BM146" s="24" t="s">
        <v>1425</v>
      </c>
    </row>
    <row r="147" s="12" customFormat="1">
      <c r="B147" s="253"/>
      <c r="C147" s="254"/>
      <c r="D147" s="255" t="s">
        <v>275</v>
      </c>
      <c r="E147" s="256" t="s">
        <v>34</v>
      </c>
      <c r="F147" s="257" t="s">
        <v>197</v>
      </c>
      <c r="G147" s="254"/>
      <c r="H147" s="258">
        <v>4</v>
      </c>
      <c r="I147" s="259"/>
      <c r="J147" s="254"/>
      <c r="K147" s="254"/>
      <c r="L147" s="260"/>
      <c r="M147" s="261"/>
      <c r="N147" s="262"/>
      <c r="O147" s="262"/>
      <c r="P147" s="262"/>
      <c r="Q147" s="262"/>
      <c r="R147" s="262"/>
      <c r="S147" s="262"/>
      <c r="T147" s="263"/>
      <c r="AT147" s="264" t="s">
        <v>275</v>
      </c>
      <c r="AU147" s="264" t="s">
        <v>90</v>
      </c>
      <c r="AV147" s="12" t="s">
        <v>90</v>
      </c>
      <c r="AW147" s="12" t="s">
        <v>42</v>
      </c>
      <c r="AX147" s="12" t="s">
        <v>87</v>
      </c>
      <c r="AY147" s="264" t="s">
        <v>183</v>
      </c>
    </row>
    <row r="148" s="1" customFormat="1" ht="25.5" customHeight="1">
      <c r="B148" s="47"/>
      <c r="C148" s="235" t="s">
        <v>355</v>
      </c>
      <c r="D148" s="235" t="s">
        <v>184</v>
      </c>
      <c r="E148" s="236" t="s">
        <v>1426</v>
      </c>
      <c r="F148" s="237" t="s">
        <v>1427</v>
      </c>
      <c r="G148" s="238" t="s">
        <v>272</v>
      </c>
      <c r="H148" s="239">
        <v>207.91999999999999</v>
      </c>
      <c r="I148" s="240"/>
      <c r="J148" s="241">
        <f>ROUND(I148*H148,2)</f>
        <v>0</v>
      </c>
      <c r="K148" s="237" t="s">
        <v>343</v>
      </c>
      <c r="L148" s="73"/>
      <c r="M148" s="242" t="s">
        <v>34</v>
      </c>
      <c r="N148" s="243" t="s">
        <v>50</v>
      </c>
      <c r="O148" s="48"/>
      <c r="P148" s="244">
        <f>O148*H148</f>
        <v>0</v>
      </c>
      <c r="Q148" s="244">
        <v>0.023550000000000001</v>
      </c>
      <c r="R148" s="244">
        <f>Q148*H148</f>
        <v>4.8965160000000001</v>
      </c>
      <c r="S148" s="244">
        <v>0</v>
      </c>
      <c r="T148" s="245">
        <f>S148*H148</f>
        <v>0</v>
      </c>
      <c r="AR148" s="24" t="s">
        <v>197</v>
      </c>
      <c r="AT148" s="24" t="s">
        <v>184</v>
      </c>
      <c r="AU148" s="24" t="s">
        <v>90</v>
      </c>
      <c r="AY148" s="24" t="s">
        <v>183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24" t="s">
        <v>87</v>
      </c>
      <c r="BK148" s="246">
        <f>ROUND(I148*H148,2)</f>
        <v>0</v>
      </c>
      <c r="BL148" s="24" t="s">
        <v>197</v>
      </c>
      <c r="BM148" s="24" t="s">
        <v>1428</v>
      </c>
    </row>
    <row r="149" s="12" customFormat="1">
      <c r="B149" s="253"/>
      <c r="C149" s="254"/>
      <c r="D149" s="255" t="s">
        <v>275</v>
      </c>
      <c r="E149" s="256" t="s">
        <v>34</v>
      </c>
      <c r="F149" s="257" t="s">
        <v>1429</v>
      </c>
      <c r="G149" s="254"/>
      <c r="H149" s="258">
        <v>207.91999999999999</v>
      </c>
      <c r="I149" s="259"/>
      <c r="J149" s="254"/>
      <c r="K149" s="254"/>
      <c r="L149" s="260"/>
      <c r="M149" s="261"/>
      <c r="N149" s="262"/>
      <c r="O149" s="262"/>
      <c r="P149" s="262"/>
      <c r="Q149" s="262"/>
      <c r="R149" s="262"/>
      <c r="S149" s="262"/>
      <c r="T149" s="263"/>
      <c r="AT149" s="264" t="s">
        <v>275</v>
      </c>
      <c r="AU149" s="264" t="s">
        <v>90</v>
      </c>
      <c r="AV149" s="12" t="s">
        <v>90</v>
      </c>
      <c r="AW149" s="12" t="s">
        <v>42</v>
      </c>
      <c r="AX149" s="12" t="s">
        <v>87</v>
      </c>
      <c r="AY149" s="264" t="s">
        <v>183</v>
      </c>
    </row>
    <row r="150" s="1" customFormat="1" ht="38.25" customHeight="1">
      <c r="B150" s="47"/>
      <c r="C150" s="235" t="s">
        <v>360</v>
      </c>
      <c r="D150" s="235" t="s">
        <v>184</v>
      </c>
      <c r="E150" s="236" t="s">
        <v>364</v>
      </c>
      <c r="F150" s="237" t="s">
        <v>365</v>
      </c>
      <c r="G150" s="238" t="s">
        <v>318</v>
      </c>
      <c r="H150" s="239">
        <v>70.200000000000003</v>
      </c>
      <c r="I150" s="240"/>
      <c r="J150" s="241">
        <f>ROUND(I150*H150,2)</f>
        <v>0</v>
      </c>
      <c r="K150" s="237" t="s">
        <v>343</v>
      </c>
      <c r="L150" s="73"/>
      <c r="M150" s="242" t="s">
        <v>34</v>
      </c>
      <c r="N150" s="243" t="s">
        <v>50</v>
      </c>
      <c r="O150" s="48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AR150" s="24" t="s">
        <v>197</v>
      </c>
      <c r="AT150" s="24" t="s">
        <v>184</v>
      </c>
      <c r="AU150" s="24" t="s">
        <v>90</v>
      </c>
      <c r="AY150" s="24" t="s">
        <v>183</v>
      </c>
      <c r="BE150" s="246">
        <f>IF(N150="základní",J150,0)</f>
        <v>0</v>
      </c>
      <c r="BF150" s="246">
        <f>IF(N150="snížená",J150,0)</f>
        <v>0</v>
      </c>
      <c r="BG150" s="246">
        <f>IF(N150="zákl. přenesená",J150,0)</f>
        <v>0</v>
      </c>
      <c r="BH150" s="246">
        <f>IF(N150="sníž. přenesená",J150,0)</f>
        <v>0</v>
      </c>
      <c r="BI150" s="246">
        <f>IF(N150="nulová",J150,0)</f>
        <v>0</v>
      </c>
      <c r="BJ150" s="24" t="s">
        <v>87</v>
      </c>
      <c r="BK150" s="246">
        <f>ROUND(I150*H150,2)</f>
        <v>0</v>
      </c>
      <c r="BL150" s="24" t="s">
        <v>197</v>
      </c>
      <c r="BM150" s="24" t="s">
        <v>1430</v>
      </c>
    </row>
    <row r="151" s="12" customFormat="1">
      <c r="B151" s="253"/>
      <c r="C151" s="254"/>
      <c r="D151" s="255" t="s">
        <v>275</v>
      </c>
      <c r="E151" s="256" t="s">
        <v>34</v>
      </c>
      <c r="F151" s="257" t="s">
        <v>1431</v>
      </c>
      <c r="G151" s="254"/>
      <c r="H151" s="258">
        <v>70.200000000000003</v>
      </c>
      <c r="I151" s="259"/>
      <c r="J151" s="254"/>
      <c r="K151" s="254"/>
      <c r="L151" s="260"/>
      <c r="M151" s="261"/>
      <c r="N151" s="262"/>
      <c r="O151" s="262"/>
      <c r="P151" s="262"/>
      <c r="Q151" s="262"/>
      <c r="R151" s="262"/>
      <c r="S151" s="262"/>
      <c r="T151" s="263"/>
      <c r="AT151" s="264" t="s">
        <v>275</v>
      </c>
      <c r="AU151" s="264" t="s">
        <v>90</v>
      </c>
      <c r="AV151" s="12" t="s">
        <v>90</v>
      </c>
      <c r="AW151" s="12" t="s">
        <v>42</v>
      </c>
      <c r="AX151" s="12" t="s">
        <v>79</v>
      </c>
      <c r="AY151" s="264" t="s">
        <v>183</v>
      </c>
    </row>
    <row r="152" s="1" customFormat="1" ht="38.25" customHeight="1">
      <c r="B152" s="47"/>
      <c r="C152" s="235" t="s">
        <v>9</v>
      </c>
      <c r="D152" s="235" t="s">
        <v>184</v>
      </c>
      <c r="E152" s="236" t="s">
        <v>1432</v>
      </c>
      <c r="F152" s="237" t="s">
        <v>1433</v>
      </c>
      <c r="G152" s="238" t="s">
        <v>318</v>
      </c>
      <c r="H152" s="239">
        <v>68.400000000000006</v>
      </c>
      <c r="I152" s="240"/>
      <c r="J152" s="241">
        <f>ROUND(I152*H152,2)</f>
        <v>0</v>
      </c>
      <c r="K152" s="237" t="s">
        <v>273</v>
      </c>
      <c r="L152" s="73"/>
      <c r="M152" s="242" t="s">
        <v>34</v>
      </c>
      <c r="N152" s="243" t="s">
        <v>50</v>
      </c>
      <c r="O152" s="48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AR152" s="24" t="s">
        <v>197</v>
      </c>
      <c r="AT152" s="24" t="s">
        <v>184</v>
      </c>
      <c r="AU152" s="24" t="s">
        <v>90</v>
      </c>
      <c r="AY152" s="24" t="s">
        <v>183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24" t="s">
        <v>87</v>
      </c>
      <c r="BK152" s="246">
        <f>ROUND(I152*H152,2)</f>
        <v>0</v>
      </c>
      <c r="BL152" s="24" t="s">
        <v>197</v>
      </c>
      <c r="BM152" s="24" t="s">
        <v>1434</v>
      </c>
    </row>
    <row r="153" s="12" customFormat="1">
      <c r="B153" s="253"/>
      <c r="C153" s="254"/>
      <c r="D153" s="255" t="s">
        <v>275</v>
      </c>
      <c r="E153" s="256" t="s">
        <v>34</v>
      </c>
      <c r="F153" s="257" t="s">
        <v>1435</v>
      </c>
      <c r="G153" s="254"/>
      <c r="H153" s="258">
        <v>68.400000000000006</v>
      </c>
      <c r="I153" s="259"/>
      <c r="J153" s="254"/>
      <c r="K153" s="254"/>
      <c r="L153" s="260"/>
      <c r="M153" s="261"/>
      <c r="N153" s="262"/>
      <c r="O153" s="262"/>
      <c r="P153" s="262"/>
      <c r="Q153" s="262"/>
      <c r="R153" s="262"/>
      <c r="S153" s="262"/>
      <c r="T153" s="263"/>
      <c r="AT153" s="264" t="s">
        <v>275</v>
      </c>
      <c r="AU153" s="264" t="s">
        <v>90</v>
      </c>
      <c r="AV153" s="12" t="s">
        <v>90</v>
      </c>
      <c r="AW153" s="12" t="s">
        <v>42</v>
      </c>
      <c r="AX153" s="12" t="s">
        <v>87</v>
      </c>
      <c r="AY153" s="264" t="s">
        <v>183</v>
      </c>
    </row>
    <row r="154" s="1" customFormat="1" ht="38.25" customHeight="1">
      <c r="B154" s="47"/>
      <c r="C154" s="235" t="s">
        <v>368</v>
      </c>
      <c r="D154" s="235" t="s">
        <v>184</v>
      </c>
      <c r="E154" s="236" t="s">
        <v>369</v>
      </c>
      <c r="F154" s="237" t="s">
        <v>1436</v>
      </c>
      <c r="G154" s="238" t="s">
        <v>318</v>
      </c>
      <c r="H154" s="239">
        <v>17.550000000000001</v>
      </c>
      <c r="I154" s="240"/>
      <c r="J154" s="241">
        <f>ROUND(I154*H154,2)</f>
        <v>0</v>
      </c>
      <c r="K154" s="237" t="s">
        <v>343</v>
      </c>
      <c r="L154" s="73"/>
      <c r="M154" s="242" t="s">
        <v>34</v>
      </c>
      <c r="N154" s="243" t="s">
        <v>50</v>
      </c>
      <c r="O154" s="48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AR154" s="24" t="s">
        <v>197</v>
      </c>
      <c r="AT154" s="24" t="s">
        <v>184</v>
      </c>
      <c r="AU154" s="24" t="s">
        <v>90</v>
      </c>
      <c r="AY154" s="24" t="s">
        <v>183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24" t="s">
        <v>87</v>
      </c>
      <c r="BK154" s="246">
        <f>ROUND(I154*H154,2)</f>
        <v>0</v>
      </c>
      <c r="BL154" s="24" t="s">
        <v>197</v>
      </c>
      <c r="BM154" s="24" t="s">
        <v>1437</v>
      </c>
    </row>
    <row r="155" s="12" customFormat="1">
      <c r="B155" s="253"/>
      <c r="C155" s="254"/>
      <c r="D155" s="255" t="s">
        <v>275</v>
      </c>
      <c r="E155" s="256" t="s">
        <v>34</v>
      </c>
      <c r="F155" s="257" t="s">
        <v>1438</v>
      </c>
      <c r="G155" s="254"/>
      <c r="H155" s="258">
        <v>17.550000000000001</v>
      </c>
      <c r="I155" s="259"/>
      <c r="J155" s="254"/>
      <c r="K155" s="254"/>
      <c r="L155" s="260"/>
      <c r="M155" s="261"/>
      <c r="N155" s="262"/>
      <c r="O155" s="262"/>
      <c r="P155" s="262"/>
      <c r="Q155" s="262"/>
      <c r="R155" s="262"/>
      <c r="S155" s="262"/>
      <c r="T155" s="263"/>
      <c r="AT155" s="264" t="s">
        <v>275</v>
      </c>
      <c r="AU155" s="264" t="s">
        <v>90</v>
      </c>
      <c r="AV155" s="12" t="s">
        <v>90</v>
      </c>
      <c r="AW155" s="12" t="s">
        <v>42</v>
      </c>
      <c r="AX155" s="12" t="s">
        <v>79</v>
      </c>
      <c r="AY155" s="264" t="s">
        <v>183</v>
      </c>
    </row>
    <row r="156" s="1" customFormat="1" ht="38.25" customHeight="1">
      <c r="B156" s="47"/>
      <c r="C156" s="235" t="s">
        <v>373</v>
      </c>
      <c r="D156" s="235" t="s">
        <v>184</v>
      </c>
      <c r="E156" s="236" t="s">
        <v>1439</v>
      </c>
      <c r="F156" s="237" t="s">
        <v>1440</v>
      </c>
      <c r="G156" s="238" t="s">
        <v>318</v>
      </c>
      <c r="H156" s="239">
        <v>17.100000000000001</v>
      </c>
      <c r="I156" s="240"/>
      <c r="J156" s="241">
        <f>ROUND(I156*H156,2)</f>
        <v>0</v>
      </c>
      <c r="K156" s="237" t="s">
        <v>273</v>
      </c>
      <c r="L156" s="73"/>
      <c r="M156" s="242" t="s">
        <v>34</v>
      </c>
      <c r="N156" s="243" t="s">
        <v>50</v>
      </c>
      <c r="O156" s="48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AR156" s="24" t="s">
        <v>197</v>
      </c>
      <c r="AT156" s="24" t="s">
        <v>184</v>
      </c>
      <c r="AU156" s="24" t="s">
        <v>90</v>
      </c>
      <c r="AY156" s="24" t="s">
        <v>183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24" t="s">
        <v>87</v>
      </c>
      <c r="BK156" s="246">
        <f>ROUND(I156*H156,2)</f>
        <v>0</v>
      </c>
      <c r="BL156" s="24" t="s">
        <v>197</v>
      </c>
      <c r="BM156" s="24" t="s">
        <v>1441</v>
      </c>
    </row>
    <row r="157" s="12" customFormat="1">
      <c r="B157" s="253"/>
      <c r="C157" s="254"/>
      <c r="D157" s="255" t="s">
        <v>275</v>
      </c>
      <c r="E157" s="256" t="s">
        <v>34</v>
      </c>
      <c r="F157" s="257" t="s">
        <v>1442</v>
      </c>
      <c r="G157" s="254"/>
      <c r="H157" s="258">
        <v>17.100000000000001</v>
      </c>
      <c r="I157" s="259"/>
      <c r="J157" s="254"/>
      <c r="K157" s="254"/>
      <c r="L157" s="260"/>
      <c r="M157" s="261"/>
      <c r="N157" s="262"/>
      <c r="O157" s="262"/>
      <c r="P157" s="262"/>
      <c r="Q157" s="262"/>
      <c r="R157" s="262"/>
      <c r="S157" s="262"/>
      <c r="T157" s="263"/>
      <c r="AT157" s="264" t="s">
        <v>275</v>
      </c>
      <c r="AU157" s="264" t="s">
        <v>90</v>
      </c>
      <c r="AV157" s="12" t="s">
        <v>90</v>
      </c>
      <c r="AW157" s="12" t="s">
        <v>42</v>
      </c>
      <c r="AX157" s="12" t="s">
        <v>87</v>
      </c>
      <c r="AY157" s="264" t="s">
        <v>183</v>
      </c>
    </row>
    <row r="158" s="1" customFormat="1" ht="38.25" customHeight="1">
      <c r="B158" s="47"/>
      <c r="C158" s="235" t="s">
        <v>380</v>
      </c>
      <c r="D158" s="235" t="s">
        <v>184</v>
      </c>
      <c r="E158" s="236" t="s">
        <v>374</v>
      </c>
      <c r="F158" s="237" t="s">
        <v>375</v>
      </c>
      <c r="G158" s="238" t="s">
        <v>318</v>
      </c>
      <c r="H158" s="239">
        <v>353.75999999999999</v>
      </c>
      <c r="I158" s="240"/>
      <c r="J158" s="241">
        <f>ROUND(I158*H158,2)</f>
        <v>0</v>
      </c>
      <c r="K158" s="237" t="s">
        <v>34</v>
      </c>
      <c r="L158" s="73"/>
      <c r="M158" s="242" t="s">
        <v>34</v>
      </c>
      <c r="N158" s="243" t="s">
        <v>50</v>
      </c>
      <c r="O158" s="48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AR158" s="24" t="s">
        <v>197</v>
      </c>
      <c r="AT158" s="24" t="s">
        <v>184</v>
      </c>
      <c r="AU158" s="24" t="s">
        <v>90</v>
      </c>
      <c r="AY158" s="24" t="s">
        <v>183</v>
      </c>
      <c r="BE158" s="246">
        <f>IF(N158="základní",J158,0)</f>
        <v>0</v>
      </c>
      <c r="BF158" s="246">
        <f>IF(N158="snížená",J158,0)</f>
        <v>0</v>
      </c>
      <c r="BG158" s="246">
        <f>IF(N158="zákl. přenesená",J158,0)</f>
        <v>0</v>
      </c>
      <c r="BH158" s="246">
        <f>IF(N158="sníž. přenesená",J158,0)</f>
        <v>0</v>
      </c>
      <c r="BI158" s="246">
        <f>IF(N158="nulová",J158,0)</f>
        <v>0</v>
      </c>
      <c r="BJ158" s="24" t="s">
        <v>87</v>
      </c>
      <c r="BK158" s="246">
        <f>ROUND(I158*H158,2)</f>
        <v>0</v>
      </c>
      <c r="BL158" s="24" t="s">
        <v>197</v>
      </c>
      <c r="BM158" s="24" t="s">
        <v>1443</v>
      </c>
    </row>
    <row r="159" s="12" customFormat="1">
      <c r="B159" s="253"/>
      <c r="C159" s="254"/>
      <c r="D159" s="255" t="s">
        <v>275</v>
      </c>
      <c r="E159" s="256" t="s">
        <v>34</v>
      </c>
      <c r="F159" s="257" t="s">
        <v>1444</v>
      </c>
      <c r="G159" s="254"/>
      <c r="H159" s="258">
        <v>353.75999999999999</v>
      </c>
      <c r="I159" s="259"/>
      <c r="J159" s="254"/>
      <c r="K159" s="254"/>
      <c r="L159" s="260"/>
      <c r="M159" s="261"/>
      <c r="N159" s="262"/>
      <c r="O159" s="262"/>
      <c r="P159" s="262"/>
      <c r="Q159" s="262"/>
      <c r="R159" s="262"/>
      <c r="S159" s="262"/>
      <c r="T159" s="263"/>
      <c r="AT159" s="264" t="s">
        <v>275</v>
      </c>
      <c r="AU159" s="264" t="s">
        <v>90</v>
      </c>
      <c r="AV159" s="12" t="s">
        <v>90</v>
      </c>
      <c r="AW159" s="12" t="s">
        <v>42</v>
      </c>
      <c r="AX159" s="12" t="s">
        <v>79</v>
      </c>
      <c r="AY159" s="264" t="s">
        <v>183</v>
      </c>
    </row>
    <row r="160" s="1" customFormat="1" ht="38.25" customHeight="1">
      <c r="B160" s="47"/>
      <c r="C160" s="235" t="s">
        <v>387</v>
      </c>
      <c r="D160" s="235" t="s">
        <v>184</v>
      </c>
      <c r="E160" s="236" t="s">
        <v>381</v>
      </c>
      <c r="F160" s="237" t="s">
        <v>1445</v>
      </c>
      <c r="G160" s="238" t="s">
        <v>318</v>
      </c>
      <c r="H160" s="239">
        <v>44.219999999999999</v>
      </c>
      <c r="I160" s="240"/>
      <c r="J160" s="241">
        <f>ROUND(I160*H160,2)</f>
        <v>0</v>
      </c>
      <c r="K160" s="237" t="s">
        <v>343</v>
      </c>
      <c r="L160" s="73"/>
      <c r="M160" s="242" t="s">
        <v>34</v>
      </c>
      <c r="N160" s="243" t="s">
        <v>50</v>
      </c>
      <c r="O160" s="48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AR160" s="24" t="s">
        <v>197</v>
      </c>
      <c r="AT160" s="24" t="s">
        <v>184</v>
      </c>
      <c r="AU160" s="24" t="s">
        <v>90</v>
      </c>
      <c r="AY160" s="24" t="s">
        <v>183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24" t="s">
        <v>87</v>
      </c>
      <c r="BK160" s="246">
        <f>ROUND(I160*H160,2)</f>
        <v>0</v>
      </c>
      <c r="BL160" s="24" t="s">
        <v>197</v>
      </c>
      <c r="BM160" s="24" t="s">
        <v>1446</v>
      </c>
    </row>
    <row r="161" s="12" customFormat="1">
      <c r="B161" s="253"/>
      <c r="C161" s="254"/>
      <c r="D161" s="255" t="s">
        <v>275</v>
      </c>
      <c r="E161" s="256" t="s">
        <v>34</v>
      </c>
      <c r="F161" s="257" t="s">
        <v>1447</v>
      </c>
      <c r="G161" s="254"/>
      <c r="H161" s="258">
        <v>44.219999999999999</v>
      </c>
      <c r="I161" s="259"/>
      <c r="J161" s="254"/>
      <c r="K161" s="254"/>
      <c r="L161" s="260"/>
      <c r="M161" s="261"/>
      <c r="N161" s="262"/>
      <c r="O161" s="262"/>
      <c r="P161" s="262"/>
      <c r="Q161" s="262"/>
      <c r="R161" s="262"/>
      <c r="S161" s="262"/>
      <c r="T161" s="263"/>
      <c r="AT161" s="264" t="s">
        <v>275</v>
      </c>
      <c r="AU161" s="264" t="s">
        <v>90</v>
      </c>
      <c r="AV161" s="12" t="s">
        <v>90</v>
      </c>
      <c r="AW161" s="12" t="s">
        <v>42</v>
      </c>
      <c r="AX161" s="12" t="s">
        <v>79</v>
      </c>
      <c r="AY161" s="264" t="s">
        <v>183</v>
      </c>
    </row>
    <row r="162" s="1" customFormat="1" ht="38.25" customHeight="1">
      <c r="B162" s="47"/>
      <c r="C162" s="235" t="s">
        <v>391</v>
      </c>
      <c r="D162" s="235" t="s">
        <v>184</v>
      </c>
      <c r="E162" s="236" t="s">
        <v>392</v>
      </c>
      <c r="F162" s="237" t="s">
        <v>393</v>
      </c>
      <c r="G162" s="238" t="s">
        <v>318</v>
      </c>
      <c r="H162" s="239">
        <v>29.940000000000001</v>
      </c>
      <c r="I162" s="240"/>
      <c r="J162" s="241">
        <f>ROUND(I162*H162,2)</f>
        <v>0</v>
      </c>
      <c r="K162" s="237" t="s">
        <v>343</v>
      </c>
      <c r="L162" s="73"/>
      <c r="M162" s="242" t="s">
        <v>34</v>
      </c>
      <c r="N162" s="243" t="s">
        <v>50</v>
      </c>
      <c r="O162" s="48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AR162" s="24" t="s">
        <v>197</v>
      </c>
      <c r="AT162" s="24" t="s">
        <v>184</v>
      </c>
      <c r="AU162" s="24" t="s">
        <v>90</v>
      </c>
      <c r="AY162" s="24" t="s">
        <v>183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24" t="s">
        <v>87</v>
      </c>
      <c r="BK162" s="246">
        <f>ROUND(I162*H162,2)</f>
        <v>0</v>
      </c>
      <c r="BL162" s="24" t="s">
        <v>197</v>
      </c>
      <c r="BM162" s="24" t="s">
        <v>1448</v>
      </c>
    </row>
    <row r="163" s="12" customFormat="1">
      <c r="B163" s="253"/>
      <c r="C163" s="254"/>
      <c r="D163" s="255" t="s">
        <v>275</v>
      </c>
      <c r="E163" s="256" t="s">
        <v>34</v>
      </c>
      <c r="F163" s="257" t="s">
        <v>1449</v>
      </c>
      <c r="G163" s="254"/>
      <c r="H163" s="258">
        <v>-44.219999999999999</v>
      </c>
      <c r="I163" s="259"/>
      <c r="J163" s="254"/>
      <c r="K163" s="254"/>
      <c r="L163" s="260"/>
      <c r="M163" s="261"/>
      <c r="N163" s="262"/>
      <c r="O163" s="262"/>
      <c r="P163" s="262"/>
      <c r="Q163" s="262"/>
      <c r="R163" s="262"/>
      <c r="S163" s="262"/>
      <c r="T163" s="263"/>
      <c r="AT163" s="264" t="s">
        <v>275</v>
      </c>
      <c r="AU163" s="264" t="s">
        <v>90</v>
      </c>
      <c r="AV163" s="12" t="s">
        <v>90</v>
      </c>
      <c r="AW163" s="12" t="s">
        <v>42</v>
      </c>
      <c r="AX163" s="12" t="s">
        <v>79</v>
      </c>
      <c r="AY163" s="264" t="s">
        <v>183</v>
      </c>
    </row>
    <row r="164" s="12" customFormat="1">
      <c r="B164" s="253"/>
      <c r="C164" s="254"/>
      <c r="D164" s="255" t="s">
        <v>275</v>
      </c>
      <c r="E164" s="256" t="s">
        <v>34</v>
      </c>
      <c r="F164" s="257" t="s">
        <v>1450</v>
      </c>
      <c r="G164" s="254"/>
      <c r="H164" s="258">
        <v>74.159999999999997</v>
      </c>
      <c r="I164" s="259"/>
      <c r="J164" s="254"/>
      <c r="K164" s="254"/>
      <c r="L164" s="260"/>
      <c r="M164" s="261"/>
      <c r="N164" s="262"/>
      <c r="O164" s="262"/>
      <c r="P164" s="262"/>
      <c r="Q164" s="262"/>
      <c r="R164" s="262"/>
      <c r="S164" s="262"/>
      <c r="T164" s="263"/>
      <c r="AT164" s="264" t="s">
        <v>275</v>
      </c>
      <c r="AU164" s="264" t="s">
        <v>90</v>
      </c>
      <c r="AV164" s="12" t="s">
        <v>90</v>
      </c>
      <c r="AW164" s="12" t="s">
        <v>42</v>
      </c>
      <c r="AX164" s="12" t="s">
        <v>79</v>
      </c>
      <c r="AY164" s="264" t="s">
        <v>183</v>
      </c>
    </row>
    <row r="165" s="1" customFormat="1" ht="51" customHeight="1">
      <c r="B165" s="47"/>
      <c r="C165" s="235" t="s">
        <v>399</v>
      </c>
      <c r="D165" s="235" t="s">
        <v>184</v>
      </c>
      <c r="E165" s="236" t="s">
        <v>400</v>
      </c>
      <c r="F165" s="237" t="s">
        <v>401</v>
      </c>
      <c r="G165" s="238" t="s">
        <v>318</v>
      </c>
      <c r="H165" s="239">
        <v>598.79999999999995</v>
      </c>
      <c r="I165" s="240"/>
      <c r="J165" s="241">
        <f>ROUND(I165*H165,2)</f>
        <v>0</v>
      </c>
      <c r="K165" s="237" t="s">
        <v>343</v>
      </c>
      <c r="L165" s="73"/>
      <c r="M165" s="242" t="s">
        <v>34</v>
      </c>
      <c r="N165" s="243" t="s">
        <v>50</v>
      </c>
      <c r="O165" s="48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AR165" s="24" t="s">
        <v>197</v>
      </c>
      <c r="AT165" s="24" t="s">
        <v>184</v>
      </c>
      <c r="AU165" s="24" t="s">
        <v>90</v>
      </c>
      <c r="AY165" s="24" t="s">
        <v>183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24" t="s">
        <v>87</v>
      </c>
      <c r="BK165" s="246">
        <f>ROUND(I165*H165,2)</f>
        <v>0</v>
      </c>
      <c r="BL165" s="24" t="s">
        <v>197</v>
      </c>
      <c r="BM165" s="24" t="s">
        <v>1451</v>
      </c>
    </row>
    <row r="166" s="12" customFormat="1">
      <c r="B166" s="253"/>
      <c r="C166" s="254"/>
      <c r="D166" s="255" t="s">
        <v>275</v>
      </c>
      <c r="E166" s="256" t="s">
        <v>34</v>
      </c>
      <c r="F166" s="257" t="s">
        <v>1452</v>
      </c>
      <c r="G166" s="254"/>
      <c r="H166" s="258">
        <v>598.79999999999995</v>
      </c>
      <c r="I166" s="259"/>
      <c r="J166" s="254"/>
      <c r="K166" s="254"/>
      <c r="L166" s="260"/>
      <c r="M166" s="261"/>
      <c r="N166" s="262"/>
      <c r="O166" s="262"/>
      <c r="P166" s="262"/>
      <c r="Q166" s="262"/>
      <c r="R166" s="262"/>
      <c r="S166" s="262"/>
      <c r="T166" s="263"/>
      <c r="AT166" s="264" t="s">
        <v>275</v>
      </c>
      <c r="AU166" s="264" t="s">
        <v>90</v>
      </c>
      <c r="AV166" s="12" t="s">
        <v>90</v>
      </c>
      <c r="AW166" s="12" t="s">
        <v>42</v>
      </c>
      <c r="AX166" s="12" t="s">
        <v>79</v>
      </c>
      <c r="AY166" s="264" t="s">
        <v>183</v>
      </c>
    </row>
    <row r="167" s="1" customFormat="1" ht="38.25" customHeight="1">
      <c r="B167" s="47"/>
      <c r="C167" s="235" t="s">
        <v>404</v>
      </c>
      <c r="D167" s="235" t="s">
        <v>184</v>
      </c>
      <c r="E167" s="236" t="s">
        <v>405</v>
      </c>
      <c r="F167" s="237" t="s">
        <v>1453</v>
      </c>
      <c r="G167" s="238" t="s">
        <v>318</v>
      </c>
      <c r="H167" s="239">
        <v>44.219999999999999</v>
      </c>
      <c r="I167" s="240"/>
      <c r="J167" s="241">
        <f>ROUND(I167*H167,2)</f>
        <v>0</v>
      </c>
      <c r="K167" s="237" t="s">
        <v>343</v>
      </c>
      <c r="L167" s="73"/>
      <c r="M167" s="242" t="s">
        <v>34</v>
      </c>
      <c r="N167" s="243" t="s">
        <v>50</v>
      </c>
      <c r="O167" s="48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AR167" s="24" t="s">
        <v>197</v>
      </c>
      <c r="AT167" s="24" t="s">
        <v>184</v>
      </c>
      <c r="AU167" s="24" t="s">
        <v>90</v>
      </c>
      <c r="AY167" s="24" t="s">
        <v>183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24" t="s">
        <v>87</v>
      </c>
      <c r="BK167" s="246">
        <f>ROUND(I167*H167,2)</f>
        <v>0</v>
      </c>
      <c r="BL167" s="24" t="s">
        <v>197</v>
      </c>
      <c r="BM167" s="24" t="s">
        <v>1454</v>
      </c>
    </row>
    <row r="168" s="12" customFormat="1">
      <c r="B168" s="253"/>
      <c r="C168" s="254"/>
      <c r="D168" s="255" t="s">
        <v>275</v>
      </c>
      <c r="E168" s="256" t="s">
        <v>34</v>
      </c>
      <c r="F168" s="257" t="s">
        <v>1447</v>
      </c>
      <c r="G168" s="254"/>
      <c r="H168" s="258">
        <v>44.219999999999999</v>
      </c>
      <c r="I168" s="259"/>
      <c r="J168" s="254"/>
      <c r="K168" s="254"/>
      <c r="L168" s="260"/>
      <c r="M168" s="261"/>
      <c r="N168" s="262"/>
      <c r="O168" s="262"/>
      <c r="P168" s="262"/>
      <c r="Q168" s="262"/>
      <c r="R168" s="262"/>
      <c r="S168" s="262"/>
      <c r="T168" s="263"/>
      <c r="AT168" s="264" t="s">
        <v>275</v>
      </c>
      <c r="AU168" s="264" t="s">
        <v>90</v>
      </c>
      <c r="AV168" s="12" t="s">
        <v>90</v>
      </c>
      <c r="AW168" s="12" t="s">
        <v>42</v>
      </c>
      <c r="AX168" s="12" t="s">
        <v>79</v>
      </c>
      <c r="AY168" s="264" t="s">
        <v>183</v>
      </c>
    </row>
    <row r="169" s="1" customFormat="1" ht="51" customHeight="1">
      <c r="B169" s="47"/>
      <c r="C169" s="235" t="s">
        <v>408</v>
      </c>
      <c r="D169" s="235" t="s">
        <v>184</v>
      </c>
      <c r="E169" s="236" t="s">
        <v>409</v>
      </c>
      <c r="F169" s="237" t="s">
        <v>1455</v>
      </c>
      <c r="G169" s="238" t="s">
        <v>318</v>
      </c>
      <c r="H169" s="239">
        <v>884.39999999999998</v>
      </c>
      <c r="I169" s="240"/>
      <c r="J169" s="241">
        <f>ROUND(I169*H169,2)</f>
        <v>0</v>
      </c>
      <c r="K169" s="237" t="s">
        <v>343</v>
      </c>
      <c r="L169" s="73"/>
      <c r="M169" s="242" t="s">
        <v>34</v>
      </c>
      <c r="N169" s="243" t="s">
        <v>50</v>
      </c>
      <c r="O169" s="48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AR169" s="24" t="s">
        <v>197</v>
      </c>
      <c r="AT169" s="24" t="s">
        <v>184</v>
      </c>
      <c r="AU169" s="24" t="s">
        <v>90</v>
      </c>
      <c r="AY169" s="24" t="s">
        <v>183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24" t="s">
        <v>87</v>
      </c>
      <c r="BK169" s="246">
        <f>ROUND(I169*H169,2)</f>
        <v>0</v>
      </c>
      <c r="BL169" s="24" t="s">
        <v>197</v>
      </c>
      <c r="BM169" s="24" t="s">
        <v>1456</v>
      </c>
    </row>
    <row r="170" s="12" customFormat="1">
      <c r="B170" s="253"/>
      <c r="C170" s="254"/>
      <c r="D170" s="255" t="s">
        <v>275</v>
      </c>
      <c r="E170" s="256" t="s">
        <v>34</v>
      </c>
      <c r="F170" s="257" t="s">
        <v>1457</v>
      </c>
      <c r="G170" s="254"/>
      <c r="H170" s="258">
        <v>884.39999999999998</v>
      </c>
      <c r="I170" s="259"/>
      <c r="J170" s="254"/>
      <c r="K170" s="254"/>
      <c r="L170" s="260"/>
      <c r="M170" s="261"/>
      <c r="N170" s="262"/>
      <c r="O170" s="262"/>
      <c r="P170" s="262"/>
      <c r="Q170" s="262"/>
      <c r="R170" s="262"/>
      <c r="S170" s="262"/>
      <c r="T170" s="263"/>
      <c r="AT170" s="264" t="s">
        <v>275</v>
      </c>
      <c r="AU170" s="264" t="s">
        <v>90</v>
      </c>
      <c r="AV170" s="12" t="s">
        <v>90</v>
      </c>
      <c r="AW170" s="12" t="s">
        <v>42</v>
      </c>
      <c r="AX170" s="12" t="s">
        <v>79</v>
      </c>
      <c r="AY170" s="264" t="s">
        <v>183</v>
      </c>
    </row>
    <row r="171" s="1" customFormat="1" ht="51" customHeight="1">
      <c r="B171" s="47"/>
      <c r="C171" s="235" t="s">
        <v>301</v>
      </c>
      <c r="D171" s="235" t="s">
        <v>184</v>
      </c>
      <c r="E171" s="236" t="s">
        <v>1458</v>
      </c>
      <c r="F171" s="237" t="s">
        <v>1459</v>
      </c>
      <c r="G171" s="238" t="s">
        <v>318</v>
      </c>
      <c r="H171" s="239">
        <v>25</v>
      </c>
      <c r="I171" s="240"/>
      <c r="J171" s="241">
        <f>ROUND(I171*H171,2)</f>
        <v>0</v>
      </c>
      <c r="K171" s="237" t="s">
        <v>1460</v>
      </c>
      <c r="L171" s="73"/>
      <c r="M171" s="242" t="s">
        <v>34</v>
      </c>
      <c r="N171" s="243" t="s">
        <v>50</v>
      </c>
      <c r="O171" s="48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AR171" s="24" t="s">
        <v>197</v>
      </c>
      <c r="AT171" s="24" t="s">
        <v>184</v>
      </c>
      <c r="AU171" s="24" t="s">
        <v>90</v>
      </c>
      <c r="AY171" s="24" t="s">
        <v>183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24" t="s">
        <v>87</v>
      </c>
      <c r="BK171" s="246">
        <f>ROUND(I171*H171,2)</f>
        <v>0</v>
      </c>
      <c r="BL171" s="24" t="s">
        <v>197</v>
      </c>
      <c r="BM171" s="24" t="s">
        <v>1461</v>
      </c>
    </row>
    <row r="172" s="12" customFormat="1">
      <c r="B172" s="253"/>
      <c r="C172" s="254"/>
      <c r="D172" s="255" t="s">
        <v>275</v>
      </c>
      <c r="E172" s="256" t="s">
        <v>34</v>
      </c>
      <c r="F172" s="257" t="s">
        <v>1462</v>
      </c>
      <c r="G172" s="254"/>
      <c r="H172" s="258">
        <v>25</v>
      </c>
      <c r="I172" s="259"/>
      <c r="J172" s="254"/>
      <c r="K172" s="254"/>
      <c r="L172" s="260"/>
      <c r="M172" s="261"/>
      <c r="N172" s="262"/>
      <c r="O172" s="262"/>
      <c r="P172" s="262"/>
      <c r="Q172" s="262"/>
      <c r="R172" s="262"/>
      <c r="S172" s="262"/>
      <c r="T172" s="263"/>
      <c r="AT172" s="264" t="s">
        <v>275</v>
      </c>
      <c r="AU172" s="264" t="s">
        <v>90</v>
      </c>
      <c r="AV172" s="12" t="s">
        <v>90</v>
      </c>
      <c r="AW172" s="12" t="s">
        <v>42</v>
      </c>
      <c r="AX172" s="12" t="s">
        <v>79</v>
      </c>
      <c r="AY172" s="264" t="s">
        <v>183</v>
      </c>
    </row>
    <row r="173" s="13" customFormat="1">
      <c r="B173" s="280"/>
      <c r="C173" s="281"/>
      <c r="D173" s="255" t="s">
        <v>275</v>
      </c>
      <c r="E173" s="282" t="s">
        <v>34</v>
      </c>
      <c r="F173" s="283" t="s">
        <v>1463</v>
      </c>
      <c r="G173" s="281"/>
      <c r="H173" s="284">
        <v>25</v>
      </c>
      <c r="I173" s="285"/>
      <c r="J173" s="281"/>
      <c r="K173" s="281"/>
      <c r="L173" s="286"/>
      <c r="M173" s="287"/>
      <c r="N173" s="288"/>
      <c r="O173" s="288"/>
      <c r="P173" s="288"/>
      <c r="Q173" s="288"/>
      <c r="R173" s="288"/>
      <c r="S173" s="288"/>
      <c r="T173" s="289"/>
      <c r="AT173" s="290" t="s">
        <v>275</v>
      </c>
      <c r="AU173" s="290" t="s">
        <v>90</v>
      </c>
      <c r="AV173" s="13" t="s">
        <v>197</v>
      </c>
      <c r="AW173" s="13" t="s">
        <v>42</v>
      </c>
      <c r="AX173" s="13" t="s">
        <v>87</v>
      </c>
      <c r="AY173" s="290" t="s">
        <v>183</v>
      </c>
    </row>
    <row r="174" s="1" customFormat="1" ht="25.5" customHeight="1">
      <c r="B174" s="47"/>
      <c r="C174" s="235" t="s">
        <v>417</v>
      </c>
      <c r="D174" s="235" t="s">
        <v>184</v>
      </c>
      <c r="E174" s="236" t="s">
        <v>1464</v>
      </c>
      <c r="F174" s="237" t="s">
        <v>1465</v>
      </c>
      <c r="G174" s="238" t="s">
        <v>318</v>
      </c>
      <c r="H174" s="239">
        <v>72.049999999999997</v>
      </c>
      <c r="I174" s="240"/>
      <c r="J174" s="241">
        <f>ROUND(I174*H174,2)</f>
        <v>0</v>
      </c>
      <c r="K174" s="237" t="s">
        <v>1460</v>
      </c>
      <c r="L174" s="73"/>
      <c r="M174" s="242" t="s">
        <v>34</v>
      </c>
      <c r="N174" s="243" t="s">
        <v>50</v>
      </c>
      <c r="O174" s="48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AR174" s="24" t="s">
        <v>197</v>
      </c>
      <c r="AT174" s="24" t="s">
        <v>184</v>
      </c>
      <c r="AU174" s="24" t="s">
        <v>90</v>
      </c>
      <c r="AY174" s="24" t="s">
        <v>183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24" t="s">
        <v>87</v>
      </c>
      <c r="BK174" s="246">
        <f>ROUND(I174*H174,2)</f>
        <v>0</v>
      </c>
      <c r="BL174" s="24" t="s">
        <v>197</v>
      </c>
      <c r="BM174" s="24" t="s">
        <v>1466</v>
      </c>
    </row>
    <row r="175" s="12" customFormat="1">
      <c r="B175" s="253"/>
      <c r="C175" s="254"/>
      <c r="D175" s="255" t="s">
        <v>275</v>
      </c>
      <c r="E175" s="256" t="s">
        <v>34</v>
      </c>
      <c r="F175" s="257" t="s">
        <v>1467</v>
      </c>
      <c r="G175" s="254"/>
      <c r="H175" s="258">
        <v>72.049999999999997</v>
      </c>
      <c r="I175" s="259"/>
      <c r="J175" s="254"/>
      <c r="K175" s="254"/>
      <c r="L175" s="260"/>
      <c r="M175" s="261"/>
      <c r="N175" s="262"/>
      <c r="O175" s="262"/>
      <c r="P175" s="262"/>
      <c r="Q175" s="262"/>
      <c r="R175" s="262"/>
      <c r="S175" s="262"/>
      <c r="T175" s="263"/>
      <c r="AT175" s="264" t="s">
        <v>275</v>
      </c>
      <c r="AU175" s="264" t="s">
        <v>90</v>
      </c>
      <c r="AV175" s="12" t="s">
        <v>90</v>
      </c>
      <c r="AW175" s="12" t="s">
        <v>42</v>
      </c>
      <c r="AX175" s="12" t="s">
        <v>87</v>
      </c>
      <c r="AY175" s="264" t="s">
        <v>183</v>
      </c>
    </row>
    <row r="176" s="1" customFormat="1" ht="16.5" customHeight="1">
      <c r="B176" s="47"/>
      <c r="C176" s="235" t="s">
        <v>422</v>
      </c>
      <c r="D176" s="235" t="s">
        <v>184</v>
      </c>
      <c r="E176" s="236" t="s">
        <v>413</v>
      </c>
      <c r="F176" s="237" t="s">
        <v>414</v>
      </c>
      <c r="G176" s="238" t="s">
        <v>318</v>
      </c>
      <c r="H176" s="239">
        <v>73.659999999999997</v>
      </c>
      <c r="I176" s="240"/>
      <c r="J176" s="241">
        <f>ROUND(I176*H176,2)</f>
        <v>0</v>
      </c>
      <c r="K176" s="237" t="s">
        <v>34</v>
      </c>
      <c r="L176" s="73"/>
      <c r="M176" s="242" t="s">
        <v>34</v>
      </c>
      <c r="N176" s="243" t="s">
        <v>50</v>
      </c>
      <c r="O176" s="48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AR176" s="24" t="s">
        <v>197</v>
      </c>
      <c r="AT176" s="24" t="s">
        <v>184</v>
      </c>
      <c r="AU176" s="24" t="s">
        <v>90</v>
      </c>
      <c r="AY176" s="24" t="s">
        <v>183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24" t="s">
        <v>87</v>
      </c>
      <c r="BK176" s="246">
        <f>ROUND(I176*H176,2)</f>
        <v>0</v>
      </c>
      <c r="BL176" s="24" t="s">
        <v>197</v>
      </c>
      <c r="BM176" s="24" t="s">
        <v>1468</v>
      </c>
    </row>
    <row r="177" s="12" customFormat="1">
      <c r="B177" s="253"/>
      <c r="C177" s="254"/>
      <c r="D177" s="255" t="s">
        <v>275</v>
      </c>
      <c r="E177" s="256" t="s">
        <v>34</v>
      </c>
      <c r="F177" s="257" t="s">
        <v>1469</v>
      </c>
      <c r="G177" s="254"/>
      <c r="H177" s="258">
        <v>73.659999999999997</v>
      </c>
      <c r="I177" s="259"/>
      <c r="J177" s="254"/>
      <c r="K177" s="254"/>
      <c r="L177" s="260"/>
      <c r="M177" s="261"/>
      <c r="N177" s="262"/>
      <c r="O177" s="262"/>
      <c r="P177" s="262"/>
      <c r="Q177" s="262"/>
      <c r="R177" s="262"/>
      <c r="S177" s="262"/>
      <c r="T177" s="263"/>
      <c r="AT177" s="264" t="s">
        <v>275</v>
      </c>
      <c r="AU177" s="264" t="s">
        <v>90</v>
      </c>
      <c r="AV177" s="12" t="s">
        <v>90</v>
      </c>
      <c r="AW177" s="12" t="s">
        <v>42</v>
      </c>
      <c r="AX177" s="12" t="s">
        <v>79</v>
      </c>
      <c r="AY177" s="264" t="s">
        <v>183</v>
      </c>
    </row>
    <row r="178" s="1" customFormat="1" ht="16.5" customHeight="1">
      <c r="B178" s="47"/>
      <c r="C178" s="235" t="s">
        <v>430</v>
      </c>
      <c r="D178" s="235" t="s">
        <v>184</v>
      </c>
      <c r="E178" s="236" t="s">
        <v>418</v>
      </c>
      <c r="F178" s="237" t="s">
        <v>419</v>
      </c>
      <c r="G178" s="238" t="s">
        <v>305</v>
      </c>
      <c r="H178" s="239">
        <v>147.31999999999999</v>
      </c>
      <c r="I178" s="240"/>
      <c r="J178" s="241">
        <f>ROUND(I178*H178,2)</f>
        <v>0</v>
      </c>
      <c r="K178" s="237" t="s">
        <v>343</v>
      </c>
      <c r="L178" s="73"/>
      <c r="M178" s="242" t="s">
        <v>34</v>
      </c>
      <c r="N178" s="243" t="s">
        <v>50</v>
      </c>
      <c r="O178" s="48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AR178" s="24" t="s">
        <v>197</v>
      </c>
      <c r="AT178" s="24" t="s">
        <v>184</v>
      </c>
      <c r="AU178" s="24" t="s">
        <v>90</v>
      </c>
      <c r="AY178" s="24" t="s">
        <v>183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24" t="s">
        <v>87</v>
      </c>
      <c r="BK178" s="246">
        <f>ROUND(I178*H178,2)</f>
        <v>0</v>
      </c>
      <c r="BL178" s="24" t="s">
        <v>197</v>
      </c>
      <c r="BM178" s="24" t="s">
        <v>1470</v>
      </c>
    </row>
    <row r="179" s="12" customFormat="1">
      <c r="B179" s="253"/>
      <c r="C179" s="254"/>
      <c r="D179" s="255" t="s">
        <v>275</v>
      </c>
      <c r="E179" s="256" t="s">
        <v>34</v>
      </c>
      <c r="F179" s="257" t="s">
        <v>1471</v>
      </c>
      <c r="G179" s="254"/>
      <c r="H179" s="258">
        <v>147.31999999999999</v>
      </c>
      <c r="I179" s="259"/>
      <c r="J179" s="254"/>
      <c r="K179" s="254"/>
      <c r="L179" s="260"/>
      <c r="M179" s="261"/>
      <c r="N179" s="262"/>
      <c r="O179" s="262"/>
      <c r="P179" s="262"/>
      <c r="Q179" s="262"/>
      <c r="R179" s="262"/>
      <c r="S179" s="262"/>
      <c r="T179" s="263"/>
      <c r="AT179" s="264" t="s">
        <v>275</v>
      </c>
      <c r="AU179" s="264" t="s">
        <v>90</v>
      </c>
      <c r="AV179" s="12" t="s">
        <v>90</v>
      </c>
      <c r="AW179" s="12" t="s">
        <v>42</v>
      </c>
      <c r="AX179" s="12" t="s">
        <v>79</v>
      </c>
      <c r="AY179" s="264" t="s">
        <v>183</v>
      </c>
    </row>
    <row r="180" s="1" customFormat="1" ht="25.5" customHeight="1">
      <c r="B180" s="47"/>
      <c r="C180" s="235" t="s">
        <v>437</v>
      </c>
      <c r="D180" s="235" t="s">
        <v>184</v>
      </c>
      <c r="E180" s="236" t="s">
        <v>423</v>
      </c>
      <c r="F180" s="237" t="s">
        <v>424</v>
      </c>
      <c r="G180" s="238" t="s">
        <v>318</v>
      </c>
      <c r="H180" s="239">
        <v>73.420000000000002</v>
      </c>
      <c r="I180" s="240"/>
      <c r="J180" s="241">
        <f>ROUND(I180*H180,2)</f>
        <v>0</v>
      </c>
      <c r="K180" s="237" t="s">
        <v>34</v>
      </c>
      <c r="L180" s="73"/>
      <c r="M180" s="242" t="s">
        <v>34</v>
      </c>
      <c r="N180" s="243" t="s">
        <v>50</v>
      </c>
      <c r="O180" s="48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AR180" s="24" t="s">
        <v>197</v>
      </c>
      <c r="AT180" s="24" t="s">
        <v>184</v>
      </c>
      <c r="AU180" s="24" t="s">
        <v>90</v>
      </c>
      <c r="AY180" s="24" t="s">
        <v>183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24" t="s">
        <v>87</v>
      </c>
      <c r="BK180" s="246">
        <f>ROUND(I180*H180,2)</f>
        <v>0</v>
      </c>
      <c r="BL180" s="24" t="s">
        <v>197</v>
      </c>
      <c r="BM180" s="24" t="s">
        <v>1472</v>
      </c>
    </row>
    <row r="181" s="12" customFormat="1">
      <c r="B181" s="253"/>
      <c r="C181" s="254"/>
      <c r="D181" s="255" t="s">
        <v>275</v>
      </c>
      <c r="E181" s="256" t="s">
        <v>34</v>
      </c>
      <c r="F181" s="257" t="s">
        <v>1473</v>
      </c>
      <c r="G181" s="254"/>
      <c r="H181" s="258">
        <v>221.74000000000001</v>
      </c>
      <c r="I181" s="259"/>
      <c r="J181" s="254"/>
      <c r="K181" s="254"/>
      <c r="L181" s="260"/>
      <c r="M181" s="261"/>
      <c r="N181" s="262"/>
      <c r="O181" s="262"/>
      <c r="P181" s="262"/>
      <c r="Q181" s="262"/>
      <c r="R181" s="262"/>
      <c r="S181" s="262"/>
      <c r="T181" s="263"/>
      <c r="AT181" s="264" t="s">
        <v>275</v>
      </c>
      <c r="AU181" s="264" t="s">
        <v>90</v>
      </c>
      <c r="AV181" s="12" t="s">
        <v>90</v>
      </c>
      <c r="AW181" s="12" t="s">
        <v>42</v>
      </c>
      <c r="AX181" s="12" t="s">
        <v>79</v>
      </c>
      <c r="AY181" s="264" t="s">
        <v>183</v>
      </c>
    </row>
    <row r="182" s="12" customFormat="1">
      <c r="B182" s="253"/>
      <c r="C182" s="254"/>
      <c r="D182" s="255" t="s">
        <v>275</v>
      </c>
      <c r="E182" s="256" t="s">
        <v>34</v>
      </c>
      <c r="F182" s="257" t="s">
        <v>1474</v>
      </c>
      <c r="G182" s="254"/>
      <c r="H182" s="258">
        <v>-148.31999999999999</v>
      </c>
      <c r="I182" s="259"/>
      <c r="J182" s="254"/>
      <c r="K182" s="254"/>
      <c r="L182" s="260"/>
      <c r="M182" s="261"/>
      <c r="N182" s="262"/>
      <c r="O182" s="262"/>
      <c r="P182" s="262"/>
      <c r="Q182" s="262"/>
      <c r="R182" s="262"/>
      <c r="S182" s="262"/>
      <c r="T182" s="263"/>
      <c r="AT182" s="264" t="s">
        <v>275</v>
      </c>
      <c r="AU182" s="264" t="s">
        <v>90</v>
      </c>
      <c r="AV182" s="12" t="s">
        <v>90</v>
      </c>
      <c r="AW182" s="12" t="s">
        <v>42</v>
      </c>
      <c r="AX182" s="12" t="s">
        <v>79</v>
      </c>
      <c r="AY182" s="264" t="s">
        <v>183</v>
      </c>
    </row>
    <row r="183" s="1" customFormat="1" ht="25.5" customHeight="1">
      <c r="B183" s="47"/>
      <c r="C183" s="235" t="s">
        <v>443</v>
      </c>
      <c r="D183" s="235" t="s">
        <v>184</v>
      </c>
      <c r="E183" s="236" t="s">
        <v>1475</v>
      </c>
      <c r="F183" s="237" t="s">
        <v>1476</v>
      </c>
      <c r="G183" s="238" t="s">
        <v>272</v>
      </c>
      <c r="H183" s="239">
        <v>34</v>
      </c>
      <c r="I183" s="240"/>
      <c r="J183" s="241">
        <f>ROUND(I183*H183,2)</f>
        <v>0</v>
      </c>
      <c r="K183" s="237" t="s">
        <v>343</v>
      </c>
      <c r="L183" s="73"/>
      <c r="M183" s="242" t="s">
        <v>34</v>
      </c>
      <c r="N183" s="243" t="s">
        <v>50</v>
      </c>
      <c r="O183" s="48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AR183" s="24" t="s">
        <v>197</v>
      </c>
      <c r="AT183" s="24" t="s">
        <v>184</v>
      </c>
      <c r="AU183" s="24" t="s">
        <v>90</v>
      </c>
      <c r="AY183" s="24" t="s">
        <v>183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24" t="s">
        <v>87</v>
      </c>
      <c r="BK183" s="246">
        <f>ROUND(I183*H183,2)</f>
        <v>0</v>
      </c>
      <c r="BL183" s="24" t="s">
        <v>197</v>
      </c>
      <c r="BM183" s="24" t="s">
        <v>1477</v>
      </c>
    </row>
    <row r="184" s="12" customFormat="1">
      <c r="B184" s="253"/>
      <c r="C184" s="254"/>
      <c r="D184" s="255" t="s">
        <v>275</v>
      </c>
      <c r="E184" s="256" t="s">
        <v>34</v>
      </c>
      <c r="F184" s="257" t="s">
        <v>1478</v>
      </c>
      <c r="G184" s="254"/>
      <c r="H184" s="258">
        <v>34</v>
      </c>
      <c r="I184" s="259"/>
      <c r="J184" s="254"/>
      <c r="K184" s="254"/>
      <c r="L184" s="260"/>
      <c r="M184" s="261"/>
      <c r="N184" s="262"/>
      <c r="O184" s="262"/>
      <c r="P184" s="262"/>
      <c r="Q184" s="262"/>
      <c r="R184" s="262"/>
      <c r="S184" s="262"/>
      <c r="T184" s="263"/>
      <c r="AT184" s="264" t="s">
        <v>275</v>
      </c>
      <c r="AU184" s="264" t="s">
        <v>90</v>
      </c>
      <c r="AV184" s="12" t="s">
        <v>90</v>
      </c>
      <c r="AW184" s="12" t="s">
        <v>42</v>
      </c>
      <c r="AX184" s="12" t="s">
        <v>87</v>
      </c>
      <c r="AY184" s="264" t="s">
        <v>183</v>
      </c>
    </row>
    <row r="185" s="1" customFormat="1" ht="25.5" customHeight="1">
      <c r="B185" s="47"/>
      <c r="C185" s="235" t="s">
        <v>449</v>
      </c>
      <c r="D185" s="235" t="s">
        <v>184</v>
      </c>
      <c r="E185" s="236" t="s">
        <v>1479</v>
      </c>
      <c r="F185" s="237" t="s">
        <v>1480</v>
      </c>
      <c r="G185" s="238" t="s">
        <v>272</v>
      </c>
      <c r="H185" s="239">
        <v>34</v>
      </c>
      <c r="I185" s="240"/>
      <c r="J185" s="241">
        <f>ROUND(I185*H185,2)</f>
        <v>0</v>
      </c>
      <c r="K185" s="237" t="s">
        <v>343</v>
      </c>
      <c r="L185" s="73"/>
      <c r="M185" s="242" t="s">
        <v>34</v>
      </c>
      <c r="N185" s="243" t="s">
        <v>50</v>
      </c>
      <c r="O185" s="48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AR185" s="24" t="s">
        <v>197</v>
      </c>
      <c r="AT185" s="24" t="s">
        <v>184</v>
      </c>
      <c r="AU185" s="24" t="s">
        <v>90</v>
      </c>
      <c r="AY185" s="24" t="s">
        <v>183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24" t="s">
        <v>87</v>
      </c>
      <c r="BK185" s="246">
        <f>ROUND(I185*H185,2)</f>
        <v>0</v>
      </c>
      <c r="BL185" s="24" t="s">
        <v>197</v>
      </c>
      <c r="BM185" s="24" t="s">
        <v>1481</v>
      </c>
    </row>
    <row r="186" s="12" customFormat="1">
      <c r="B186" s="253"/>
      <c r="C186" s="254"/>
      <c r="D186" s="255" t="s">
        <v>275</v>
      </c>
      <c r="E186" s="256" t="s">
        <v>34</v>
      </c>
      <c r="F186" s="257" t="s">
        <v>1478</v>
      </c>
      <c r="G186" s="254"/>
      <c r="H186" s="258">
        <v>34</v>
      </c>
      <c r="I186" s="259"/>
      <c r="J186" s="254"/>
      <c r="K186" s="254"/>
      <c r="L186" s="260"/>
      <c r="M186" s="261"/>
      <c r="N186" s="262"/>
      <c r="O186" s="262"/>
      <c r="P186" s="262"/>
      <c r="Q186" s="262"/>
      <c r="R186" s="262"/>
      <c r="S186" s="262"/>
      <c r="T186" s="263"/>
      <c r="AT186" s="264" t="s">
        <v>275</v>
      </c>
      <c r="AU186" s="264" t="s">
        <v>90</v>
      </c>
      <c r="AV186" s="12" t="s">
        <v>90</v>
      </c>
      <c r="AW186" s="12" t="s">
        <v>42</v>
      </c>
      <c r="AX186" s="12" t="s">
        <v>87</v>
      </c>
      <c r="AY186" s="264" t="s">
        <v>183</v>
      </c>
    </row>
    <row r="187" s="1" customFormat="1" ht="16.5" customHeight="1">
      <c r="B187" s="47"/>
      <c r="C187" s="265" t="s">
        <v>453</v>
      </c>
      <c r="D187" s="265" t="s">
        <v>302</v>
      </c>
      <c r="E187" s="266" t="s">
        <v>1482</v>
      </c>
      <c r="F187" s="267" t="s">
        <v>1483</v>
      </c>
      <c r="G187" s="268" t="s">
        <v>1484</v>
      </c>
      <c r="H187" s="269">
        <v>0.68000000000000005</v>
      </c>
      <c r="I187" s="270"/>
      <c r="J187" s="271">
        <f>ROUND(I187*H187,2)</f>
        <v>0</v>
      </c>
      <c r="K187" s="267" t="s">
        <v>343</v>
      </c>
      <c r="L187" s="272"/>
      <c r="M187" s="273" t="s">
        <v>34</v>
      </c>
      <c r="N187" s="274" t="s">
        <v>50</v>
      </c>
      <c r="O187" s="48"/>
      <c r="P187" s="244">
        <f>O187*H187</f>
        <v>0</v>
      </c>
      <c r="Q187" s="244">
        <v>0.001</v>
      </c>
      <c r="R187" s="244">
        <f>Q187*H187</f>
        <v>0.00068000000000000005</v>
      </c>
      <c r="S187" s="244">
        <v>0</v>
      </c>
      <c r="T187" s="245">
        <f>S187*H187</f>
        <v>0</v>
      </c>
      <c r="AR187" s="24" t="s">
        <v>212</v>
      </c>
      <c r="AT187" s="24" t="s">
        <v>302</v>
      </c>
      <c r="AU187" s="24" t="s">
        <v>90</v>
      </c>
      <c r="AY187" s="24" t="s">
        <v>183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24" t="s">
        <v>87</v>
      </c>
      <c r="BK187" s="246">
        <f>ROUND(I187*H187,2)</f>
        <v>0</v>
      </c>
      <c r="BL187" s="24" t="s">
        <v>197</v>
      </c>
      <c r="BM187" s="24" t="s">
        <v>1485</v>
      </c>
    </row>
    <row r="188" s="12" customFormat="1">
      <c r="B188" s="253"/>
      <c r="C188" s="254"/>
      <c r="D188" s="255" t="s">
        <v>275</v>
      </c>
      <c r="E188" s="256" t="s">
        <v>34</v>
      </c>
      <c r="F188" s="257" t="s">
        <v>1486</v>
      </c>
      <c r="G188" s="254"/>
      <c r="H188" s="258">
        <v>0.68000000000000005</v>
      </c>
      <c r="I188" s="259"/>
      <c r="J188" s="254"/>
      <c r="K188" s="254"/>
      <c r="L188" s="260"/>
      <c r="M188" s="261"/>
      <c r="N188" s="262"/>
      <c r="O188" s="262"/>
      <c r="P188" s="262"/>
      <c r="Q188" s="262"/>
      <c r="R188" s="262"/>
      <c r="S188" s="262"/>
      <c r="T188" s="263"/>
      <c r="AT188" s="264" t="s">
        <v>275</v>
      </c>
      <c r="AU188" s="264" t="s">
        <v>90</v>
      </c>
      <c r="AV188" s="12" t="s">
        <v>90</v>
      </c>
      <c r="AW188" s="12" t="s">
        <v>42</v>
      </c>
      <c r="AX188" s="12" t="s">
        <v>87</v>
      </c>
      <c r="AY188" s="264" t="s">
        <v>183</v>
      </c>
    </row>
    <row r="189" s="1" customFormat="1" ht="16.5" customHeight="1">
      <c r="B189" s="47"/>
      <c r="C189" s="235" t="s">
        <v>459</v>
      </c>
      <c r="D189" s="235" t="s">
        <v>184</v>
      </c>
      <c r="E189" s="236" t="s">
        <v>1487</v>
      </c>
      <c r="F189" s="237" t="s">
        <v>1488</v>
      </c>
      <c r="G189" s="238" t="s">
        <v>272</v>
      </c>
      <c r="H189" s="239">
        <v>80</v>
      </c>
      <c r="I189" s="240"/>
      <c r="J189" s="241">
        <f>ROUND(I189*H189,2)</f>
        <v>0</v>
      </c>
      <c r="K189" s="237" t="s">
        <v>1460</v>
      </c>
      <c r="L189" s="73"/>
      <c r="M189" s="242" t="s">
        <v>34</v>
      </c>
      <c r="N189" s="243" t="s">
        <v>50</v>
      </c>
      <c r="O189" s="48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AR189" s="24" t="s">
        <v>197</v>
      </c>
      <c r="AT189" s="24" t="s">
        <v>184</v>
      </c>
      <c r="AU189" s="24" t="s">
        <v>90</v>
      </c>
      <c r="AY189" s="24" t="s">
        <v>183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24" t="s">
        <v>87</v>
      </c>
      <c r="BK189" s="246">
        <f>ROUND(I189*H189,2)</f>
        <v>0</v>
      </c>
      <c r="BL189" s="24" t="s">
        <v>197</v>
      </c>
      <c r="BM189" s="24" t="s">
        <v>1489</v>
      </c>
    </row>
    <row r="190" s="12" customFormat="1">
      <c r="B190" s="253"/>
      <c r="C190" s="254"/>
      <c r="D190" s="255" t="s">
        <v>275</v>
      </c>
      <c r="E190" s="256" t="s">
        <v>34</v>
      </c>
      <c r="F190" s="257" t="s">
        <v>1490</v>
      </c>
      <c r="G190" s="254"/>
      <c r="H190" s="258">
        <v>80</v>
      </c>
      <c r="I190" s="259"/>
      <c r="J190" s="254"/>
      <c r="K190" s="254"/>
      <c r="L190" s="260"/>
      <c r="M190" s="261"/>
      <c r="N190" s="262"/>
      <c r="O190" s="262"/>
      <c r="P190" s="262"/>
      <c r="Q190" s="262"/>
      <c r="R190" s="262"/>
      <c r="S190" s="262"/>
      <c r="T190" s="263"/>
      <c r="AT190" s="264" t="s">
        <v>275</v>
      </c>
      <c r="AU190" s="264" t="s">
        <v>90</v>
      </c>
      <c r="AV190" s="12" t="s">
        <v>90</v>
      </c>
      <c r="AW190" s="12" t="s">
        <v>42</v>
      </c>
      <c r="AX190" s="12" t="s">
        <v>87</v>
      </c>
      <c r="AY190" s="264" t="s">
        <v>183</v>
      </c>
    </row>
    <row r="191" s="1" customFormat="1" ht="16.5" customHeight="1">
      <c r="B191" s="47"/>
      <c r="C191" s="235" t="s">
        <v>1491</v>
      </c>
      <c r="D191" s="235" t="s">
        <v>184</v>
      </c>
      <c r="E191" s="236" t="s">
        <v>1492</v>
      </c>
      <c r="F191" s="237" t="s">
        <v>1493</v>
      </c>
      <c r="G191" s="238" t="s">
        <v>528</v>
      </c>
      <c r="H191" s="239">
        <v>4</v>
      </c>
      <c r="I191" s="240"/>
      <c r="J191" s="241">
        <f>ROUND(I191*H191,2)</f>
        <v>0</v>
      </c>
      <c r="K191" s="237" t="s">
        <v>34</v>
      </c>
      <c r="L191" s="73"/>
      <c r="M191" s="242" t="s">
        <v>34</v>
      </c>
      <c r="N191" s="243" t="s">
        <v>50</v>
      </c>
      <c r="O191" s="48"/>
      <c r="P191" s="244">
        <f>O191*H191</f>
        <v>0</v>
      </c>
      <c r="Q191" s="244">
        <v>0.05978</v>
      </c>
      <c r="R191" s="244">
        <f>Q191*H191</f>
        <v>0.23912</v>
      </c>
      <c r="S191" s="244">
        <v>0</v>
      </c>
      <c r="T191" s="245">
        <f>S191*H191</f>
        <v>0</v>
      </c>
      <c r="AR191" s="24" t="s">
        <v>197</v>
      </c>
      <c r="AT191" s="24" t="s">
        <v>184</v>
      </c>
      <c r="AU191" s="24" t="s">
        <v>90</v>
      </c>
      <c r="AY191" s="24" t="s">
        <v>183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24" t="s">
        <v>87</v>
      </c>
      <c r="BK191" s="246">
        <f>ROUND(I191*H191,2)</f>
        <v>0</v>
      </c>
      <c r="BL191" s="24" t="s">
        <v>197</v>
      </c>
      <c r="BM191" s="24" t="s">
        <v>1494</v>
      </c>
    </row>
    <row r="192" s="12" customFormat="1">
      <c r="B192" s="253"/>
      <c r="C192" s="254"/>
      <c r="D192" s="255" t="s">
        <v>275</v>
      </c>
      <c r="E192" s="256" t="s">
        <v>34</v>
      </c>
      <c r="F192" s="257" t="s">
        <v>197</v>
      </c>
      <c r="G192" s="254"/>
      <c r="H192" s="258">
        <v>4</v>
      </c>
      <c r="I192" s="259"/>
      <c r="J192" s="254"/>
      <c r="K192" s="254"/>
      <c r="L192" s="260"/>
      <c r="M192" s="261"/>
      <c r="N192" s="262"/>
      <c r="O192" s="262"/>
      <c r="P192" s="262"/>
      <c r="Q192" s="262"/>
      <c r="R192" s="262"/>
      <c r="S192" s="262"/>
      <c r="T192" s="263"/>
      <c r="AT192" s="264" t="s">
        <v>275</v>
      </c>
      <c r="AU192" s="264" t="s">
        <v>90</v>
      </c>
      <c r="AV192" s="12" t="s">
        <v>90</v>
      </c>
      <c r="AW192" s="12" t="s">
        <v>42</v>
      </c>
      <c r="AX192" s="12" t="s">
        <v>87</v>
      </c>
      <c r="AY192" s="264" t="s">
        <v>183</v>
      </c>
    </row>
    <row r="193" s="1" customFormat="1" ht="16.5" customHeight="1">
      <c r="B193" s="47"/>
      <c r="C193" s="235" t="s">
        <v>1495</v>
      </c>
      <c r="D193" s="235" t="s">
        <v>184</v>
      </c>
      <c r="E193" s="236" t="s">
        <v>1496</v>
      </c>
      <c r="F193" s="237" t="s">
        <v>1497</v>
      </c>
      <c r="G193" s="238" t="s">
        <v>528</v>
      </c>
      <c r="H193" s="239">
        <v>7</v>
      </c>
      <c r="I193" s="240"/>
      <c r="J193" s="241">
        <f>ROUND(I193*H193,2)</f>
        <v>0</v>
      </c>
      <c r="K193" s="237" t="s">
        <v>34</v>
      </c>
      <c r="L193" s="73"/>
      <c r="M193" s="242" t="s">
        <v>34</v>
      </c>
      <c r="N193" s="243" t="s">
        <v>50</v>
      </c>
      <c r="O193" s="48"/>
      <c r="P193" s="244">
        <f>O193*H193</f>
        <v>0</v>
      </c>
      <c r="Q193" s="244">
        <v>0.05978</v>
      </c>
      <c r="R193" s="244">
        <f>Q193*H193</f>
        <v>0.41846</v>
      </c>
      <c r="S193" s="244">
        <v>0</v>
      </c>
      <c r="T193" s="245">
        <f>S193*H193</f>
        <v>0</v>
      </c>
      <c r="AR193" s="24" t="s">
        <v>197</v>
      </c>
      <c r="AT193" s="24" t="s">
        <v>184</v>
      </c>
      <c r="AU193" s="24" t="s">
        <v>90</v>
      </c>
      <c r="AY193" s="24" t="s">
        <v>183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24" t="s">
        <v>87</v>
      </c>
      <c r="BK193" s="246">
        <f>ROUND(I193*H193,2)</f>
        <v>0</v>
      </c>
      <c r="BL193" s="24" t="s">
        <v>197</v>
      </c>
      <c r="BM193" s="24" t="s">
        <v>1498</v>
      </c>
    </row>
    <row r="194" s="12" customFormat="1">
      <c r="B194" s="253"/>
      <c r="C194" s="254"/>
      <c r="D194" s="255" t="s">
        <v>275</v>
      </c>
      <c r="E194" s="256" t="s">
        <v>34</v>
      </c>
      <c r="F194" s="257" t="s">
        <v>208</v>
      </c>
      <c r="G194" s="254"/>
      <c r="H194" s="258">
        <v>7</v>
      </c>
      <c r="I194" s="259"/>
      <c r="J194" s="254"/>
      <c r="K194" s="254"/>
      <c r="L194" s="260"/>
      <c r="M194" s="261"/>
      <c r="N194" s="262"/>
      <c r="O194" s="262"/>
      <c r="P194" s="262"/>
      <c r="Q194" s="262"/>
      <c r="R194" s="262"/>
      <c r="S194" s="262"/>
      <c r="T194" s="263"/>
      <c r="AT194" s="264" t="s">
        <v>275</v>
      </c>
      <c r="AU194" s="264" t="s">
        <v>90</v>
      </c>
      <c r="AV194" s="12" t="s">
        <v>90</v>
      </c>
      <c r="AW194" s="12" t="s">
        <v>42</v>
      </c>
      <c r="AX194" s="12" t="s">
        <v>87</v>
      </c>
      <c r="AY194" s="264" t="s">
        <v>183</v>
      </c>
    </row>
    <row r="195" s="11" customFormat="1" ht="29.88" customHeight="1">
      <c r="B195" s="219"/>
      <c r="C195" s="220"/>
      <c r="D195" s="221" t="s">
        <v>78</v>
      </c>
      <c r="E195" s="233" t="s">
        <v>90</v>
      </c>
      <c r="F195" s="233" t="s">
        <v>436</v>
      </c>
      <c r="G195" s="220"/>
      <c r="H195" s="220"/>
      <c r="I195" s="223"/>
      <c r="J195" s="234">
        <f>BK195</f>
        <v>0</v>
      </c>
      <c r="K195" s="220"/>
      <c r="L195" s="225"/>
      <c r="M195" s="226"/>
      <c r="N195" s="227"/>
      <c r="O195" s="227"/>
      <c r="P195" s="228">
        <f>SUM(P196:P210)</f>
        <v>0</v>
      </c>
      <c r="Q195" s="227"/>
      <c r="R195" s="228">
        <f>SUM(R196:R210)</f>
        <v>2.1846393600000003</v>
      </c>
      <c r="S195" s="227"/>
      <c r="T195" s="229">
        <f>SUM(T196:T210)</f>
        <v>0</v>
      </c>
      <c r="AR195" s="230" t="s">
        <v>87</v>
      </c>
      <c r="AT195" s="231" t="s">
        <v>78</v>
      </c>
      <c r="AU195" s="231" t="s">
        <v>87</v>
      </c>
      <c r="AY195" s="230" t="s">
        <v>183</v>
      </c>
      <c r="BK195" s="232">
        <f>SUM(BK196:BK210)</f>
        <v>0</v>
      </c>
    </row>
    <row r="196" s="1" customFormat="1" ht="25.5" customHeight="1">
      <c r="B196" s="47"/>
      <c r="C196" s="235" t="s">
        <v>464</v>
      </c>
      <c r="D196" s="235" t="s">
        <v>184</v>
      </c>
      <c r="E196" s="236" t="s">
        <v>1499</v>
      </c>
      <c r="F196" s="237" t="s">
        <v>1500</v>
      </c>
      <c r="G196" s="238" t="s">
        <v>318</v>
      </c>
      <c r="H196" s="239">
        <v>0.20000000000000001</v>
      </c>
      <c r="I196" s="240"/>
      <c r="J196" s="241">
        <f>ROUND(I196*H196,2)</f>
        <v>0</v>
      </c>
      <c r="K196" s="237" t="s">
        <v>273</v>
      </c>
      <c r="L196" s="73"/>
      <c r="M196" s="242" t="s">
        <v>34</v>
      </c>
      <c r="N196" s="243" t="s">
        <v>50</v>
      </c>
      <c r="O196" s="48"/>
      <c r="P196" s="244">
        <f>O196*H196</f>
        <v>0</v>
      </c>
      <c r="Q196" s="244">
        <v>1.98</v>
      </c>
      <c r="R196" s="244">
        <f>Q196*H196</f>
        <v>0.39600000000000002</v>
      </c>
      <c r="S196" s="244">
        <v>0</v>
      </c>
      <c r="T196" s="245">
        <f>S196*H196</f>
        <v>0</v>
      </c>
      <c r="AR196" s="24" t="s">
        <v>197</v>
      </c>
      <c r="AT196" s="24" t="s">
        <v>184</v>
      </c>
      <c r="AU196" s="24" t="s">
        <v>90</v>
      </c>
      <c r="AY196" s="24" t="s">
        <v>183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24" t="s">
        <v>87</v>
      </c>
      <c r="BK196" s="246">
        <f>ROUND(I196*H196,2)</f>
        <v>0</v>
      </c>
      <c r="BL196" s="24" t="s">
        <v>197</v>
      </c>
      <c r="BM196" s="24" t="s">
        <v>1501</v>
      </c>
    </row>
    <row r="197" s="12" customFormat="1">
      <c r="B197" s="253"/>
      <c r="C197" s="254"/>
      <c r="D197" s="255" t="s">
        <v>275</v>
      </c>
      <c r="E197" s="256" t="s">
        <v>34</v>
      </c>
      <c r="F197" s="257" t="s">
        <v>1502</v>
      </c>
      <c r="G197" s="254"/>
      <c r="H197" s="258">
        <v>0.20000000000000001</v>
      </c>
      <c r="I197" s="259"/>
      <c r="J197" s="254"/>
      <c r="K197" s="254"/>
      <c r="L197" s="260"/>
      <c r="M197" s="261"/>
      <c r="N197" s="262"/>
      <c r="O197" s="262"/>
      <c r="P197" s="262"/>
      <c r="Q197" s="262"/>
      <c r="R197" s="262"/>
      <c r="S197" s="262"/>
      <c r="T197" s="263"/>
      <c r="AT197" s="264" t="s">
        <v>275</v>
      </c>
      <c r="AU197" s="264" t="s">
        <v>90</v>
      </c>
      <c r="AV197" s="12" t="s">
        <v>90</v>
      </c>
      <c r="AW197" s="12" t="s">
        <v>42</v>
      </c>
      <c r="AX197" s="12" t="s">
        <v>87</v>
      </c>
      <c r="AY197" s="264" t="s">
        <v>183</v>
      </c>
    </row>
    <row r="198" s="1" customFormat="1" ht="25.5" customHeight="1">
      <c r="B198" s="47"/>
      <c r="C198" s="235" t="s">
        <v>315</v>
      </c>
      <c r="D198" s="235" t="s">
        <v>184</v>
      </c>
      <c r="E198" s="236" t="s">
        <v>1503</v>
      </c>
      <c r="F198" s="237" t="s">
        <v>1504</v>
      </c>
      <c r="G198" s="238" t="s">
        <v>272</v>
      </c>
      <c r="H198" s="239">
        <v>1</v>
      </c>
      <c r="I198" s="240"/>
      <c r="J198" s="241">
        <f>ROUND(I198*H198,2)</f>
        <v>0</v>
      </c>
      <c r="K198" s="237" t="s">
        <v>273</v>
      </c>
      <c r="L198" s="73"/>
      <c r="M198" s="242" t="s">
        <v>34</v>
      </c>
      <c r="N198" s="243" t="s">
        <v>50</v>
      </c>
      <c r="O198" s="48"/>
      <c r="P198" s="244">
        <f>O198*H198</f>
        <v>0</v>
      </c>
      <c r="Q198" s="244">
        <v>0.0068999999999999999</v>
      </c>
      <c r="R198" s="244">
        <f>Q198*H198</f>
        <v>0.0068999999999999999</v>
      </c>
      <c r="S198" s="244">
        <v>0</v>
      </c>
      <c r="T198" s="245">
        <f>S198*H198</f>
        <v>0</v>
      </c>
      <c r="AR198" s="24" t="s">
        <v>197</v>
      </c>
      <c r="AT198" s="24" t="s">
        <v>184</v>
      </c>
      <c r="AU198" s="24" t="s">
        <v>90</v>
      </c>
      <c r="AY198" s="24" t="s">
        <v>183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24" t="s">
        <v>87</v>
      </c>
      <c r="BK198" s="246">
        <f>ROUND(I198*H198,2)</f>
        <v>0</v>
      </c>
      <c r="BL198" s="24" t="s">
        <v>197</v>
      </c>
      <c r="BM198" s="24" t="s">
        <v>1505</v>
      </c>
    </row>
    <row r="199" s="1" customFormat="1" ht="25.5" customHeight="1">
      <c r="B199" s="47"/>
      <c r="C199" s="235" t="s">
        <v>473</v>
      </c>
      <c r="D199" s="235" t="s">
        <v>184</v>
      </c>
      <c r="E199" s="236" t="s">
        <v>1506</v>
      </c>
      <c r="F199" s="237" t="s">
        <v>1507</v>
      </c>
      <c r="G199" s="238" t="s">
        <v>318</v>
      </c>
      <c r="H199" s="239">
        <v>6.1230000000000002</v>
      </c>
      <c r="I199" s="240"/>
      <c r="J199" s="241">
        <f>ROUND(I199*H199,2)</f>
        <v>0</v>
      </c>
      <c r="K199" s="237" t="s">
        <v>273</v>
      </c>
      <c r="L199" s="73"/>
      <c r="M199" s="242" t="s">
        <v>34</v>
      </c>
      <c r="N199" s="243" t="s">
        <v>50</v>
      </c>
      <c r="O199" s="48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AR199" s="24" t="s">
        <v>197</v>
      </c>
      <c r="AT199" s="24" t="s">
        <v>184</v>
      </c>
      <c r="AU199" s="24" t="s">
        <v>90</v>
      </c>
      <c r="AY199" s="24" t="s">
        <v>183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24" t="s">
        <v>87</v>
      </c>
      <c r="BK199" s="246">
        <f>ROUND(I199*H199,2)</f>
        <v>0</v>
      </c>
      <c r="BL199" s="24" t="s">
        <v>197</v>
      </c>
      <c r="BM199" s="24" t="s">
        <v>1508</v>
      </c>
    </row>
    <row r="200" s="12" customFormat="1">
      <c r="B200" s="253"/>
      <c r="C200" s="254"/>
      <c r="D200" s="255" t="s">
        <v>275</v>
      </c>
      <c r="E200" s="256" t="s">
        <v>34</v>
      </c>
      <c r="F200" s="257" t="s">
        <v>1509</v>
      </c>
      <c r="G200" s="254"/>
      <c r="H200" s="258">
        <v>6.1230000000000002</v>
      </c>
      <c r="I200" s="259"/>
      <c r="J200" s="254"/>
      <c r="K200" s="254"/>
      <c r="L200" s="260"/>
      <c r="M200" s="261"/>
      <c r="N200" s="262"/>
      <c r="O200" s="262"/>
      <c r="P200" s="262"/>
      <c r="Q200" s="262"/>
      <c r="R200" s="262"/>
      <c r="S200" s="262"/>
      <c r="T200" s="263"/>
      <c r="AT200" s="264" t="s">
        <v>275</v>
      </c>
      <c r="AU200" s="264" t="s">
        <v>90</v>
      </c>
      <c r="AV200" s="12" t="s">
        <v>90</v>
      </c>
      <c r="AW200" s="12" t="s">
        <v>42</v>
      </c>
      <c r="AX200" s="12" t="s">
        <v>87</v>
      </c>
      <c r="AY200" s="264" t="s">
        <v>183</v>
      </c>
    </row>
    <row r="201" s="1" customFormat="1" ht="16.5" customHeight="1">
      <c r="B201" s="47"/>
      <c r="C201" s="235" t="s">
        <v>477</v>
      </c>
      <c r="D201" s="235" t="s">
        <v>184</v>
      </c>
      <c r="E201" s="236" t="s">
        <v>1510</v>
      </c>
      <c r="F201" s="237" t="s">
        <v>1511</v>
      </c>
      <c r="G201" s="238" t="s">
        <v>272</v>
      </c>
      <c r="H201" s="239">
        <v>5.5999999999999996</v>
      </c>
      <c r="I201" s="240"/>
      <c r="J201" s="241">
        <f>ROUND(I201*H201,2)</f>
        <v>0</v>
      </c>
      <c r="K201" s="237" t="s">
        <v>569</v>
      </c>
      <c r="L201" s="73"/>
      <c r="M201" s="242" t="s">
        <v>34</v>
      </c>
      <c r="N201" s="243" t="s">
        <v>50</v>
      </c>
      <c r="O201" s="48"/>
      <c r="P201" s="244">
        <f>O201*H201</f>
        <v>0</v>
      </c>
      <c r="Q201" s="244">
        <v>0.0014400000000000001</v>
      </c>
      <c r="R201" s="244">
        <f>Q201*H201</f>
        <v>0.008064</v>
      </c>
      <c r="S201" s="244">
        <v>0</v>
      </c>
      <c r="T201" s="245">
        <f>S201*H201</f>
        <v>0</v>
      </c>
      <c r="AR201" s="24" t="s">
        <v>197</v>
      </c>
      <c r="AT201" s="24" t="s">
        <v>184</v>
      </c>
      <c r="AU201" s="24" t="s">
        <v>90</v>
      </c>
      <c r="AY201" s="24" t="s">
        <v>183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24" t="s">
        <v>87</v>
      </c>
      <c r="BK201" s="246">
        <f>ROUND(I201*H201,2)</f>
        <v>0</v>
      </c>
      <c r="BL201" s="24" t="s">
        <v>197</v>
      </c>
      <c r="BM201" s="24" t="s">
        <v>1512</v>
      </c>
    </row>
    <row r="202" s="12" customFormat="1">
      <c r="B202" s="253"/>
      <c r="C202" s="254"/>
      <c r="D202" s="255" t="s">
        <v>275</v>
      </c>
      <c r="E202" s="256" t="s">
        <v>34</v>
      </c>
      <c r="F202" s="257" t="s">
        <v>1513</v>
      </c>
      <c r="G202" s="254"/>
      <c r="H202" s="258">
        <v>5.5999999999999996</v>
      </c>
      <c r="I202" s="259"/>
      <c r="J202" s="254"/>
      <c r="K202" s="254"/>
      <c r="L202" s="260"/>
      <c r="M202" s="261"/>
      <c r="N202" s="262"/>
      <c r="O202" s="262"/>
      <c r="P202" s="262"/>
      <c r="Q202" s="262"/>
      <c r="R202" s="262"/>
      <c r="S202" s="262"/>
      <c r="T202" s="263"/>
      <c r="AT202" s="264" t="s">
        <v>275</v>
      </c>
      <c r="AU202" s="264" t="s">
        <v>90</v>
      </c>
      <c r="AV202" s="12" t="s">
        <v>90</v>
      </c>
      <c r="AW202" s="12" t="s">
        <v>42</v>
      </c>
      <c r="AX202" s="12" t="s">
        <v>87</v>
      </c>
      <c r="AY202" s="264" t="s">
        <v>183</v>
      </c>
    </row>
    <row r="203" s="1" customFormat="1" ht="25.5" customHeight="1">
      <c r="B203" s="47"/>
      <c r="C203" s="235" t="s">
        <v>482</v>
      </c>
      <c r="D203" s="235" t="s">
        <v>184</v>
      </c>
      <c r="E203" s="236" t="s">
        <v>1514</v>
      </c>
      <c r="F203" s="237" t="s">
        <v>1515</v>
      </c>
      <c r="G203" s="238" t="s">
        <v>272</v>
      </c>
      <c r="H203" s="239">
        <v>33.600000000000001</v>
      </c>
      <c r="I203" s="240"/>
      <c r="J203" s="241">
        <f>ROUND(I203*H203,2)</f>
        <v>0</v>
      </c>
      <c r="K203" s="237" t="s">
        <v>273</v>
      </c>
      <c r="L203" s="73"/>
      <c r="M203" s="242" t="s">
        <v>34</v>
      </c>
      <c r="N203" s="243" t="s">
        <v>50</v>
      </c>
      <c r="O203" s="48"/>
      <c r="P203" s="244">
        <f>O203*H203</f>
        <v>0</v>
      </c>
      <c r="Q203" s="244">
        <v>0.0068999999999999999</v>
      </c>
      <c r="R203" s="244">
        <f>Q203*H203</f>
        <v>0.23184000000000002</v>
      </c>
      <c r="S203" s="244">
        <v>0</v>
      </c>
      <c r="T203" s="245">
        <f>S203*H203</f>
        <v>0</v>
      </c>
      <c r="AR203" s="24" t="s">
        <v>197</v>
      </c>
      <c r="AT203" s="24" t="s">
        <v>184</v>
      </c>
      <c r="AU203" s="24" t="s">
        <v>90</v>
      </c>
      <c r="AY203" s="24" t="s">
        <v>183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24" t="s">
        <v>87</v>
      </c>
      <c r="BK203" s="246">
        <f>ROUND(I203*H203,2)</f>
        <v>0</v>
      </c>
      <c r="BL203" s="24" t="s">
        <v>197</v>
      </c>
      <c r="BM203" s="24" t="s">
        <v>1516</v>
      </c>
    </row>
    <row r="204" s="12" customFormat="1">
      <c r="B204" s="253"/>
      <c r="C204" s="254"/>
      <c r="D204" s="255" t="s">
        <v>275</v>
      </c>
      <c r="E204" s="256" t="s">
        <v>34</v>
      </c>
      <c r="F204" s="257" t="s">
        <v>1517</v>
      </c>
      <c r="G204" s="254"/>
      <c r="H204" s="258">
        <v>33.600000000000001</v>
      </c>
      <c r="I204" s="259"/>
      <c r="J204" s="254"/>
      <c r="K204" s="254"/>
      <c r="L204" s="260"/>
      <c r="M204" s="261"/>
      <c r="N204" s="262"/>
      <c r="O204" s="262"/>
      <c r="P204" s="262"/>
      <c r="Q204" s="262"/>
      <c r="R204" s="262"/>
      <c r="S204" s="262"/>
      <c r="T204" s="263"/>
      <c r="AT204" s="264" t="s">
        <v>275</v>
      </c>
      <c r="AU204" s="264" t="s">
        <v>90</v>
      </c>
      <c r="AV204" s="12" t="s">
        <v>90</v>
      </c>
      <c r="AW204" s="12" t="s">
        <v>42</v>
      </c>
      <c r="AX204" s="12" t="s">
        <v>87</v>
      </c>
      <c r="AY204" s="264" t="s">
        <v>183</v>
      </c>
    </row>
    <row r="205" s="1" customFormat="1" ht="25.5" customHeight="1">
      <c r="B205" s="47"/>
      <c r="C205" s="235" t="s">
        <v>486</v>
      </c>
      <c r="D205" s="235" t="s">
        <v>184</v>
      </c>
      <c r="E205" s="236" t="s">
        <v>1518</v>
      </c>
      <c r="F205" s="237" t="s">
        <v>1519</v>
      </c>
      <c r="G205" s="238" t="s">
        <v>318</v>
      </c>
      <c r="H205" s="239">
        <v>0.624</v>
      </c>
      <c r="I205" s="240"/>
      <c r="J205" s="241">
        <f>ROUND(I205*H205,2)</f>
        <v>0</v>
      </c>
      <c r="K205" s="237" t="s">
        <v>273</v>
      </c>
      <c r="L205" s="73"/>
      <c r="M205" s="242" t="s">
        <v>34</v>
      </c>
      <c r="N205" s="243" t="s">
        <v>50</v>
      </c>
      <c r="O205" s="48"/>
      <c r="P205" s="244">
        <f>O205*H205</f>
        <v>0</v>
      </c>
      <c r="Q205" s="244">
        <v>2.45329</v>
      </c>
      <c r="R205" s="244">
        <f>Q205*H205</f>
        <v>1.53085296</v>
      </c>
      <c r="S205" s="244">
        <v>0</v>
      </c>
      <c r="T205" s="245">
        <f>S205*H205</f>
        <v>0</v>
      </c>
      <c r="AR205" s="24" t="s">
        <v>197</v>
      </c>
      <c r="AT205" s="24" t="s">
        <v>184</v>
      </c>
      <c r="AU205" s="24" t="s">
        <v>90</v>
      </c>
      <c r="AY205" s="24" t="s">
        <v>183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24" t="s">
        <v>87</v>
      </c>
      <c r="BK205" s="246">
        <f>ROUND(I205*H205,2)</f>
        <v>0</v>
      </c>
      <c r="BL205" s="24" t="s">
        <v>197</v>
      </c>
      <c r="BM205" s="24" t="s">
        <v>1520</v>
      </c>
    </row>
    <row r="206" s="12" customFormat="1">
      <c r="B206" s="253"/>
      <c r="C206" s="254"/>
      <c r="D206" s="255" t="s">
        <v>275</v>
      </c>
      <c r="E206" s="256" t="s">
        <v>34</v>
      </c>
      <c r="F206" s="257" t="s">
        <v>1521</v>
      </c>
      <c r="G206" s="254"/>
      <c r="H206" s="258">
        <v>0.624</v>
      </c>
      <c r="I206" s="259"/>
      <c r="J206" s="254"/>
      <c r="K206" s="254"/>
      <c r="L206" s="260"/>
      <c r="M206" s="261"/>
      <c r="N206" s="262"/>
      <c r="O206" s="262"/>
      <c r="P206" s="262"/>
      <c r="Q206" s="262"/>
      <c r="R206" s="262"/>
      <c r="S206" s="262"/>
      <c r="T206" s="263"/>
      <c r="AT206" s="264" t="s">
        <v>275</v>
      </c>
      <c r="AU206" s="264" t="s">
        <v>90</v>
      </c>
      <c r="AV206" s="12" t="s">
        <v>90</v>
      </c>
      <c r="AW206" s="12" t="s">
        <v>42</v>
      </c>
      <c r="AX206" s="12" t="s">
        <v>87</v>
      </c>
      <c r="AY206" s="264" t="s">
        <v>183</v>
      </c>
    </row>
    <row r="207" s="1" customFormat="1" ht="16.5" customHeight="1">
      <c r="B207" s="47"/>
      <c r="C207" s="235" t="s">
        <v>490</v>
      </c>
      <c r="D207" s="235" t="s">
        <v>184</v>
      </c>
      <c r="E207" s="236" t="s">
        <v>1522</v>
      </c>
      <c r="F207" s="237" t="s">
        <v>1523</v>
      </c>
      <c r="G207" s="238" t="s">
        <v>272</v>
      </c>
      <c r="H207" s="239">
        <v>4.1600000000000001</v>
      </c>
      <c r="I207" s="240"/>
      <c r="J207" s="241">
        <f>ROUND(I207*H207,2)</f>
        <v>0</v>
      </c>
      <c r="K207" s="237" t="s">
        <v>273</v>
      </c>
      <c r="L207" s="73"/>
      <c r="M207" s="242" t="s">
        <v>34</v>
      </c>
      <c r="N207" s="243" t="s">
        <v>50</v>
      </c>
      <c r="O207" s="48"/>
      <c r="P207" s="244">
        <f>O207*H207</f>
        <v>0</v>
      </c>
      <c r="Q207" s="244">
        <v>0.00264</v>
      </c>
      <c r="R207" s="244">
        <f>Q207*H207</f>
        <v>0.0109824</v>
      </c>
      <c r="S207" s="244">
        <v>0</v>
      </c>
      <c r="T207" s="245">
        <f>S207*H207</f>
        <v>0</v>
      </c>
      <c r="AR207" s="24" t="s">
        <v>197</v>
      </c>
      <c r="AT207" s="24" t="s">
        <v>184</v>
      </c>
      <c r="AU207" s="24" t="s">
        <v>90</v>
      </c>
      <c r="AY207" s="24" t="s">
        <v>183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24" t="s">
        <v>87</v>
      </c>
      <c r="BK207" s="246">
        <f>ROUND(I207*H207,2)</f>
        <v>0</v>
      </c>
      <c r="BL207" s="24" t="s">
        <v>197</v>
      </c>
      <c r="BM207" s="24" t="s">
        <v>1524</v>
      </c>
    </row>
    <row r="208" s="12" customFormat="1">
      <c r="B208" s="253"/>
      <c r="C208" s="254"/>
      <c r="D208" s="255" t="s">
        <v>275</v>
      </c>
      <c r="E208" s="256" t="s">
        <v>34</v>
      </c>
      <c r="F208" s="257" t="s">
        <v>1525</v>
      </c>
      <c r="G208" s="254"/>
      <c r="H208" s="258">
        <v>4.1600000000000001</v>
      </c>
      <c r="I208" s="259"/>
      <c r="J208" s="254"/>
      <c r="K208" s="254"/>
      <c r="L208" s="260"/>
      <c r="M208" s="261"/>
      <c r="N208" s="262"/>
      <c r="O208" s="262"/>
      <c r="P208" s="262"/>
      <c r="Q208" s="262"/>
      <c r="R208" s="262"/>
      <c r="S208" s="262"/>
      <c r="T208" s="263"/>
      <c r="AT208" s="264" t="s">
        <v>275</v>
      </c>
      <c r="AU208" s="264" t="s">
        <v>90</v>
      </c>
      <c r="AV208" s="12" t="s">
        <v>90</v>
      </c>
      <c r="AW208" s="12" t="s">
        <v>42</v>
      </c>
      <c r="AX208" s="12" t="s">
        <v>87</v>
      </c>
      <c r="AY208" s="264" t="s">
        <v>183</v>
      </c>
    </row>
    <row r="209" s="1" customFormat="1" ht="16.5" customHeight="1">
      <c r="B209" s="47"/>
      <c r="C209" s="235" t="s">
        <v>495</v>
      </c>
      <c r="D209" s="235" t="s">
        <v>184</v>
      </c>
      <c r="E209" s="236" t="s">
        <v>1526</v>
      </c>
      <c r="F209" s="237" t="s">
        <v>1527</v>
      </c>
      <c r="G209" s="238" t="s">
        <v>272</v>
      </c>
      <c r="H209" s="239">
        <v>4.4800000000000004</v>
      </c>
      <c r="I209" s="240"/>
      <c r="J209" s="241">
        <f>ROUND(I209*H209,2)</f>
        <v>0</v>
      </c>
      <c r="K209" s="237" t="s">
        <v>273</v>
      </c>
      <c r="L209" s="73"/>
      <c r="M209" s="242" t="s">
        <v>34</v>
      </c>
      <c r="N209" s="243" t="s">
        <v>50</v>
      </c>
      <c r="O209" s="48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AR209" s="24" t="s">
        <v>197</v>
      </c>
      <c r="AT209" s="24" t="s">
        <v>184</v>
      </c>
      <c r="AU209" s="24" t="s">
        <v>90</v>
      </c>
      <c r="AY209" s="24" t="s">
        <v>183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24" t="s">
        <v>87</v>
      </c>
      <c r="BK209" s="246">
        <f>ROUND(I209*H209,2)</f>
        <v>0</v>
      </c>
      <c r="BL209" s="24" t="s">
        <v>197</v>
      </c>
      <c r="BM209" s="24" t="s">
        <v>1528</v>
      </c>
    </row>
    <row r="210" s="12" customFormat="1">
      <c r="B210" s="253"/>
      <c r="C210" s="254"/>
      <c r="D210" s="255" t="s">
        <v>275</v>
      </c>
      <c r="E210" s="256" t="s">
        <v>34</v>
      </c>
      <c r="F210" s="257" t="s">
        <v>1529</v>
      </c>
      <c r="G210" s="254"/>
      <c r="H210" s="258">
        <v>4.4800000000000004</v>
      </c>
      <c r="I210" s="259"/>
      <c r="J210" s="254"/>
      <c r="K210" s="254"/>
      <c r="L210" s="260"/>
      <c r="M210" s="261"/>
      <c r="N210" s="262"/>
      <c r="O210" s="262"/>
      <c r="P210" s="262"/>
      <c r="Q210" s="262"/>
      <c r="R210" s="262"/>
      <c r="S210" s="262"/>
      <c r="T210" s="263"/>
      <c r="AT210" s="264" t="s">
        <v>275</v>
      </c>
      <c r="AU210" s="264" t="s">
        <v>90</v>
      </c>
      <c r="AV210" s="12" t="s">
        <v>90</v>
      </c>
      <c r="AW210" s="12" t="s">
        <v>42</v>
      </c>
      <c r="AX210" s="12" t="s">
        <v>87</v>
      </c>
      <c r="AY210" s="264" t="s">
        <v>183</v>
      </c>
    </row>
    <row r="211" s="11" customFormat="1" ht="29.88" customHeight="1">
      <c r="B211" s="219"/>
      <c r="C211" s="220"/>
      <c r="D211" s="221" t="s">
        <v>78</v>
      </c>
      <c r="E211" s="233" t="s">
        <v>193</v>
      </c>
      <c r="F211" s="233" t="s">
        <v>442</v>
      </c>
      <c r="G211" s="220"/>
      <c r="H211" s="220"/>
      <c r="I211" s="223"/>
      <c r="J211" s="234">
        <f>BK211</f>
        <v>0</v>
      </c>
      <c r="K211" s="220"/>
      <c r="L211" s="225"/>
      <c r="M211" s="226"/>
      <c r="N211" s="227"/>
      <c r="O211" s="227"/>
      <c r="P211" s="228">
        <f>SUM(P212:P229)</f>
        <v>0</v>
      </c>
      <c r="Q211" s="227"/>
      <c r="R211" s="228">
        <f>SUM(R212:R229)</f>
        <v>179.51410929999997</v>
      </c>
      <c r="S211" s="227"/>
      <c r="T211" s="229">
        <f>SUM(T212:T229)</f>
        <v>0</v>
      </c>
      <c r="AR211" s="230" t="s">
        <v>87</v>
      </c>
      <c r="AT211" s="231" t="s">
        <v>78</v>
      </c>
      <c r="AU211" s="231" t="s">
        <v>87</v>
      </c>
      <c r="AY211" s="230" t="s">
        <v>183</v>
      </c>
      <c r="BK211" s="232">
        <f>SUM(BK212:BK229)</f>
        <v>0</v>
      </c>
    </row>
    <row r="212" s="1" customFormat="1" ht="16.5" customHeight="1">
      <c r="B212" s="47"/>
      <c r="C212" s="235" t="s">
        <v>500</v>
      </c>
      <c r="D212" s="235" t="s">
        <v>184</v>
      </c>
      <c r="E212" s="236" t="s">
        <v>1530</v>
      </c>
      <c r="F212" s="237" t="s">
        <v>1531</v>
      </c>
      <c r="G212" s="238" t="s">
        <v>528</v>
      </c>
      <c r="H212" s="239">
        <v>2</v>
      </c>
      <c r="I212" s="240"/>
      <c r="J212" s="241">
        <f>ROUND(I212*H212,2)</f>
        <v>0</v>
      </c>
      <c r="K212" s="237" t="s">
        <v>569</v>
      </c>
      <c r="L212" s="73"/>
      <c r="M212" s="242" t="s">
        <v>34</v>
      </c>
      <c r="N212" s="243" t="s">
        <v>50</v>
      </c>
      <c r="O212" s="48"/>
      <c r="P212" s="244">
        <f>O212*H212</f>
        <v>0</v>
      </c>
      <c r="Q212" s="244">
        <v>0.0068799999999999998</v>
      </c>
      <c r="R212" s="244">
        <f>Q212*H212</f>
        <v>0.01376</v>
      </c>
      <c r="S212" s="244">
        <v>0</v>
      </c>
      <c r="T212" s="245">
        <f>S212*H212</f>
        <v>0</v>
      </c>
      <c r="AR212" s="24" t="s">
        <v>197</v>
      </c>
      <c r="AT212" s="24" t="s">
        <v>184</v>
      </c>
      <c r="AU212" s="24" t="s">
        <v>90</v>
      </c>
      <c r="AY212" s="24" t="s">
        <v>183</v>
      </c>
      <c r="BE212" s="246">
        <f>IF(N212="základní",J212,0)</f>
        <v>0</v>
      </c>
      <c r="BF212" s="246">
        <f>IF(N212="snížená",J212,0)</f>
        <v>0</v>
      </c>
      <c r="BG212" s="246">
        <f>IF(N212="zákl. přenesená",J212,0)</f>
        <v>0</v>
      </c>
      <c r="BH212" s="246">
        <f>IF(N212="sníž. přenesená",J212,0)</f>
        <v>0</v>
      </c>
      <c r="BI212" s="246">
        <f>IF(N212="nulová",J212,0)</f>
        <v>0</v>
      </c>
      <c r="BJ212" s="24" t="s">
        <v>87</v>
      </c>
      <c r="BK212" s="246">
        <f>ROUND(I212*H212,2)</f>
        <v>0</v>
      </c>
      <c r="BL212" s="24" t="s">
        <v>197</v>
      </c>
      <c r="BM212" s="24" t="s">
        <v>1532</v>
      </c>
    </row>
    <row r="213" s="12" customFormat="1">
      <c r="B213" s="253"/>
      <c r="C213" s="254"/>
      <c r="D213" s="255" t="s">
        <v>275</v>
      </c>
      <c r="E213" s="256" t="s">
        <v>34</v>
      </c>
      <c r="F213" s="257" t="s">
        <v>90</v>
      </c>
      <c r="G213" s="254"/>
      <c r="H213" s="258">
        <v>2</v>
      </c>
      <c r="I213" s="259"/>
      <c r="J213" s="254"/>
      <c r="K213" s="254"/>
      <c r="L213" s="260"/>
      <c r="M213" s="261"/>
      <c r="N213" s="262"/>
      <c r="O213" s="262"/>
      <c r="P213" s="262"/>
      <c r="Q213" s="262"/>
      <c r="R213" s="262"/>
      <c r="S213" s="262"/>
      <c r="T213" s="263"/>
      <c r="AT213" s="264" t="s">
        <v>275</v>
      </c>
      <c r="AU213" s="264" t="s">
        <v>90</v>
      </c>
      <c r="AV213" s="12" t="s">
        <v>90</v>
      </c>
      <c r="AW213" s="12" t="s">
        <v>42</v>
      </c>
      <c r="AX213" s="12" t="s">
        <v>87</v>
      </c>
      <c r="AY213" s="264" t="s">
        <v>183</v>
      </c>
    </row>
    <row r="214" s="1" customFormat="1" ht="16.5" customHeight="1">
      <c r="B214" s="47"/>
      <c r="C214" s="235" t="s">
        <v>506</v>
      </c>
      <c r="D214" s="235" t="s">
        <v>184</v>
      </c>
      <c r="E214" s="236" t="s">
        <v>1533</v>
      </c>
      <c r="F214" s="237" t="s">
        <v>1534</v>
      </c>
      <c r="G214" s="238" t="s">
        <v>528</v>
      </c>
      <c r="H214" s="239">
        <v>1</v>
      </c>
      <c r="I214" s="240"/>
      <c r="J214" s="241">
        <f>ROUND(I214*H214,2)</f>
        <v>0</v>
      </c>
      <c r="K214" s="237" t="s">
        <v>273</v>
      </c>
      <c r="L214" s="73"/>
      <c r="M214" s="242" t="s">
        <v>34</v>
      </c>
      <c r="N214" s="243" t="s">
        <v>50</v>
      </c>
      <c r="O214" s="48"/>
      <c r="P214" s="244">
        <f>O214*H214</f>
        <v>0</v>
      </c>
      <c r="Q214" s="244">
        <v>0.0091800000000000007</v>
      </c>
      <c r="R214" s="244">
        <f>Q214*H214</f>
        <v>0.0091800000000000007</v>
      </c>
      <c r="S214" s="244">
        <v>0</v>
      </c>
      <c r="T214" s="245">
        <f>S214*H214</f>
        <v>0</v>
      </c>
      <c r="AR214" s="24" t="s">
        <v>197</v>
      </c>
      <c r="AT214" s="24" t="s">
        <v>184</v>
      </c>
      <c r="AU214" s="24" t="s">
        <v>90</v>
      </c>
      <c r="AY214" s="24" t="s">
        <v>183</v>
      </c>
      <c r="BE214" s="246">
        <f>IF(N214="základní",J214,0)</f>
        <v>0</v>
      </c>
      <c r="BF214" s="246">
        <f>IF(N214="snížená",J214,0)</f>
        <v>0</v>
      </c>
      <c r="BG214" s="246">
        <f>IF(N214="zákl. přenesená",J214,0)</f>
        <v>0</v>
      </c>
      <c r="BH214" s="246">
        <f>IF(N214="sníž. přenesená",J214,0)</f>
        <v>0</v>
      </c>
      <c r="BI214" s="246">
        <f>IF(N214="nulová",J214,0)</f>
        <v>0</v>
      </c>
      <c r="BJ214" s="24" t="s">
        <v>87</v>
      </c>
      <c r="BK214" s="246">
        <f>ROUND(I214*H214,2)</f>
        <v>0</v>
      </c>
      <c r="BL214" s="24" t="s">
        <v>197</v>
      </c>
      <c r="BM214" s="24" t="s">
        <v>1535</v>
      </c>
    </row>
    <row r="215" s="1" customFormat="1" ht="25.5" customHeight="1">
      <c r="B215" s="47"/>
      <c r="C215" s="235" t="s">
        <v>512</v>
      </c>
      <c r="D215" s="235" t="s">
        <v>184</v>
      </c>
      <c r="E215" s="236" t="s">
        <v>1536</v>
      </c>
      <c r="F215" s="237" t="s">
        <v>1537</v>
      </c>
      <c r="G215" s="238" t="s">
        <v>528</v>
      </c>
      <c r="H215" s="239">
        <v>1</v>
      </c>
      <c r="I215" s="240"/>
      <c r="J215" s="241">
        <f>ROUND(I215*H215,2)</f>
        <v>0</v>
      </c>
      <c r="K215" s="237" t="s">
        <v>273</v>
      </c>
      <c r="L215" s="73"/>
      <c r="M215" s="242" t="s">
        <v>34</v>
      </c>
      <c r="N215" s="243" t="s">
        <v>50</v>
      </c>
      <c r="O215" s="48"/>
      <c r="P215" s="244">
        <f>O215*H215</f>
        <v>0</v>
      </c>
      <c r="Q215" s="244">
        <v>0.081850000000000006</v>
      </c>
      <c r="R215" s="244">
        <f>Q215*H215</f>
        <v>0.081850000000000006</v>
      </c>
      <c r="S215" s="244">
        <v>0</v>
      </c>
      <c r="T215" s="245">
        <f>S215*H215</f>
        <v>0</v>
      </c>
      <c r="AR215" s="24" t="s">
        <v>197</v>
      </c>
      <c r="AT215" s="24" t="s">
        <v>184</v>
      </c>
      <c r="AU215" s="24" t="s">
        <v>90</v>
      </c>
      <c r="AY215" s="24" t="s">
        <v>183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24" t="s">
        <v>87</v>
      </c>
      <c r="BK215" s="246">
        <f>ROUND(I215*H215,2)</f>
        <v>0</v>
      </c>
      <c r="BL215" s="24" t="s">
        <v>197</v>
      </c>
      <c r="BM215" s="24" t="s">
        <v>1538</v>
      </c>
    </row>
    <row r="216" s="1" customFormat="1" ht="16.5" customHeight="1">
      <c r="B216" s="47"/>
      <c r="C216" s="235" t="s">
        <v>516</v>
      </c>
      <c r="D216" s="235" t="s">
        <v>184</v>
      </c>
      <c r="E216" s="236" t="s">
        <v>1539</v>
      </c>
      <c r="F216" s="237" t="s">
        <v>1540</v>
      </c>
      <c r="G216" s="238" t="s">
        <v>528</v>
      </c>
      <c r="H216" s="239">
        <v>2</v>
      </c>
      <c r="I216" s="240"/>
      <c r="J216" s="241">
        <f>ROUND(I216*H216,2)</f>
        <v>0</v>
      </c>
      <c r="K216" s="237" t="s">
        <v>34</v>
      </c>
      <c r="L216" s="73"/>
      <c r="M216" s="242" t="s">
        <v>34</v>
      </c>
      <c r="N216" s="243" t="s">
        <v>50</v>
      </c>
      <c r="O216" s="48"/>
      <c r="P216" s="244">
        <f>O216*H216</f>
        <v>0</v>
      </c>
      <c r="Q216" s="244">
        <v>0.037269999999999998</v>
      </c>
      <c r="R216" s="244">
        <f>Q216*H216</f>
        <v>0.074539999999999995</v>
      </c>
      <c r="S216" s="244">
        <v>0</v>
      </c>
      <c r="T216" s="245">
        <f>S216*H216</f>
        <v>0</v>
      </c>
      <c r="AR216" s="24" t="s">
        <v>197</v>
      </c>
      <c r="AT216" s="24" t="s">
        <v>184</v>
      </c>
      <c r="AU216" s="24" t="s">
        <v>90</v>
      </c>
      <c r="AY216" s="24" t="s">
        <v>183</v>
      </c>
      <c r="BE216" s="246">
        <f>IF(N216="základní",J216,0)</f>
        <v>0</v>
      </c>
      <c r="BF216" s="246">
        <f>IF(N216="snížená",J216,0)</f>
        <v>0</v>
      </c>
      <c r="BG216" s="246">
        <f>IF(N216="zákl. přenesená",J216,0)</f>
        <v>0</v>
      </c>
      <c r="BH216" s="246">
        <f>IF(N216="sníž. přenesená",J216,0)</f>
        <v>0</v>
      </c>
      <c r="BI216" s="246">
        <f>IF(N216="nulová",J216,0)</f>
        <v>0</v>
      </c>
      <c r="BJ216" s="24" t="s">
        <v>87</v>
      </c>
      <c r="BK216" s="246">
        <f>ROUND(I216*H216,2)</f>
        <v>0</v>
      </c>
      <c r="BL216" s="24" t="s">
        <v>197</v>
      </c>
      <c r="BM216" s="24" t="s">
        <v>1541</v>
      </c>
    </row>
    <row r="217" s="12" customFormat="1">
      <c r="B217" s="253"/>
      <c r="C217" s="254"/>
      <c r="D217" s="255" t="s">
        <v>275</v>
      </c>
      <c r="E217" s="256" t="s">
        <v>34</v>
      </c>
      <c r="F217" s="257" t="s">
        <v>90</v>
      </c>
      <c r="G217" s="254"/>
      <c r="H217" s="258">
        <v>2</v>
      </c>
      <c r="I217" s="259"/>
      <c r="J217" s="254"/>
      <c r="K217" s="254"/>
      <c r="L217" s="260"/>
      <c r="M217" s="261"/>
      <c r="N217" s="262"/>
      <c r="O217" s="262"/>
      <c r="P217" s="262"/>
      <c r="Q217" s="262"/>
      <c r="R217" s="262"/>
      <c r="S217" s="262"/>
      <c r="T217" s="263"/>
      <c r="AT217" s="264" t="s">
        <v>275</v>
      </c>
      <c r="AU217" s="264" t="s">
        <v>90</v>
      </c>
      <c r="AV217" s="12" t="s">
        <v>90</v>
      </c>
      <c r="AW217" s="12" t="s">
        <v>42</v>
      </c>
      <c r="AX217" s="12" t="s">
        <v>79</v>
      </c>
      <c r="AY217" s="264" t="s">
        <v>183</v>
      </c>
    </row>
    <row r="218" s="13" customFormat="1">
      <c r="B218" s="280"/>
      <c r="C218" s="281"/>
      <c r="D218" s="255" t="s">
        <v>275</v>
      </c>
      <c r="E218" s="282" t="s">
        <v>34</v>
      </c>
      <c r="F218" s="283" t="s">
        <v>1463</v>
      </c>
      <c r="G218" s="281"/>
      <c r="H218" s="284">
        <v>2</v>
      </c>
      <c r="I218" s="285"/>
      <c r="J218" s="281"/>
      <c r="K218" s="281"/>
      <c r="L218" s="286"/>
      <c r="M218" s="287"/>
      <c r="N218" s="288"/>
      <c r="O218" s="288"/>
      <c r="P218" s="288"/>
      <c r="Q218" s="288"/>
      <c r="R218" s="288"/>
      <c r="S218" s="288"/>
      <c r="T218" s="289"/>
      <c r="AT218" s="290" t="s">
        <v>275</v>
      </c>
      <c r="AU218" s="290" t="s">
        <v>90</v>
      </c>
      <c r="AV218" s="13" t="s">
        <v>197</v>
      </c>
      <c r="AW218" s="13" t="s">
        <v>42</v>
      </c>
      <c r="AX218" s="13" t="s">
        <v>87</v>
      </c>
      <c r="AY218" s="290" t="s">
        <v>183</v>
      </c>
    </row>
    <row r="219" s="1" customFormat="1" ht="38.25" customHeight="1">
      <c r="B219" s="47"/>
      <c r="C219" s="235" t="s">
        <v>520</v>
      </c>
      <c r="D219" s="235" t="s">
        <v>184</v>
      </c>
      <c r="E219" s="236" t="s">
        <v>1542</v>
      </c>
      <c r="F219" s="237" t="s">
        <v>1543</v>
      </c>
      <c r="G219" s="238" t="s">
        <v>318</v>
      </c>
      <c r="H219" s="239">
        <v>65.412000000000006</v>
      </c>
      <c r="I219" s="240"/>
      <c r="J219" s="241">
        <f>ROUND(I219*H219,2)</f>
        <v>0</v>
      </c>
      <c r="K219" s="237" t="s">
        <v>1460</v>
      </c>
      <c r="L219" s="73"/>
      <c r="M219" s="242" t="s">
        <v>34</v>
      </c>
      <c r="N219" s="243" t="s">
        <v>50</v>
      </c>
      <c r="O219" s="48"/>
      <c r="P219" s="244">
        <f>O219*H219</f>
        <v>0</v>
      </c>
      <c r="Q219" s="244">
        <v>2.5023499999999999</v>
      </c>
      <c r="R219" s="244">
        <f>Q219*H219</f>
        <v>163.68371820000002</v>
      </c>
      <c r="S219" s="244">
        <v>0</v>
      </c>
      <c r="T219" s="245">
        <f>S219*H219</f>
        <v>0</v>
      </c>
      <c r="AR219" s="24" t="s">
        <v>197</v>
      </c>
      <c r="AT219" s="24" t="s">
        <v>184</v>
      </c>
      <c r="AU219" s="24" t="s">
        <v>90</v>
      </c>
      <c r="AY219" s="24" t="s">
        <v>183</v>
      </c>
      <c r="BE219" s="246">
        <f>IF(N219="základní",J219,0)</f>
        <v>0</v>
      </c>
      <c r="BF219" s="246">
        <f>IF(N219="snížená",J219,0)</f>
        <v>0</v>
      </c>
      <c r="BG219" s="246">
        <f>IF(N219="zákl. přenesená",J219,0)</f>
        <v>0</v>
      </c>
      <c r="BH219" s="246">
        <f>IF(N219="sníž. přenesená",J219,0)</f>
        <v>0</v>
      </c>
      <c r="BI219" s="246">
        <f>IF(N219="nulová",J219,0)</f>
        <v>0</v>
      </c>
      <c r="BJ219" s="24" t="s">
        <v>87</v>
      </c>
      <c r="BK219" s="246">
        <f>ROUND(I219*H219,2)</f>
        <v>0</v>
      </c>
      <c r="BL219" s="24" t="s">
        <v>197</v>
      </c>
      <c r="BM219" s="24" t="s">
        <v>1544</v>
      </c>
    </row>
    <row r="220" s="12" customFormat="1">
      <c r="B220" s="253"/>
      <c r="C220" s="254"/>
      <c r="D220" s="255" t="s">
        <v>275</v>
      </c>
      <c r="E220" s="256" t="s">
        <v>34</v>
      </c>
      <c r="F220" s="257" t="s">
        <v>1545</v>
      </c>
      <c r="G220" s="254"/>
      <c r="H220" s="258">
        <v>51.555</v>
      </c>
      <c r="I220" s="259"/>
      <c r="J220" s="254"/>
      <c r="K220" s="254"/>
      <c r="L220" s="260"/>
      <c r="M220" s="261"/>
      <c r="N220" s="262"/>
      <c r="O220" s="262"/>
      <c r="P220" s="262"/>
      <c r="Q220" s="262"/>
      <c r="R220" s="262"/>
      <c r="S220" s="262"/>
      <c r="T220" s="263"/>
      <c r="AT220" s="264" t="s">
        <v>275</v>
      </c>
      <c r="AU220" s="264" t="s">
        <v>90</v>
      </c>
      <c r="AV220" s="12" t="s">
        <v>90</v>
      </c>
      <c r="AW220" s="12" t="s">
        <v>42</v>
      </c>
      <c r="AX220" s="12" t="s">
        <v>79</v>
      </c>
      <c r="AY220" s="264" t="s">
        <v>183</v>
      </c>
    </row>
    <row r="221" s="12" customFormat="1">
      <c r="B221" s="253"/>
      <c r="C221" s="254"/>
      <c r="D221" s="255" t="s">
        <v>275</v>
      </c>
      <c r="E221" s="256" t="s">
        <v>34</v>
      </c>
      <c r="F221" s="257" t="s">
        <v>1546</v>
      </c>
      <c r="G221" s="254"/>
      <c r="H221" s="258">
        <v>13.856999999999999</v>
      </c>
      <c r="I221" s="259"/>
      <c r="J221" s="254"/>
      <c r="K221" s="254"/>
      <c r="L221" s="260"/>
      <c r="M221" s="261"/>
      <c r="N221" s="262"/>
      <c r="O221" s="262"/>
      <c r="P221" s="262"/>
      <c r="Q221" s="262"/>
      <c r="R221" s="262"/>
      <c r="S221" s="262"/>
      <c r="T221" s="263"/>
      <c r="AT221" s="264" t="s">
        <v>275</v>
      </c>
      <c r="AU221" s="264" t="s">
        <v>90</v>
      </c>
      <c r="AV221" s="12" t="s">
        <v>90</v>
      </c>
      <c r="AW221" s="12" t="s">
        <v>42</v>
      </c>
      <c r="AX221" s="12" t="s">
        <v>79</v>
      </c>
      <c r="AY221" s="264" t="s">
        <v>183</v>
      </c>
    </row>
    <row r="222" s="1" customFormat="1" ht="38.25" customHeight="1">
      <c r="B222" s="47"/>
      <c r="C222" s="235" t="s">
        <v>525</v>
      </c>
      <c r="D222" s="235" t="s">
        <v>184</v>
      </c>
      <c r="E222" s="236" t="s">
        <v>1547</v>
      </c>
      <c r="F222" s="237" t="s">
        <v>1548</v>
      </c>
      <c r="G222" s="238" t="s">
        <v>272</v>
      </c>
      <c r="H222" s="239">
        <v>473.48000000000002</v>
      </c>
      <c r="I222" s="240"/>
      <c r="J222" s="241">
        <f>ROUND(I222*H222,2)</f>
        <v>0</v>
      </c>
      <c r="K222" s="237" t="s">
        <v>1460</v>
      </c>
      <c r="L222" s="73"/>
      <c r="M222" s="242" t="s">
        <v>34</v>
      </c>
      <c r="N222" s="243" t="s">
        <v>50</v>
      </c>
      <c r="O222" s="48"/>
      <c r="P222" s="244">
        <f>O222*H222</f>
        <v>0</v>
      </c>
      <c r="Q222" s="244">
        <v>0.00265</v>
      </c>
      <c r="R222" s="244">
        <f>Q222*H222</f>
        <v>1.2547220000000001</v>
      </c>
      <c r="S222" s="244">
        <v>0</v>
      </c>
      <c r="T222" s="245">
        <f>S222*H222</f>
        <v>0</v>
      </c>
      <c r="AR222" s="24" t="s">
        <v>197</v>
      </c>
      <c r="AT222" s="24" t="s">
        <v>184</v>
      </c>
      <c r="AU222" s="24" t="s">
        <v>90</v>
      </c>
      <c r="AY222" s="24" t="s">
        <v>183</v>
      </c>
      <c r="BE222" s="246">
        <f>IF(N222="základní",J222,0)</f>
        <v>0</v>
      </c>
      <c r="BF222" s="246">
        <f>IF(N222="snížená",J222,0)</f>
        <v>0</v>
      </c>
      <c r="BG222" s="246">
        <f>IF(N222="zákl. přenesená",J222,0)</f>
        <v>0</v>
      </c>
      <c r="BH222" s="246">
        <f>IF(N222="sníž. přenesená",J222,0)</f>
        <v>0</v>
      </c>
      <c r="BI222" s="246">
        <f>IF(N222="nulová",J222,0)</f>
        <v>0</v>
      </c>
      <c r="BJ222" s="24" t="s">
        <v>87</v>
      </c>
      <c r="BK222" s="246">
        <f>ROUND(I222*H222,2)</f>
        <v>0</v>
      </c>
      <c r="BL222" s="24" t="s">
        <v>197</v>
      </c>
      <c r="BM222" s="24" t="s">
        <v>1549</v>
      </c>
    </row>
    <row r="223" s="12" customFormat="1">
      <c r="B223" s="253"/>
      <c r="C223" s="254"/>
      <c r="D223" s="255" t="s">
        <v>275</v>
      </c>
      <c r="E223" s="256" t="s">
        <v>34</v>
      </c>
      <c r="F223" s="257" t="s">
        <v>1550</v>
      </c>
      <c r="G223" s="254"/>
      <c r="H223" s="258">
        <v>473.48000000000002</v>
      </c>
      <c r="I223" s="259"/>
      <c r="J223" s="254"/>
      <c r="K223" s="254"/>
      <c r="L223" s="260"/>
      <c r="M223" s="261"/>
      <c r="N223" s="262"/>
      <c r="O223" s="262"/>
      <c r="P223" s="262"/>
      <c r="Q223" s="262"/>
      <c r="R223" s="262"/>
      <c r="S223" s="262"/>
      <c r="T223" s="263"/>
      <c r="AT223" s="264" t="s">
        <v>275</v>
      </c>
      <c r="AU223" s="264" t="s">
        <v>90</v>
      </c>
      <c r="AV223" s="12" t="s">
        <v>90</v>
      </c>
      <c r="AW223" s="12" t="s">
        <v>42</v>
      </c>
      <c r="AX223" s="12" t="s">
        <v>87</v>
      </c>
      <c r="AY223" s="264" t="s">
        <v>183</v>
      </c>
    </row>
    <row r="224" s="1" customFormat="1" ht="38.25" customHeight="1">
      <c r="B224" s="47"/>
      <c r="C224" s="235" t="s">
        <v>532</v>
      </c>
      <c r="D224" s="235" t="s">
        <v>184</v>
      </c>
      <c r="E224" s="236" t="s">
        <v>1551</v>
      </c>
      <c r="F224" s="237" t="s">
        <v>1552</v>
      </c>
      <c r="G224" s="238" t="s">
        <v>272</v>
      </c>
      <c r="H224" s="239">
        <v>473.48000000000002</v>
      </c>
      <c r="I224" s="240"/>
      <c r="J224" s="241">
        <f>ROUND(I224*H224,2)</f>
        <v>0</v>
      </c>
      <c r="K224" s="237" t="s">
        <v>1460</v>
      </c>
      <c r="L224" s="73"/>
      <c r="M224" s="242" t="s">
        <v>34</v>
      </c>
      <c r="N224" s="243" t="s">
        <v>50</v>
      </c>
      <c r="O224" s="48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AR224" s="24" t="s">
        <v>197</v>
      </c>
      <c r="AT224" s="24" t="s">
        <v>184</v>
      </c>
      <c r="AU224" s="24" t="s">
        <v>90</v>
      </c>
      <c r="AY224" s="24" t="s">
        <v>183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24" t="s">
        <v>87</v>
      </c>
      <c r="BK224" s="246">
        <f>ROUND(I224*H224,2)</f>
        <v>0</v>
      </c>
      <c r="BL224" s="24" t="s">
        <v>197</v>
      </c>
      <c r="BM224" s="24" t="s">
        <v>1553</v>
      </c>
    </row>
    <row r="225" s="12" customFormat="1">
      <c r="B225" s="253"/>
      <c r="C225" s="254"/>
      <c r="D225" s="255" t="s">
        <v>275</v>
      </c>
      <c r="E225" s="256" t="s">
        <v>34</v>
      </c>
      <c r="F225" s="257" t="s">
        <v>1550</v>
      </c>
      <c r="G225" s="254"/>
      <c r="H225" s="258">
        <v>473.48000000000002</v>
      </c>
      <c r="I225" s="259"/>
      <c r="J225" s="254"/>
      <c r="K225" s="254"/>
      <c r="L225" s="260"/>
      <c r="M225" s="261"/>
      <c r="N225" s="262"/>
      <c r="O225" s="262"/>
      <c r="P225" s="262"/>
      <c r="Q225" s="262"/>
      <c r="R225" s="262"/>
      <c r="S225" s="262"/>
      <c r="T225" s="263"/>
      <c r="AT225" s="264" t="s">
        <v>275</v>
      </c>
      <c r="AU225" s="264" t="s">
        <v>90</v>
      </c>
      <c r="AV225" s="12" t="s">
        <v>90</v>
      </c>
      <c r="AW225" s="12" t="s">
        <v>42</v>
      </c>
      <c r="AX225" s="12" t="s">
        <v>87</v>
      </c>
      <c r="AY225" s="264" t="s">
        <v>183</v>
      </c>
    </row>
    <row r="226" s="1" customFormat="1" ht="25.5" customHeight="1">
      <c r="B226" s="47"/>
      <c r="C226" s="235" t="s">
        <v>536</v>
      </c>
      <c r="D226" s="235" t="s">
        <v>184</v>
      </c>
      <c r="E226" s="236" t="s">
        <v>1554</v>
      </c>
      <c r="F226" s="237" t="s">
        <v>1555</v>
      </c>
      <c r="G226" s="238" t="s">
        <v>305</v>
      </c>
      <c r="H226" s="239">
        <v>12.33</v>
      </c>
      <c r="I226" s="240"/>
      <c r="J226" s="241">
        <f>ROUND(I226*H226,2)</f>
        <v>0</v>
      </c>
      <c r="K226" s="237" t="s">
        <v>1460</v>
      </c>
      <c r="L226" s="73"/>
      <c r="M226" s="242" t="s">
        <v>34</v>
      </c>
      <c r="N226" s="243" t="s">
        <v>50</v>
      </c>
      <c r="O226" s="48"/>
      <c r="P226" s="244">
        <f>O226*H226</f>
        <v>0</v>
      </c>
      <c r="Q226" s="244">
        <v>1.10951</v>
      </c>
      <c r="R226" s="244">
        <f>Q226*H226</f>
        <v>13.6802583</v>
      </c>
      <c r="S226" s="244">
        <v>0</v>
      </c>
      <c r="T226" s="245">
        <f>S226*H226</f>
        <v>0</v>
      </c>
      <c r="AR226" s="24" t="s">
        <v>197</v>
      </c>
      <c r="AT226" s="24" t="s">
        <v>184</v>
      </c>
      <c r="AU226" s="24" t="s">
        <v>90</v>
      </c>
      <c r="AY226" s="24" t="s">
        <v>183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24" t="s">
        <v>87</v>
      </c>
      <c r="BK226" s="246">
        <f>ROUND(I226*H226,2)</f>
        <v>0</v>
      </c>
      <c r="BL226" s="24" t="s">
        <v>197</v>
      </c>
      <c r="BM226" s="24" t="s">
        <v>1556</v>
      </c>
    </row>
    <row r="227" s="12" customFormat="1">
      <c r="B227" s="253"/>
      <c r="C227" s="254"/>
      <c r="D227" s="255" t="s">
        <v>275</v>
      </c>
      <c r="E227" s="256" t="s">
        <v>34</v>
      </c>
      <c r="F227" s="257" t="s">
        <v>1557</v>
      </c>
      <c r="G227" s="254"/>
      <c r="H227" s="258">
        <v>12.33</v>
      </c>
      <c r="I227" s="259"/>
      <c r="J227" s="254"/>
      <c r="K227" s="254"/>
      <c r="L227" s="260"/>
      <c r="M227" s="261"/>
      <c r="N227" s="262"/>
      <c r="O227" s="262"/>
      <c r="P227" s="262"/>
      <c r="Q227" s="262"/>
      <c r="R227" s="262"/>
      <c r="S227" s="262"/>
      <c r="T227" s="263"/>
      <c r="AT227" s="264" t="s">
        <v>275</v>
      </c>
      <c r="AU227" s="264" t="s">
        <v>90</v>
      </c>
      <c r="AV227" s="12" t="s">
        <v>90</v>
      </c>
      <c r="AW227" s="12" t="s">
        <v>42</v>
      </c>
      <c r="AX227" s="12" t="s">
        <v>87</v>
      </c>
      <c r="AY227" s="264" t="s">
        <v>183</v>
      </c>
    </row>
    <row r="228" s="1" customFormat="1" ht="25.5" customHeight="1">
      <c r="B228" s="47"/>
      <c r="C228" s="235" t="s">
        <v>541</v>
      </c>
      <c r="D228" s="235" t="s">
        <v>184</v>
      </c>
      <c r="E228" s="236" t="s">
        <v>1558</v>
      </c>
      <c r="F228" s="237" t="s">
        <v>1559</v>
      </c>
      <c r="G228" s="238" t="s">
        <v>305</v>
      </c>
      <c r="H228" s="239">
        <v>0.68000000000000005</v>
      </c>
      <c r="I228" s="240"/>
      <c r="J228" s="241">
        <f>ROUND(I228*H228,2)</f>
        <v>0</v>
      </c>
      <c r="K228" s="237" t="s">
        <v>1460</v>
      </c>
      <c r="L228" s="73"/>
      <c r="M228" s="242" t="s">
        <v>34</v>
      </c>
      <c r="N228" s="243" t="s">
        <v>50</v>
      </c>
      <c r="O228" s="48"/>
      <c r="P228" s="244">
        <f>O228*H228</f>
        <v>0</v>
      </c>
      <c r="Q228" s="244">
        <v>1.0530600000000001</v>
      </c>
      <c r="R228" s="244">
        <f>Q228*H228</f>
        <v>0.71608080000000007</v>
      </c>
      <c r="S228" s="244">
        <v>0</v>
      </c>
      <c r="T228" s="245">
        <f>S228*H228</f>
        <v>0</v>
      </c>
      <c r="AR228" s="24" t="s">
        <v>197</v>
      </c>
      <c r="AT228" s="24" t="s">
        <v>184</v>
      </c>
      <c r="AU228" s="24" t="s">
        <v>90</v>
      </c>
      <c r="AY228" s="24" t="s">
        <v>183</v>
      </c>
      <c r="BE228" s="246">
        <f>IF(N228="základní",J228,0)</f>
        <v>0</v>
      </c>
      <c r="BF228" s="246">
        <f>IF(N228="snížená",J228,0)</f>
        <v>0</v>
      </c>
      <c r="BG228" s="246">
        <f>IF(N228="zákl. přenesená",J228,0)</f>
        <v>0</v>
      </c>
      <c r="BH228" s="246">
        <f>IF(N228="sníž. přenesená",J228,0)</f>
        <v>0</v>
      </c>
      <c r="BI228" s="246">
        <f>IF(N228="nulová",J228,0)</f>
        <v>0</v>
      </c>
      <c r="BJ228" s="24" t="s">
        <v>87</v>
      </c>
      <c r="BK228" s="246">
        <f>ROUND(I228*H228,2)</f>
        <v>0</v>
      </c>
      <c r="BL228" s="24" t="s">
        <v>197</v>
      </c>
      <c r="BM228" s="24" t="s">
        <v>1560</v>
      </c>
    </row>
    <row r="229" s="12" customFormat="1">
      <c r="B229" s="253"/>
      <c r="C229" s="254"/>
      <c r="D229" s="255" t="s">
        <v>275</v>
      </c>
      <c r="E229" s="256" t="s">
        <v>34</v>
      </c>
      <c r="F229" s="257" t="s">
        <v>1561</v>
      </c>
      <c r="G229" s="254"/>
      <c r="H229" s="258">
        <v>0.68000000000000005</v>
      </c>
      <c r="I229" s="259"/>
      <c r="J229" s="254"/>
      <c r="K229" s="254"/>
      <c r="L229" s="260"/>
      <c r="M229" s="261"/>
      <c r="N229" s="262"/>
      <c r="O229" s="262"/>
      <c r="P229" s="262"/>
      <c r="Q229" s="262"/>
      <c r="R229" s="262"/>
      <c r="S229" s="262"/>
      <c r="T229" s="263"/>
      <c r="AT229" s="264" t="s">
        <v>275</v>
      </c>
      <c r="AU229" s="264" t="s">
        <v>90</v>
      </c>
      <c r="AV229" s="12" t="s">
        <v>90</v>
      </c>
      <c r="AW229" s="12" t="s">
        <v>42</v>
      </c>
      <c r="AX229" s="12" t="s">
        <v>87</v>
      </c>
      <c r="AY229" s="264" t="s">
        <v>183</v>
      </c>
    </row>
    <row r="230" s="11" customFormat="1" ht="29.88" customHeight="1">
      <c r="B230" s="219"/>
      <c r="C230" s="220"/>
      <c r="D230" s="221" t="s">
        <v>78</v>
      </c>
      <c r="E230" s="233" t="s">
        <v>197</v>
      </c>
      <c r="F230" s="233" t="s">
        <v>448</v>
      </c>
      <c r="G230" s="220"/>
      <c r="H230" s="220"/>
      <c r="I230" s="223"/>
      <c r="J230" s="234">
        <f>BK230</f>
        <v>0</v>
      </c>
      <c r="K230" s="220"/>
      <c r="L230" s="225"/>
      <c r="M230" s="226"/>
      <c r="N230" s="227"/>
      <c r="O230" s="227"/>
      <c r="P230" s="228">
        <f>SUM(P231:P253)</f>
        <v>0</v>
      </c>
      <c r="Q230" s="227"/>
      <c r="R230" s="228">
        <f>SUM(R231:R253)</f>
        <v>129.28506855000001</v>
      </c>
      <c r="S230" s="227"/>
      <c r="T230" s="229">
        <f>SUM(T231:T253)</f>
        <v>0</v>
      </c>
      <c r="AR230" s="230" t="s">
        <v>87</v>
      </c>
      <c r="AT230" s="231" t="s">
        <v>78</v>
      </c>
      <c r="AU230" s="231" t="s">
        <v>87</v>
      </c>
      <c r="AY230" s="230" t="s">
        <v>183</v>
      </c>
      <c r="BK230" s="232">
        <f>SUM(BK231:BK253)</f>
        <v>0</v>
      </c>
    </row>
    <row r="231" s="1" customFormat="1" ht="38.25" customHeight="1">
      <c r="B231" s="47"/>
      <c r="C231" s="235" t="s">
        <v>545</v>
      </c>
      <c r="D231" s="235" t="s">
        <v>184</v>
      </c>
      <c r="E231" s="236" t="s">
        <v>1562</v>
      </c>
      <c r="F231" s="237" t="s">
        <v>1563</v>
      </c>
      <c r="G231" s="238" t="s">
        <v>318</v>
      </c>
      <c r="H231" s="239">
        <v>13.968</v>
      </c>
      <c r="I231" s="240"/>
      <c r="J231" s="241">
        <f>ROUND(I231*H231,2)</f>
        <v>0</v>
      </c>
      <c r="K231" s="237" t="s">
        <v>1460</v>
      </c>
      <c r="L231" s="73"/>
      <c r="M231" s="242" t="s">
        <v>34</v>
      </c>
      <c r="N231" s="243" t="s">
        <v>50</v>
      </c>
      <c r="O231" s="48"/>
      <c r="P231" s="244">
        <f>O231*H231</f>
        <v>0</v>
      </c>
      <c r="Q231" s="244">
        <v>2.45343</v>
      </c>
      <c r="R231" s="244">
        <f>Q231*H231</f>
        <v>34.269510240000002</v>
      </c>
      <c r="S231" s="244">
        <v>0</v>
      </c>
      <c r="T231" s="245">
        <f>S231*H231</f>
        <v>0</v>
      </c>
      <c r="AR231" s="24" t="s">
        <v>197</v>
      </c>
      <c r="AT231" s="24" t="s">
        <v>184</v>
      </c>
      <c r="AU231" s="24" t="s">
        <v>90</v>
      </c>
      <c r="AY231" s="24" t="s">
        <v>183</v>
      </c>
      <c r="BE231" s="246">
        <f>IF(N231="základní",J231,0)</f>
        <v>0</v>
      </c>
      <c r="BF231" s="246">
        <f>IF(N231="snížená",J231,0)</f>
        <v>0</v>
      </c>
      <c r="BG231" s="246">
        <f>IF(N231="zákl. přenesená",J231,0)</f>
        <v>0</v>
      </c>
      <c r="BH231" s="246">
        <f>IF(N231="sníž. přenesená",J231,0)</f>
        <v>0</v>
      </c>
      <c r="BI231" s="246">
        <f>IF(N231="nulová",J231,0)</f>
        <v>0</v>
      </c>
      <c r="BJ231" s="24" t="s">
        <v>87</v>
      </c>
      <c r="BK231" s="246">
        <f>ROUND(I231*H231,2)</f>
        <v>0</v>
      </c>
      <c r="BL231" s="24" t="s">
        <v>197</v>
      </c>
      <c r="BM231" s="24" t="s">
        <v>1564</v>
      </c>
    </row>
    <row r="232" s="12" customFormat="1">
      <c r="B232" s="253"/>
      <c r="C232" s="254"/>
      <c r="D232" s="255" t="s">
        <v>275</v>
      </c>
      <c r="E232" s="256" t="s">
        <v>34</v>
      </c>
      <c r="F232" s="257" t="s">
        <v>1565</v>
      </c>
      <c r="G232" s="254"/>
      <c r="H232" s="258">
        <v>13.968</v>
      </c>
      <c r="I232" s="259"/>
      <c r="J232" s="254"/>
      <c r="K232" s="254"/>
      <c r="L232" s="260"/>
      <c r="M232" s="261"/>
      <c r="N232" s="262"/>
      <c r="O232" s="262"/>
      <c r="P232" s="262"/>
      <c r="Q232" s="262"/>
      <c r="R232" s="262"/>
      <c r="S232" s="262"/>
      <c r="T232" s="263"/>
      <c r="AT232" s="264" t="s">
        <v>275</v>
      </c>
      <c r="AU232" s="264" t="s">
        <v>90</v>
      </c>
      <c r="AV232" s="12" t="s">
        <v>90</v>
      </c>
      <c r="AW232" s="12" t="s">
        <v>42</v>
      </c>
      <c r="AX232" s="12" t="s">
        <v>87</v>
      </c>
      <c r="AY232" s="264" t="s">
        <v>183</v>
      </c>
    </row>
    <row r="233" s="1" customFormat="1" ht="38.25" customHeight="1">
      <c r="B233" s="47"/>
      <c r="C233" s="235" t="s">
        <v>550</v>
      </c>
      <c r="D233" s="235" t="s">
        <v>184</v>
      </c>
      <c r="E233" s="236" t="s">
        <v>1566</v>
      </c>
      <c r="F233" s="237" t="s">
        <v>1567</v>
      </c>
      <c r="G233" s="238" t="s">
        <v>272</v>
      </c>
      <c r="H233" s="239">
        <v>56.640000000000001</v>
      </c>
      <c r="I233" s="240"/>
      <c r="J233" s="241">
        <f>ROUND(I233*H233,2)</f>
        <v>0</v>
      </c>
      <c r="K233" s="237" t="s">
        <v>1460</v>
      </c>
      <c r="L233" s="73"/>
      <c r="M233" s="242" t="s">
        <v>34</v>
      </c>
      <c r="N233" s="243" t="s">
        <v>50</v>
      </c>
      <c r="O233" s="48"/>
      <c r="P233" s="244">
        <f>O233*H233</f>
        <v>0</v>
      </c>
      <c r="Q233" s="244">
        <v>0.00215</v>
      </c>
      <c r="R233" s="244">
        <f>Q233*H233</f>
        <v>0.121776</v>
      </c>
      <c r="S233" s="244">
        <v>0</v>
      </c>
      <c r="T233" s="245">
        <f>S233*H233</f>
        <v>0</v>
      </c>
      <c r="AR233" s="24" t="s">
        <v>197</v>
      </c>
      <c r="AT233" s="24" t="s">
        <v>184</v>
      </c>
      <c r="AU233" s="24" t="s">
        <v>90</v>
      </c>
      <c r="AY233" s="24" t="s">
        <v>183</v>
      </c>
      <c r="BE233" s="246">
        <f>IF(N233="základní",J233,0)</f>
        <v>0</v>
      </c>
      <c r="BF233" s="246">
        <f>IF(N233="snížená",J233,0)</f>
        <v>0</v>
      </c>
      <c r="BG233" s="246">
        <f>IF(N233="zákl. přenesená",J233,0)</f>
        <v>0</v>
      </c>
      <c r="BH233" s="246">
        <f>IF(N233="sníž. přenesená",J233,0)</f>
        <v>0</v>
      </c>
      <c r="BI233" s="246">
        <f>IF(N233="nulová",J233,0)</f>
        <v>0</v>
      </c>
      <c r="BJ233" s="24" t="s">
        <v>87</v>
      </c>
      <c r="BK233" s="246">
        <f>ROUND(I233*H233,2)</f>
        <v>0</v>
      </c>
      <c r="BL233" s="24" t="s">
        <v>197</v>
      </c>
      <c r="BM233" s="24" t="s">
        <v>1568</v>
      </c>
    </row>
    <row r="234" s="12" customFormat="1">
      <c r="B234" s="253"/>
      <c r="C234" s="254"/>
      <c r="D234" s="255" t="s">
        <v>275</v>
      </c>
      <c r="E234" s="256" t="s">
        <v>34</v>
      </c>
      <c r="F234" s="257" t="s">
        <v>1569</v>
      </c>
      <c r="G234" s="254"/>
      <c r="H234" s="258">
        <v>56.640000000000001</v>
      </c>
      <c r="I234" s="259"/>
      <c r="J234" s="254"/>
      <c r="K234" s="254"/>
      <c r="L234" s="260"/>
      <c r="M234" s="261"/>
      <c r="N234" s="262"/>
      <c r="O234" s="262"/>
      <c r="P234" s="262"/>
      <c r="Q234" s="262"/>
      <c r="R234" s="262"/>
      <c r="S234" s="262"/>
      <c r="T234" s="263"/>
      <c r="AT234" s="264" t="s">
        <v>275</v>
      </c>
      <c r="AU234" s="264" t="s">
        <v>90</v>
      </c>
      <c r="AV234" s="12" t="s">
        <v>90</v>
      </c>
      <c r="AW234" s="12" t="s">
        <v>42</v>
      </c>
      <c r="AX234" s="12" t="s">
        <v>87</v>
      </c>
      <c r="AY234" s="264" t="s">
        <v>183</v>
      </c>
    </row>
    <row r="235" s="1" customFormat="1" ht="38.25" customHeight="1">
      <c r="B235" s="47"/>
      <c r="C235" s="235" t="s">
        <v>554</v>
      </c>
      <c r="D235" s="235" t="s">
        <v>184</v>
      </c>
      <c r="E235" s="236" t="s">
        <v>1570</v>
      </c>
      <c r="F235" s="237" t="s">
        <v>1571</v>
      </c>
      <c r="G235" s="238" t="s">
        <v>272</v>
      </c>
      <c r="H235" s="239">
        <v>56.640000000000001</v>
      </c>
      <c r="I235" s="240"/>
      <c r="J235" s="241">
        <f>ROUND(I235*H235,2)</f>
        <v>0</v>
      </c>
      <c r="K235" s="237" t="s">
        <v>1460</v>
      </c>
      <c r="L235" s="73"/>
      <c r="M235" s="242" t="s">
        <v>34</v>
      </c>
      <c r="N235" s="243" t="s">
        <v>50</v>
      </c>
      <c r="O235" s="48"/>
      <c r="P235" s="244">
        <f>O235*H235</f>
        <v>0</v>
      </c>
      <c r="Q235" s="244">
        <v>0</v>
      </c>
      <c r="R235" s="244">
        <f>Q235*H235</f>
        <v>0</v>
      </c>
      <c r="S235" s="244">
        <v>0</v>
      </c>
      <c r="T235" s="245">
        <f>S235*H235</f>
        <v>0</v>
      </c>
      <c r="AR235" s="24" t="s">
        <v>197</v>
      </c>
      <c r="AT235" s="24" t="s">
        <v>184</v>
      </c>
      <c r="AU235" s="24" t="s">
        <v>90</v>
      </c>
      <c r="AY235" s="24" t="s">
        <v>183</v>
      </c>
      <c r="BE235" s="246">
        <f>IF(N235="základní",J235,0)</f>
        <v>0</v>
      </c>
      <c r="BF235" s="246">
        <f>IF(N235="snížená",J235,0)</f>
        <v>0</v>
      </c>
      <c r="BG235" s="246">
        <f>IF(N235="zákl. přenesená",J235,0)</f>
        <v>0</v>
      </c>
      <c r="BH235" s="246">
        <f>IF(N235="sníž. přenesená",J235,0)</f>
        <v>0</v>
      </c>
      <c r="BI235" s="246">
        <f>IF(N235="nulová",J235,0)</f>
        <v>0</v>
      </c>
      <c r="BJ235" s="24" t="s">
        <v>87</v>
      </c>
      <c r="BK235" s="246">
        <f>ROUND(I235*H235,2)</f>
        <v>0</v>
      </c>
      <c r="BL235" s="24" t="s">
        <v>197</v>
      </c>
      <c r="BM235" s="24" t="s">
        <v>1572</v>
      </c>
    </row>
    <row r="236" s="12" customFormat="1">
      <c r="B236" s="253"/>
      <c r="C236" s="254"/>
      <c r="D236" s="255" t="s">
        <v>275</v>
      </c>
      <c r="E236" s="256" t="s">
        <v>34</v>
      </c>
      <c r="F236" s="257" t="s">
        <v>1569</v>
      </c>
      <c r="G236" s="254"/>
      <c r="H236" s="258">
        <v>56.640000000000001</v>
      </c>
      <c r="I236" s="259"/>
      <c r="J236" s="254"/>
      <c r="K236" s="254"/>
      <c r="L236" s="260"/>
      <c r="M236" s="261"/>
      <c r="N236" s="262"/>
      <c r="O236" s="262"/>
      <c r="P236" s="262"/>
      <c r="Q236" s="262"/>
      <c r="R236" s="262"/>
      <c r="S236" s="262"/>
      <c r="T236" s="263"/>
      <c r="AT236" s="264" t="s">
        <v>275</v>
      </c>
      <c r="AU236" s="264" t="s">
        <v>90</v>
      </c>
      <c r="AV236" s="12" t="s">
        <v>90</v>
      </c>
      <c r="AW236" s="12" t="s">
        <v>42</v>
      </c>
      <c r="AX236" s="12" t="s">
        <v>87</v>
      </c>
      <c r="AY236" s="264" t="s">
        <v>183</v>
      </c>
    </row>
    <row r="237" s="1" customFormat="1" ht="16.5" customHeight="1">
      <c r="B237" s="47"/>
      <c r="C237" s="265" t="s">
        <v>558</v>
      </c>
      <c r="D237" s="265" t="s">
        <v>302</v>
      </c>
      <c r="E237" s="266" t="s">
        <v>1573</v>
      </c>
      <c r="F237" s="267" t="s">
        <v>1574</v>
      </c>
      <c r="G237" s="268" t="s">
        <v>528</v>
      </c>
      <c r="H237" s="269">
        <v>1</v>
      </c>
      <c r="I237" s="270"/>
      <c r="J237" s="271">
        <f>ROUND(I237*H237,2)</f>
        <v>0</v>
      </c>
      <c r="K237" s="267" t="s">
        <v>34</v>
      </c>
      <c r="L237" s="272"/>
      <c r="M237" s="273" t="s">
        <v>34</v>
      </c>
      <c r="N237" s="274" t="s">
        <v>50</v>
      </c>
      <c r="O237" s="48"/>
      <c r="P237" s="244">
        <f>O237*H237</f>
        <v>0</v>
      </c>
      <c r="Q237" s="244">
        <v>0.10100000000000001</v>
      </c>
      <c r="R237" s="244">
        <f>Q237*H237</f>
        <v>0.10100000000000001</v>
      </c>
      <c r="S237" s="244">
        <v>0</v>
      </c>
      <c r="T237" s="245">
        <f>S237*H237</f>
        <v>0</v>
      </c>
      <c r="AR237" s="24" t="s">
        <v>212</v>
      </c>
      <c r="AT237" s="24" t="s">
        <v>302</v>
      </c>
      <c r="AU237" s="24" t="s">
        <v>90</v>
      </c>
      <c r="AY237" s="24" t="s">
        <v>183</v>
      </c>
      <c r="BE237" s="246">
        <f>IF(N237="základní",J237,0)</f>
        <v>0</v>
      </c>
      <c r="BF237" s="246">
        <f>IF(N237="snížená",J237,0)</f>
        <v>0</v>
      </c>
      <c r="BG237" s="246">
        <f>IF(N237="zákl. přenesená",J237,0)</f>
        <v>0</v>
      </c>
      <c r="BH237" s="246">
        <f>IF(N237="sníž. přenesená",J237,0)</f>
        <v>0</v>
      </c>
      <c r="BI237" s="246">
        <f>IF(N237="nulová",J237,0)</f>
        <v>0</v>
      </c>
      <c r="BJ237" s="24" t="s">
        <v>87</v>
      </c>
      <c r="BK237" s="246">
        <f>ROUND(I237*H237,2)</f>
        <v>0</v>
      </c>
      <c r="BL237" s="24" t="s">
        <v>197</v>
      </c>
      <c r="BM237" s="24" t="s">
        <v>1575</v>
      </c>
    </row>
    <row r="238" s="1" customFormat="1" ht="38.25" customHeight="1">
      <c r="B238" s="47"/>
      <c r="C238" s="235" t="s">
        <v>562</v>
      </c>
      <c r="D238" s="235" t="s">
        <v>184</v>
      </c>
      <c r="E238" s="236" t="s">
        <v>1576</v>
      </c>
      <c r="F238" s="237" t="s">
        <v>1577</v>
      </c>
      <c r="G238" s="238" t="s">
        <v>272</v>
      </c>
      <c r="H238" s="239">
        <v>31.050000000000001</v>
      </c>
      <c r="I238" s="240"/>
      <c r="J238" s="241">
        <f>ROUND(I238*H238,2)</f>
        <v>0</v>
      </c>
      <c r="K238" s="237" t="s">
        <v>1460</v>
      </c>
      <c r="L238" s="73"/>
      <c r="M238" s="242" t="s">
        <v>34</v>
      </c>
      <c r="N238" s="243" t="s">
        <v>50</v>
      </c>
      <c r="O238" s="48"/>
      <c r="P238" s="244">
        <f>O238*H238</f>
        <v>0</v>
      </c>
      <c r="Q238" s="244">
        <v>0.0052399999999999999</v>
      </c>
      <c r="R238" s="244">
        <f>Q238*H238</f>
        <v>0.16270200000000001</v>
      </c>
      <c r="S238" s="244">
        <v>0</v>
      </c>
      <c r="T238" s="245">
        <f>S238*H238</f>
        <v>0</v>
      </c>
      <c r="AR238" s="24" t="s">
        <v>197</v>
      </c>
      <c r="AT238" s="24" t="s">
        <v>184</v>
      </c>
      <c r="AU238" s="24" t="s">
        <v>90</v>
      </c>
      <c r="AY238" s="24" t="s">
        <v>183</v>
      </c>
      <c r="BE238" s="246">
        <f>IF(N238="základní",J238,0)</f>
        <v>0</v>
      </c>
      <c r="BF238" s="246">
        <f>IF(N238="snížená",J238,0)</f>
        <v>0</v>
      </c>
      <c r="BG238" s="246">
        <f>IF(N238="zákl. přenesená",J238,0)</f>
        <v>0</v>
      </c>
      <c r="BH238" s="246">
        <f>IF(N238="sníž. přenesená",J238,0)</f>
        <v>0</v>
      </c>
      <c r="BI238" s="246">
        <f>IF(N238="nulová",J238,0)</f>
        <v>0</v>
      </c>
      <c r="BJ238" s="24" t="s">
        <v>87</v>
      </c>
      <c r="BK238" s="246">
        <f>ROUND(I238*H238,2)</f>
        <v>0</v>
      </c>
      <c r="BL238" s="24" t="s">
        <v>197</v>
      </c>
      <c r="BM238" s="24" t="s">
        <v>1578</v>
      </c>
    </row>
    <row r="239" s="12" customFormat="1">
      <c r="B239" s="253"/>
      <c r="C239" s="254"/>
      <c r="D239" s="255" t="s">
        <v>275</v>
      </c>
      <c r="E239" s="256" t="s">
        <v>34</v>
      </c>
      <c r="F239" s="257" t="s">
        <v>1579</v>
      </c>
      <c r="G239" s="254"/>
      <c r="H239" s="258">
        <v>31.050000000000001</v>
      </c>
      <c r="I239" s="259"/>
      <c r="J239" s="254"/>
      <c r="K239" s="254"/>
      <c r="L239" s="260"/>
      <c r="M239" s="261"/>
      <c r="N239" s="262"/>
      <c r="O239" s="262"/>
      <c r="P239" s="262"/>
      <c r="Q239" s="262"/>
      <c r="R239" s="262"/>
      <c r="S239" s="262"/>
      <c r="T239" s="263"/>
      <c r="AT239" s="264" t="s">
        <v>275</v>
      </c>
      <c r="AU239" s="264" t="s">
        <v>90</v>
      </c>
      <c r="AV239" s="12" t="s">
        <v>90</v>
      </c>
      <c r="AW239" s="12" t="s">
        <v>42</v>
      </c>
      <c r="AX239" s="12" t="s">
        <v>87</v>
      </c>
      <c r="AY239" s="264" t="s">
        <v>183</v>
      </c>
    </row>
    <row r="240" s="1" customFormat="1" ht="38.25" customHeight="1">
      <c r="B240" s="47"/>
      <c r="C240" s="235" t="s">
        <v>566</v>
      </c>
      <c r="D240" s="235" t="s">
        <v>184</v>
      </c>
      <c r="E240" s="236" t="s">
        <v>1580</v>
      </c>
      <c r="F240" s="237" t="s">
        <v>1581</v>
      </c>
      <c r="G240" s="238" t="s">
        <v>272</v>
      </c>
      <c r="H240" s="239">
        <v>31.050000000000001</v>
      </c>
      <c r="I240" s="240"/>
      <c r="J240" s="241">
        <f>ROUND(I240*H240,2)</f>
        <v>0</v>
      </c>
      <c r="K240" s="237" t="s">
        <v>1460</v>
      </c>
      <c r="L240" s="73"/>
      <c r="M240" s="242" t="s">
        <v>34</v>
      </c>
      <c r="N240" s="243" t="s">
        <v>50</v>
      </c>
      <c r="O240" s="48"/>
      <c r="P240" s="244">
        <f>O240*H240</f>
        <v>0</v>
      </c>
      <c r="Q240" s="244">
        <v>0</v>
      </c>
      <c r="R240" s="244">
        <f>Q240*H240</f>
        <v>0</v>
      </c>
      <c r="S240" s="244">
        <v>0</v>
      </c>
      <c r="T240" s="245">
        <f>S240*H240</f>
        <v>0</v>
      </c>
      <c r="AR240" s="24" t="s">
        <v>197</v>
      </c>
      <c r="AT240" s="24" t="s">
        <v>184</v>
      </c>
      <c r="AU240" s="24" t="s">
        <v>90</v>
      </c>
      <c r="AY240" s="24" t="s">
        <v>183</v>
      </c>
      <c r="BE240" s="246">
        <f>IF(N240="základní",J240,0)</f>
        <v>0</v>
      </c>
      <c r="BF240" s="246">
        <f>IF(N240="snížená",J240,0)</f>
        <v>0</v>
      </c>
      <c r="BG240" s="246">
        <f>IF(N240="zákl. přenesená",J240,0)</f>
        <v>0</v>
      </c>
      <c r="BH240" s="246">
        <f>IF(N240="sníž. přenesená",J240,0)</f>
        <v>0</v>
      </c>
      <c r="BI240" s="246">
        <f>IF(N240="nulová",J240,0)</f>
        <v>0</v>
      </c>
      <c r="BJ240" s="24" t="s">
        <v>87</v>
      </c>
      <c r="BK240" s="246">
        <f>ROUND(I240*H240,2)</f>
        <v>0</v>
      </c>
      <c r="BL240" s="24" t="s">
        <v>197</v>
      </c>
      <c r="BM240" s="24" t="s">
        <v>1582</v>
      </c>
    </row>
    <row r="241" s="12" customFormat="1">
      <c r="B241" s="253"/>
      <c r="C241" s="254"/>
      <c r="D241" s="255" t="s">
        <v>275</v>
      </c>
      <c r="E241" s="256" t="s">
        <v>34</v>
      </c>
      <c r="F241" s="257" t="s">
        <v>1579</v>
      </c>
      <c r="G241" s="254"/>
      <c r="H241" s="258">
        <v>31.050000000000001</v>
      </c>
      <c r="I241" s="259"/>
      <c r="J241" s="254"/>
      <c r="K241" s="254"/>
      <c r="L241" s="260"/>
      <c r="M241" s="261"/>
      <c r="N241" s="262"/>
      <c r="O241" s="262"/>
      <c r="P241" s="262"/>
      <c r="Q241" s="262"/>
      <c r="R241" s="262"/>
      <c r="S241" s="262"/>
      <c r="T241" s="263"/>
      <c r="AT241" s="264" t="s">
        <v>275</v>
      </c>
      <c r="AU241" s="264" t="s">
        <v>90</v>
      </c>
      <c r="AV241" s="12" t="s">
        <v>90</v>
      </c>
      <c r="AW241" s="12" t="s">
        <v>42</v>
      </c>
      <c r="AX241" s="12" t="s">
        <v>87</v>
      </c>
      <c r="AY241" s="264" t="s">
        <v>183</v>
      </c>
    </row>
    <row r="242" s="1" customFormat="1" ht="63.75" customHeight="1">
      <c r="B242" s="47"/>
      <c r="C242" s="235" t="s">
        <v>571</v>
      </c>
      <c r="D242" s="235" t="s">
        <v>184</v>
      </c>
      <c r="E242" s="236" t="s">
        <v>1583</v>
      </c>
      <c r="F242" s="237" t="s">
        <v>1584</v>
      </c>
      <c r="G242" s="238" t="s">
        <v>305</v>
      </c>
      <c r="H242" s="239">
        <v>0.80000000000000004</v>
      </c>
      <c r="I242" s="240"/>
      <c r="J242" s="241">
        <f>ROUND(I242*H242,2)</f>
        <v>0</v>
      </c>
      <c r="K242" s="237" t="s">
        <v>1460</v>
      </c>
      <c r="L242" s="73"/>
      <c r="M242" s="242" t="s">
        <v>34</v>
      </c>
      <c r="N242" s="243" t="s">
        <v>50</v>
      </c>
      <c r="O242" s="48"/>
      <c r="P242" s="244">
        <f>O242*H242</f>
        <v>0</v>
      </c>
      <c r="Q242" s="244">
        <v>1.0551600000000001</v>
      </c>
      <c r="R242" s="244">
        <f>Q242*H242</f>
        <v>0.8441280000000001</v>
      </c>
      <c r="S242" s="244">
        <v>0</v>
      </c>
      <c r="T242" s="245">
        <f>S242*H242</f>
        <v>0</v>
      </c>
      <c r="AR242" s="24" t="s">
        <v>197</v>
      </c>
      <c r="AT242" s="24" t="s">
        <v>184</v>
      </c>
      <c r="AU242" s="24" t="s">
        <v>90</v>
      </c>
      <c r="AY242" s="24" t="s">
        <v>183</v>
      </c>
      <c r="BE242" s="246">
        <f>IF(N242="základní",J242,0)</f>
        <v>0</v>
      </c>
      <c r="BF242" s="246">
        <f>IF(N242="snížená",J242,0)</f>
        <v>0</v>
      </c>
      <c r="BG242" s="246">
        <f>IF(N242="zákl. přenesená",J242,0)</f>
        <v>0</v>
      </c>
      <c r="BH242" s="246">
        <f>IF(N242="sníž. přenesená",J242,0)</f>
        <v>0</v>
      </c>
      <c r="BI242" s="246">
        <f>IF(N242="nulová",J242,0)</f>
        <v>0</v>
      </c>
      <c r="BJ242" s="24" t="s">
        <v>87</v>
      </c>
      <c r="BK242" s="246">
        <f>ROUND(I242*H242,2)</f>
        <v>0</v>
      </c>
      <c r="BL242" s="24" t="s">
        <v>197</v>
      </c>
      <c r="BM242" s="24" t="s">
        <v>1585</v>
      </c>
    </row>
    <row r="243" s="12" customFormat="1">
      <c r="B243" s="253"/>
      <c r="C243" s="254"/>
      <c r="D243" s="255" t="s">
        <v>275</v>
      </c>
      <c r="E243" s="256" t="s">
        <v>34</v>
      </c>
      <c r="F243" s="257" t="s">
        <v>1586</v>
      </c>
      <c r="G243" s="254"/>
      <c r="H243" s="258">
        <v>0.80000000000000004</v>
      </c>
      <c r="I243" s="259"/>
      <c r="J243" s="254"/>
      <c r="K243" s="254"/>
      <c r="L243" s="260"/>
      <c r="M243" s="261"/>
      <c r="N243" s="262"/>
      <c r="O243" s="262"/>
      <c r="P243" s="262"/>
      <c r="Q243" s="262"/>
      <c r="R243" s="262"/>
      <c r="S243" s="262"/>
      <c r="T243" s="263"/>
      <c r="AT243" s="264" t="s">
        <v>275</v>
      </c>
      <c r="AU243" s="264" t="s">
        <v>90</v>
      </c>
      <c r="AV243" s="12" t="s">
        <v>90</v>
      </c>
      <c r="AW243" s="12" t="s">
        <v>42</v>
      </c>
      <c r="AX243" s="12" t="s">
        <v>87</v>
      </c>
      <c r="AY243" s="264" t="s">
        <v>183</v>
      </c>
    </row>
    <row r="244" s="1" customFormat="1" ht="25.5" customHeight="1">
      <c r="B244" s="47"/>
      <c r="C244" s="235" t="s">
        <v>575</v>
      </c>
      <c r="D244" s="235" t="s">
        <v>184</v>
      </c>
      <c r="E244" s="236" t="s">
        <v>454</v>
      </c>
      <c r="F244" s="237" t="s">
        <v>455</v>
      </c>
      <c r="G244" s="238" t="s">
        <v>318</v>
      </c>
      <c r="H244" s="239">
        <v>4.0030000000000001</v>
      </c>
      <c r="I244" s="240"/>
      <c r="J244" s="241">
        <f>ROUND(I244*H244,2)</f>
        <v>0</v>
      </c>
      <c r="K244" s="237" t="s">
        <v>34</v>
      </c>
      <c r="L244" s="73"/>
      <c r="M244" s="242" t="s">
        <v>34</v>
      </c>
      <c r="N244" s="243" t="s">
        <v>50</v>
      </c>
      <c r="O244" s="48"/>
      <c r="P244" s="244">
        <f>O244*H244</f>
        <v>0</v>
      </c>
      <c r="Q244" s="244">
        <v>1.8907700000000001</v>
      </c>
      <c r="R244" s="244">
        <f>Q244*H244</f>
        <v>7.5687523100000007</v>
      </c>
      <c r="S244" s="244">
        <v>0</v>
      </c>
      <c r="T244" s="245">
        <f>S244*H244</f>
        <v>0</v>
      </c>
      <c r="AR244" s="24" t="s">
        <v>197</v>
      </c>
      <c r="AT244" s="24" t="s">
        <v>184</v>
      </c>
      <c r="AU244" s="24" t="s">
        <v>90</v>
      </c>
      <c r="AY244" s="24" t="s">
        <v>183</v>
      </c>
      <c r="BE244" s="246">
        <f>IF(N244="základní",J244,0)</f>
        <v>0</v>
      </c>
      <c r="BF244" s="246">
        <f>IF(N244="snížená",J244,0)</f>
        <v>0</v>
      </c>
      <c r="BG244" s="246">
        <f>IF(N244="zákl. přenesená",J244,0)</f>
        <v>0</v>
      </c>
      <c r="BH244" s="246">
        <f>IF(N244="sníž. přenesená",J244,0)</f>
        <v>0</v>
      </c>
      <c r="BI244" s="246">
        <f>IF(N244="nulová",J244,0)</f>
        <v>0</v>
      </c>
      <c r="BJ244" s="24" t="s">
        <v>87</v>
      </c>
      <c r="BK244" s="246">
        <f>ROUND(I244*H244,2)</f>
        <v>0</v>
      </c>
      <c r="BL244" s="24" t="s">
        <v>197</v>
      </c>
      <c r="BM244" s="24" t="s">
        <v>1587</v>
      </c>
    </row>
    <row r="245" s="12" customFormat="1">
      <c r="B245" s="253"/>
      <c r="C245" s="254"/>
      <c r="D245" s="255" t="s">
        <v>275</v>
      </c>
      <c r="E245" s="256" t="s">
        <v>34</v>
      </c>
      <c r="F245" s="257" t="s">
        <v>1588</v>
      </c>
      <c r="G245" s="254"/>
      <c r="H245" s="258">
        <v>4.0030000000000001</v>
      </c>
      <c r="I245" s="259"/>
      <c r="J245" s="254"/>
      <c r="K245" s="254"/>
      <c r="L245" s="260"/>
      <c r="M245" s="261"/>
      <c r="N245" s="262"/>
      <c r="O245" s="262"/>
      <c r="P245" s="262"/>
      <c r="Q245" s="262"/>
      <c r="R245" s="262"/>
      <c r="S245" s="262"/>
      <c r="T245" s="263"/>
      <c r="AT245" s="264" t="s">
        <v>275</v>
      </c>
      <c r="AU245" s="264" t="s">
        <v>90</v>
      </c>
      <c r="AV245" s="12" t="s">
        <v>90</v>
      </c>
      <c r="AW245" s="12" t="s">
        <v>42</v>
      </c>
      <c r="AX245" s="12" t="s">
        <v>87</v>
      </c>
      <c r="AY245" s="264" t="s">
        <v>183</v>
      </c>
    </row>
    <row r="246" s="1" customFormat="1" ht="25.5" customHeight="1">
      <c r="B246" s="47"/>
      <c r="C246" s="235" t="s">
        <v>579</v>
      </c>
      <c r="D246" s="235" t="s">
        <v>184</v>
      </c>
      <c r="E246" s="236" t="s">
        <v>1589</v>
      </c>
      <c r="F246" s="237" t="s">
        <v>1590</v>
      </c>
      <c r="G246" s="238" t="s">
        <v>318</v>
      </c>
      <c r="H246" s="239">
        <v>1</v>
      </c>
      <c r="I246" s="240"/>
      <c r="J246" s="241">
        <f>ROUND(I246*H246,2)</f>
        <v>0</v>
      </c>
      <c r="K246" s="237" t="s">
        <v>273</v>
      </c>
      <c r="L246" s="73"/>
      <c r="M246" s="242" t="s">
        <v>34</v>
      </c>
      <c r="N246" s="243" t="s">
        <v>50</v>
      </c>
      <c r="O246" s="48"/>
      <c r="P246" s="244">
        <f>O246*H246</f>
        <v>0</v>
      </c>
      <c r="Q246" s="244">
        <v>1.9967999999999999</v>
      </c>
      <c r="R246" s="244">
        <f>Q246*H246</f>
        <v>1.9967999999999999</v>
      </c>
      <c r="S246" s="244">
        <v>0</v>
      </c>
      <c r="T246" s="245">
        <f>S246*H246</f>
        <v>0</v>
      </c>
      <c r="AR246" s="24" t="s">
        <v>197</v>
      </c>
      <c r="AT246" s="24" t="s">
        <v>184</v>
      </c>
      <c r="AU246" s="24" t="s">
        <v>90</v>
      </c>
      <c r="AY246" s="24" t="s">
        <v>183</v>
      </c>
      <c r="BE246" s="246">
        <f>IF(N246="základní",J246,0)</f>
        <v>0</v>
      </c>
      <c r="BF246" s="246">
        <f>IF(N246="snížená",J246,0)</f>
        <v>0</v>
      </c>
      <c r="BG246" s="246">
        <f>IF(N246="zákl. přenesená",J246,0)</f>
        <v>0</v>
      </c>
      <c r="BH246" s="246">
        <f>IF(N246="sníž. přenesená",J246,0)</f>
        <v>0</v>
      </c>
      <c r="BI246" s="246">
        <f>IF(N246="nulová",J246,0)</f>
        <v>0</v>
      </c>
      <c r="BJ246" s="24" t="s">
        <v>87</v>
      </c>
      <c r="BK246" s="246">
        <f>ROUND(I246*H246,2)</f>
        <v>0</v>
      </c>
      <c r="BL246" s="24" t="s">
        <v>197</v>
      </c>
      <c r="BM246" s="24" t="s">
        <v>1591</v>
      </c>
    </row>
    <row r="247" s="12" customFormat="1">
      <c r="B247" s="253"/>
      <c r="C247" s="254"/>
      <c r="D247" s="255" t="s">
        <v>275</v>
      </c>
      <c r="E247" s="256" t="s">
        <v>34</v>
      </c>
      <c r="F247" s="257" t="s">
        <v>1592</v>
      </c>
      <c r="G247" s="254"/>
      <c r="H247" s="258">
        <v>1</v>
      </c>
      <c r="I247" s="259"/>
      <c r="J247" s="254"/>
      <c r="K247" s="254"/>
      <c r="L247" s="260"/>
      <c r="M247" s="261"/>
      <c r="N247" s="262"/>
      <c r="O247" s="262"/>
      <c r="P247" s="262"/>
      <c r="Q247" s="262"/>
      <c r="R247" s="262"/>
      <c r="S247" s="262"/>
      <c r="T247" s="263"/>
      <c r="AT247" s="264" t="s">
        <v>275</v>
      </c>
      <c r="AU247" s="264" t="s">
        <v>90</v>
      </c>
      <c r="AV247" s="12" t="s">
        <v>90</v>
      </c>
      <c r="AW247" s="12" t="s">
        <v>42</v>
      </c>
      <c r="AX247" s="12" t="s">
        <v>87</v>
      </c>
      <c r="AY247" s="264" t="s">
        <v>183</v>
      </c>
    </row>
    <row r="248" s="1" customFormat="1" ht="38.25" customHeight="1">
      <c r="B248" s="47"/>
      <c r="C248" s="235" t="s">
        <v>584</v>
      </c>
      <c r="D248" s="235" t="s">
        <v>184</v>
      </c>
      <c r="E248" s="236" t="s">
        <v>1593</v>
      </c>
      <c r="F248" s="237" t="s">
        <v>1594</v>
      </c>
      <c r="G248" s="238" t="s">
        <v>272</v>
      </c>
      <c r="H248" s="239">
        <v>44</v>
      </c>
      <c r="I248" s="240"/>
      <c r="J248" s="241">
        <f>ROUND(I248*H248,2)</f>
        <v>0</v>
      </c>
      <c r="K248" s="237" t="s">
        <v>273</v>
      </c>
      <c r="L248" s="73"/>
      <c r="M248" s="242" t="s">
        <v>34</v>
      </c>
      <c r="N248" s="243" t="s">
        <v>50</v>
      </c>
      <c r="O248" s="48"/>
      <c r="P248" s="244">
        <f>O248*H248</f>
        <v>0</v>
      </c>
      <c r="Q248" s="244">
        <v>0.51339999999999997</v>
      </c>
      <c r="R248" s="244">
        <f>Q248*H248</f>
        <v>22.589599999999997</v>
      </c>
      <c r="S248" s="244">
        <v>0</v>
      </c>
      <c r="T248" s="245">
        <f>S248*H248</f>
        <v>0</v>
      </c>
      <c r="AR248" s="24" t="s">
        <v>197</v>
      </c>
      <c r="AT248" s="24" t="s">
        <v>184</v>
      </c>
      <c r="AU248" s="24" t="s">
        <v>90</v>
      </c>
      <c r="AY248" s="24" t="s">
        <v>183</v>
      </c>
      <c r="BE248" s="246">
        <f>IF(N248="základní",J248,0)</f>
        <v>0</v>
      </c>
      <c r="BF248" s="246">
        <f>IF(N248="snížená",J248,0)</f>
        <v>0</v>
      </c>
      <c r="BG248" s="246">
        <f>IF(N248="zákl. přenesená",J248,0)</f>
        <v>0</v>
      </c>
      <c r="BH248" s="246">
        <f>IF(N248="sníž. přenesená",J248,0)</f>
        <v>0</v>
      </c>
      <c r="BI248" s="246">
        <f>IF(N248="nulová",J248,0)</f>
        <v>0</v>
      </c>
      <c r="BJ248" s="24" t="s">
        <v>87</v>
      </c>
      <c r="BK248" s="246">
        <f>ROUND(I248*H248,2)</f>
        <v>0</v>
      </c>
      <c r="BL248" s="24" t="s">
        <v>197</v>
      </c>
      <c r="BM248" s="24" t="s">
        <v>1595</v>
      </c>
    </row>
    <row r="249" s="12" customFormat="1">
      <c r="B249" s="253"/>
      <c r="C249" s="254"/>
      <c r="D249" s="255" t="s">
        <v>275</v>
      </c>
      <c r="E249" s="256" t="s">
        <v>34</v>
      </c>
      <c r="F249" s="257" t="s">
        <v>1596</v>
      </c>
      <c r="G249" s="254"/>
      <c r="H249" s="258">
        <v>44</v>
      </c>
      <c r="I249" s="259"/>
      <c r="J249" s="254"/>
      <c r="K249" s="254"/>
      <c r="L249" s="260"/>
      <c r="M249" s="261"/>
      <c r="N249" s="262"/>
      <c r="O249" s="262"/>
      <c r="P249" s="262"/>
      <c r="Q249" s="262"/>
      <c r="R249" s="262"/>
      <c r="S249" s="262"/>
      <c r="T249" s="263"/>
      <c r="AT249" s="264" t="s">
        <v>275</v>
      </c>
      <c r="AU249" s="264" t="s">
        <v>90</v>
      </c>
      <c r="AV249" s="12" t="s">
        <v>90</v>
      </c>
      <c r="AW249" s="12" t="s">
        <v>42</v>
      </c>
      <c r="AX249" s="12" t="s">
        <v>87</v>
      </c>
      <c r="AY249" s="264" t="s">
        <v>183</v>
      </c>
    </row>
    <row r="250" s="1" customFormat="1" ht="16.5" customHeight="1">
      <c r="B250" s="47"/>
      <c r="C250" s="265" t="s">
        <v>588</v>
      </c>
      <c r="D250" s="265" t="s">
        <v>302</v>
      </c>
      <c r="E250" s="266" t="s">
        <v>1597</v>
      </c>
      <c r="F250" s="267" t="s">
        <v>1598</v>
      </c>
      <c r="G250" s="268" t="s">
        <v>305</v>
      </c>
      <c r="H250" s="269">
        <v>61.600000000000001</v>
      </c>
      <c r="I250" s="270"/>
      <c r="J250" s="271">
        <f>ROUND(I250*H250,2)</f>
        <v>0</v>
      </c>
      <c r="K250" s="267" t="s">
        <v>273</v>
      </c>
      <c r="L250" s="272"/>
      <c r="M250" s="273" t="s">
        <v>34</v>
      </c>
      <c r="N250" s="274" t="s">
        <v>50</v>
      </c>
      <c r="O250" s="48"/>
      <c r="P250" s="244">
        <f>O250*H250</f>
        <v>0</v>
      </c>
      <c r="Q250" s="244">
        <v>1</v>
      </c>
      <c r="R250" s="244">
        <f>Q250*H250</f>
        <v>61.600000000000001</v>
      </c>
      <c r="S250" s="244">
        <v>0</v>
      </c>
      <c r="T250" s="245">
        <f>S250*H250</f>
        <v>0</v>
      </c>
      <c r="AR250" s="24" t="s">
        <v>212</v>
      </c>
      <c r="AT250" s="24" t="s">
        <v>302</v>
      </c>
      <c r="AU250" s="24" t="s">
        <v>90</v>
      </c>
      <c r="AY250" s="24" t="s">
        <v>183</v>
      </c>
      <c r="BE250" s="246">
        <f>IF(N250="základní",J250,0)</f>
        <v>0</v>
      </c>
      <c r="BF250" s="246">
        <f>IF(N250="snížená",J250,0)</f>
        <v>0</v>
      </c>
      <c r="BG250" s="246">
        <f>IF(N250="zákl. přenesená",J250,0)</f>
        <v>0</v>
      </c>
      <c r="BH250" s="246">
        <f>IF(N250="sníž. přenesená",J250,0)</f>
        <v>0</v>
      </c>
      <c r="BI250" s="246">
        <f>IF(N250="nulová",J250,0)</f>
        <v>0</v>
      </c>
      <c r="BJ250" s="24" t="s">
        <v>87</v>
      </c>
      <c r="BK250" s="246">
        <f>ROUND(I250*H250,2)</f>
        <v>0</v>
      </c>
      <c r="BL250" s="24" t="s">
        <v>197</v>
      </c>
      <c r="BM250" s="24" t="s">
        <v>1599</v>
      </c>
    </row>
    <row r="251" s="12" customFormat="1">
      <c r="B251" s="253"/>
      <c r="C251" s="254"/>
      <c r="D251" s="255" t="s">
        <v>275</v>
      </c>
      <c r="E251" s="256" t="s">
        <v>34</v>
      </c>
      <c r="F251" s="257" t="s">
        <v>1600</v>
      </c>
      <c r="G251" s="254"/>
      <c r="H251" s="258">
        <v>61.600000000000001</v>
      </c>
      <c r="I251" s="259"/>
      <c r="J251" s="254"/>
      <c r="K251" s="254"/>
      <c r="L251" s="260"/>
      <c r="M251" s="261"/>
      <c r="N251" s="262"/>
      <c r="O251" s="262"/>
      <c r="P251" s="262"/>
      <c r="Q251" s="262"/>
      <c r="R251" s="262"/>
      <c r="S251" s="262"/>
      <c r="T251" s="263"/>
      <c r="AT251" s="264" t="s">
        <v>275</v>
      </c>
      <c r="AU251" s="264" t="s">
        <v>90</v>
      </c>
      <c r="AV251" s="12" t="s">
        <v>90</v>
      </c>
      <c r="AW251" s="12" t="s">
        <v>42</v>
      </c>
      <c r="AX251" s="12" t="s">
        <v>87</v>
      </c>
      <c r="AY251" s="264" t="s">
        <v>183</v>
      </c>
    </row>
    <row r="252" s="1" customFormat="1" ht="16.5" customHeight="1">
      <c r="B252" s="47"/>
      <c r="C252" s="265" t="s">
        <v>592</v>
      </c>
      <c r="D252" s="265" t="s">
        <v>302</v>
      </c>
      <c r="E252" s="266" t="s">
        <v>1601</v>
      </c>
      <c r="F252" s="267" t="s">
        <v>1602</v>
      </c>
      <c r="G252" s="268" t="s">
        <v>272</v>
      </c>
      <c r="H252" s="269">
        <v>44</v>
      </c>
      <c r="I252" s="270"/>
      <c r="J252" s="271">
        <f>ROUND(I252*H252,2)</f>
        <v>0</v>
      </c>
      <c r="K252" s="267" t="s">
        <v>273</v>
      </c>
      <c r="L252" s="272"/>
      <c r="M252" s="273" t="s">
        <v>34</v>
      </c>
      <c r="N252" s="274" t="s">
        <v>50</v>
      </c>
      <c r="O252" s="48"/>
      <c r="P252" s="244">
        <f>O252*H252</f>
        <v>0</v>
      </c>
      <c r="Q252" s="244">
        <v>0.00069999999999999999</v>
      </c>
      <c r="R252" s="244">
        <f>Q252*H252</f>
        <v>0.030800000000000001</v>
      </c>
      <c r="S252" s="244">
        <v>0</v>
      </c>
      <c r="T252" s="245">
        <f>S252*H252</f>
        <v>0</v>
      </c>
      <c r="AR252" s="24" t="s">
        <v>212</v>
      </c>
      <c r="AT252" s="24" t="s">
        <v>302</v>
      </c>
      <c r="AU252" s="24" t="s">
        <v>90</v>
      </c>
      <c r="AY252" s="24" t="s">
        <v>183</v>
      </c>
      <c r="BE252" s="246">
        <f>IF(N252="základní",J252,0)</f>
        <v>0</v>
      </c>
      <c r="BF252" s="246">
        <f>IF(N252="snížená",J252,0)</f>
        <v>0</v>
      </c>
      <c r="BG252" s="246">
        <f>IF(N252="zákl. přenesená",J252,0)</f>
        <v>0</v>
      </c>
      <c r="BH252" s="246">
        <f>IF(N252="sníž. přenesená",J252,0)</f>
        <v>0</v>
      </c>
      <c r="BI252" s="246">
        <f>IF(N252="nulová",J252,0)</f>
        <v>0</v>
      </c>
      <c r="BJ252" s="24" t="s">
        <v>87</v>
      </c>
      <c r="BK252" s="246">
        <f>ROUND(I252*H252,2)</f>
        <v>0</v>
      </c>
      <c r="BL252" s="24" t="s">
        <v>197</v>
      </c>
      <c r="BM252" s="24" t="s">
        <v>1603</v>
      </c>
    </row>
    <row r="253" s="12" customFormat="1">
      <c r="B253" s="253"/>
      <c r="C253" s="254"/>
      <c r="D253" s="255" t="s">
        <v>275</v>
      </c>
      <c r="E253" s="256" t="s">
        <v>34</v>
      </c>
      <c r="F253" s="257" t="s">
        <v>1596</v>
      </c>
      <c r="G253" s="254"/>
      <c r="H253" s="258">
        <v>44</v>
      </c>
      <c r="I253" s="259"/>
      <c r="J253" s="254"/>
      <c r="K253" s="254"/>
      <c r="L253" s="260"/>
      <c r="M253" s="261"/>
      <c r="N253" s="262"/>
      <c r="O253" s="262"/>
      <c r="P253" s="262"/>
      <c r="Q253" s="262"/>
      <c r="R253" s="262"/>
      <c r="S253" s="262"/>
      <c r="T253" s="263"/>
      <c r="AT253" s="264" t="s">
        <v>275</v>
      </c>
      <c r="AU253" s="264" t="s">
        <v>90</v>
      </c>
      <c r="AV253" s="12" t="s">
        <v>90</v>
      </c>
      <c r="AW253" s="12" t="s">
        <v>42</v>
      </c>
      <c r="AX253" s="12" t="s">
        <v>87</v>
      </c>
      <c r="AY253" s="264" t="s">
        <v>183</v>
      </c>
    </row>
    <row r="254" s="11" customFormat="1" ht="29.88" customHeight="1">
      <c r="B254" s="219"/>
      <c r="C254" s="220"/>
      <c r="D254" s="221" t="s">
        <v>78</v>
      </c>
      <c r="E254" s="233" t="s">
        <v>204</v>
      </c>
      <c r="F254" s="233" t="s">
        <v>499</v>
      </c>
      <c r="G254" s="220"/>
      <c r="H254" s="220"/>
      <c r="I254" s="223"/>
      <c r="J254" s="234">
        <f>BK254</f>
        <v>0</v>
      </c>
      <c r="K254" s="220"/>
      <c r="L254" s="225"/>
      <c r="M254" s="226"/>
      <c r="N254" s="227"/>
      <c r="O254" s="227"/>
      <c r="P254" s="228">
        <f>SUM(P255:P289)</f>
        <v>0</v>
      </c>
      <c r="Q254" s="227"/>
      <c r="R254" s="228">
        <f>SUM(R255:R289)</f>
        <v>6.5296993799999994</v>
      </c>
      <c r="S254" s="227"/>
      <c r="T254" s="229">
        <f>SUM(T255:T289)</f>
        <v>0</v>
      </c>
      <c r="AR254" s="230" t="s">
        <v>87</v>
      </c>
      <c r="AT254" s="231" t="s">
        <v>78</v>
      </c>
      <c r="AU254" s="231" t="s">
        <v>87</v>
      </c>
      <c r="AY254" s="230" t="s">
        <v>183</v>
      </c>
      <c r="BK254" s="232">
        <f>SUM(BK255:BK289)</f>
        <v>0</v>
      </c>
    </row>
    <row r="255" s="1" customFormat="1" ht="25.5" customHeight="1">
      <c r="B255" s="47"/>
      <c r="C255" s="235" t="s">
        <v>596</v>
      </c>
      <c r="D255" s="235" t="s">
        <v>184</v>
      </c>
      <c r="E255" s="236" t="s">
        <v>1604</v>
      </c>
      <c r="F255" s="237" t="s">
        <v>1605</v>
      </c>
      <c r="G255" s="238" t="s">
        <v>272</v>
      </c>
      <c r="H255" s="239">
        <v>91.519999999999996</v>
      </c>
      <c r="I255" s="240"/>
      <c r="J255" s="241">
        <f>ROUND(I255*H255,2)</f>
        <v>0</v>
      </c>
      <c r="K255" s="237" t="s">
        <v>569</v>
      </c>
      <c r="L255" s="73"/>
      <c r="M255" s="242" t="s">
        <v>34</v>
      </c>
      <c r="N255" s="243" t="s">
        <v>50</v>
      </c>
      <c r="O255" s="48"/>
      <c r="P255" s="244">
        <f>O255*H255</f>
        <v>0</v>
      </c>
      <c r="Q255" s="244">
        <v>0.0073499999999999998</v>
      </c>
      <c r="R255" s="244">
        <f>Q255*H255</f>
        <v>0.67267199999999994</v>
      </c>
      <c r="S255" s="244">
        <v>0</v>
      </c>
      <c r="T255" s="245">
        <f>S255*H255</f>
        <v>0</v>
      </c>
      <c r="AR255" s="24" t="s">
        <v>197</v>
      </c>
      <c r="AT255" s="24" t="s">
        <v>184</v>
      </c>
      <c r="AU255" s="24" t="s">
        <v>90</v>
      </c>
      <c r="AY255" s="24" t="s">
        <v>183</v>
      </c>
      <c r="BE255" s="246">
        <f>IF(N255="základní",J255,0)</f>
        <v>0</v>
      </c>
      <c r="BF255" s="246">
        <f>IF(N255="snížená",J255,0)</f>
        <v>0</v>
      </c>
      <c r="BG255" s="246">
        <f>IF(N255="zákl. přenesená",J255,0)</f>
        <v>0</v>
      </c>
      <c r="BH255" s="246">
        <f>IF(N255="sníž. přenesená",J255,0)</f>
        <v>0</v>
      </c>
      <c r="BI255" s="246">
        <f>IF(N255="nulová",J255,0)</f>
        <v>0</v>
      </c>
      <c r="BJ255" s="24" t="s">
        <v>87</v>
      </c>
      <c r="BK255" s="246">
        <f>ROUND(I255*H255,2)</f>
        <v>0</v>
      </c>
      <c r="BL255" s="24" t="s">
        <v>197</v>
      </c>
      <c r="BM255" s="24" t="s">
        <v>1606</v>
      </c>
    </row>
    <row r="256" s="12" customFormat="1">
      <c r="B256" s="253"/>
      <c r="C256" s="254"/>
      <c r="D256" s="255" t="s">
        <v>275</v>
      </c>
      <c r="E256" s="256" t="s">
        <v>34</v>
      </c>
      <c r="F256" s="257" t="s">
        <v>1607</v>
      </c>
      <c r="G256" s="254"/>
      <c r="H256" s="258">
        <v>91.519999999999996</v>
      </c>
      <c r="I256" s="259"/>
      <c r="J256" s="254"/>
      <c r="K256" s="254"/>
      <c r="L256" s="260"/>
      <c r="M256" s="261"/>
      <c r="N256" s="262"/>
      <c r="O256" s="262"/>
      <c r="P256" s="262"/>
      <c r="Q256" s="262"/>
      <c r="R256" s="262"/>
      <c r="S256" s="262"/>
      <c r="T256" s="263"/>
      <c r="AT256" s="264" t="s">
        <v>275</v>
      </c>
      <c r="AU256" s="264" t="s">
        <v>90</v>
      </c>
      <c r="AV256" s="12" t="s">
        <v>90</v>
      </c>
      <c r="AW256" s="12" t="s">
        <v>42</v>
      </c>
      <c r="AX256" s="12" t="s">
        <v>87</v>
      </c>
      <c r="AY256" s="264" t="s">
        <v>183</v>
      </c>
    </row>
    <row r="257" s="1" customFormat="1" ht="25.5" customHeight="1">
      <c r="B257" s="47"/>
      <c r="C257" s="235" t="s">
        <v>600</v>
      </c>
      <c r="D257" s="235" t="s">
        <v>184</v>
      </c>
      <c r="E257" s="236" t="s">
        <v>1608</v>
      </c>
      <c r="F257" s="237" t="s">
        <v>1609</v>
      </c>
      <c r="G257" s="238" t="s">
        <v>272</v>
      </c>
      <c r="H257" s="239">
        <v>19.350000000000001</v>
      </c>
      <c r="I257" s="240"/>
      <c r="J257" s="241">
        <f>ROUND(I257*H257,2)</f>
        <v>0</v>
      </c>
      <c r="K257" s="237" t="s">
        <v>273</v>
      </c>
      <c r="L257" s="73"/>
      <c r="M257" s="242" t="s">
        <v>34</v>
      </c>
      <c r="N257" s="243" t="s">
        <v>50</v>
      </c>
      <c r="O257" s="48"/>
      <c r="P257" s="244">
        <f>O257*H257</f>
        <v>0</v>
      </c>
      <c r="Q257" s="244">
        <v>0.0016000000000000001</v>
      </c>
      <c r="R257" s="244">
        <f>Q257*H257</f>
        <v>0.030960000000000005</v>
      </c>
      <c r="S257" s="244">
        <v>0</v>
      </c>
      <c r="T257" s="245">
        <f>S257*H257</f>
        <v>0</v>
      </c>
      <c r="AR257" s="24" t="s">
        <v>197</v>
      </c>
      <c r="AT257" s="24" t="s">
        <v>184</v>
      </c>
      <c r="AU257" s="24" t="s">
        <v>90</v>
      </c>
      <c r="AY257" s="24" t="s">
        <v>183</v>
      </c>
      <c r="BE257" s="246">
        <f>IF(N257="základní",J257,0)</f>
        <v>0</v>
      </c>
      <c r="BF257" s="246">
        <f>IF(N257="snížená",J257,0)</f>
        <v>0</v>
      </c>
      <c r="BG257" s="246">
        <f>IF(N257="zákl. přenesená",J257,0)</f>
        <v>0</v>
      </c>
      <c r="BH257" s="246">
        <f>IF(N257="sníž. přenesená",J257,0)</f>
        <v>0</v>
      </c>
      <c r="BI257" s="246">
        <f>IF(N257="nulová",J257,0)</f>
        <v>0</v>
      </c>
      <c r="BJ257" s="24" t="s">
        <v>87</v>
      </c>
      <c r="BK257" s="246">
        <f>ROUND(I257*H257,2)</f>
        <v>0</v>
      </c>
      <c r="BL257" s="24" t="s">
        <v>197</v>
      </c>
      <c r="BM257" s="24" t="s">
        <v>1610</v>
      </c>
    </row>
    <row r="258" s="12" customFormat="1">
      <c r="B258" s="253"/>
      <c r="C258" s="254"/>
      <c r="D258" s="255" t="s">
        <v>275</v>
      </c>
      <c r="E258" s="256" t="s">
        <v>34</v>
      </c>
      <c r="F258" s="257" t="s">
        <v>1611</v>
      </c>
      <c r="G258" s="254"/>
      <c r="H258" s="258">
        <v>19.350000000000001</v>
      </c>
      <c r="I258" s="259"/>
      <c r="J258" s="254"/>
      <c r="K258" s="254"/>
      <c r="L258" s="260"/>
      <c r="M258" s="261"/>
      <c r="N258" s="262"/>
      <c r="O258" s="262"/>
      <c r="P258" s="262"/>
      <c r="Q258" s="262"/>
      <c r="R258" s="262"/>
      <c r="S258" s="262"/>
      <c r="T258" s="263"/>
      <c r="AT258" s="264" t="s">
        <v>275</v>
      </c>
      <c r="AU258" s="264" t="s">
        <v>90</v>
      </c>
      <c r="AV258" s="12" t="s">
        <v>90</v>
      </c>
      <c r="AW258" s="12" t="s">
        <v>42</v>
      </c>
      <c r="AX258" s="12" t="s">
        <v>87</v>
      </c>
      <c r="AY258" s="264" t="s">
        <v>183</v>
      </c>
    </row>
    <row r="259" s="1" customFormat="1" ht="16.5" customHeight="1">
      <c r="B259" s="47"/>
      <c r="C259" s="265" t="s">
        <v>604</v>
      </c>
      <c r="D259" s="265" t="s">
        <v>302</v>
      </c>
      <c r="E259" s="266" t="s">
        <v>1612</v>
      </c>
      <c r="F259" s="267" t="s">
        <v>1613</v>
      </c>
      <c r="G259" s="268" t="s">
        <v>272</v>
      </c>
      <c r="H259" s="269">
        <v>16.225000000000001</v>
      </c>
      <c r="I259" s="270"/>
      <c r="J259" s="271">
        <f>ROUND(I259*H259,2)</f>
        <v>0</v>
      </c>
      <c r="K259" s="267" t="s">
        <v>273</v>
      </c>
      <c r="L259" s="272"/>
      <c r="M259" s="273" t="s">
        <v>34</v>
      </c>
      <c r="N259" s="274" t="s">
        <v>50</v>
      </c>
      <c r="O259" s="48"/>
      <c r="P259" s="244">
        <f>O259*H259</f>
        <v>0</v>
      </c>
      <c r="Q259" s="244">
        <v>0.0036800000000000001</v>
      </c>
      <c r="R259" s="244">
        <f>Q259*H259</f>
        <v>0.059708000000000004</v>
      </c>
      <c r="S259" s="244">
        <v>0</v>
      </c>
      <c r="T259" s="245">
        <f>S259*H259</f>
        <v>0</v>
      </c>
      <c r="AR259" s="24" t="s">
        <v>212</v>
      </c>
      <c r="AT259" s="24" t="s">
        <v>302</v>
      </c>
      <c r="AU259" s="24" t="s">
        <v>90</v>
      </c>
      <c r="AY259" s="24" t="s">
        <v>183</v>
      </c>
      <c r="BE259" s="246">
        <f>IF(N259="základní",J259,0)</f>
        <v>0</v>
      </c>
      <c r="BF259" s="246">
        <f>IF(N259="snížená",J259,0)</f>
        <v>0</v>
      </c>
      <c r="BG259" s="246">
        <f>IF(N259="zákl. přenesená",J259,0)</f>
        <v>0</v>
      </c>
      <c r="BH259" s="246">
        <f>IF(N259="sníž. přenesená",J259,0)</f>
        <v>0</v>
      </c>
      <c r="BI259" s="246">
        <f>IF(N259="nulová",J259,0)</f>
        <v>0</v>
      </c>
      <c r="BJ259" s="24" t="s">
        <v>87</v>
      </c>
      <c r="BK259" s="246">
        <f>ROUND(I259*H259,2)</f>
        <v>0</v>
      </c>
      <c r="BL259" s="24" t="s">
        <v>197</v>
      </c>
      <c r="BM259" s="24" t="s">
        <v>1614</v>
      </c>
    </row>
    <row r="260" s="12" customFormat="1">
      <c r="B260" s="253"/>
      <c r="C260" s="254"/>
      <c r="D260" s="255" t="s">
        <v>275</v>
      </c>
      <c r="E260" s="256" t="s">
        <v>34</v>
      </c>
      <c r="F260" s="257" t="s">
        <v>1615</v>
      </c>
      <c r="G260" s="254"/>
      <c r="H260" s="258">
        <v>14.75</v>
      </c>
      <c r="I260" s="259"/>
      <c r="J260" s="254"/>
      <c r="K260" s="254"/>
      <c r="L260" s="260"/>
      <c r="M260" s="261"/>
      <c r="N260" s="262"/>
      <c r="O260" s="262"/>
      <c r="P260" s="262"/>
      <c r="Q260" s="262"/>
      <c r="R260" s="262"/>
      <c r="S260" s="262"/>
      <c r="T260" s="263"/>
      <c r="AT260" s="264" t="s">
        <v>275</v>
      </c>
      <c r="AU260" s="264" t="s">
        <v>90</v>
      </c>
      <c r="AV260" s="12" t="s">
        <v>90</v>
      </c>
      <c r="AW260" s="12" t="s">
        <v>42</v>
      </c>
      <c r="AX260" s="12" t="s">
        <v>87</v>
      </c>
      <c r="AY260" s="264" t="s">
        <v>183</v>
      </c>
    </row>
    <row r="261" s="12" customFormat="1">
      <c r="B261" s="253"/>
      <c r="C261" s="254"/>
      <c r="D261" s="255" t="s">
        <v>275</v>
      </c>
      <c r="E261" s="254"/>
      <c r="F261" s="257" t="s">
        <v>1616</v>
      </c>
      <c r="G261" s="254"/>
      <c r="H261" s="258">
        <v>16.225000000000001</v>
      </c>
      <c r="I261" s="259"/>
      <c r="J261" s="254"/>
      <c r="K261" s="254"/>
      <c r="L261" s="260"/>
      <c r="M261" s="261"/>
      <c r="N261" s="262"/>
      <c r="O261" s="262"/>
      <c r="P261" s="262"/>
      <c r="Q261" s="262"/>
      <c r="R261" s="262"/>
      <c r="S261" s="262"/>
      <c r="T261" s="263"/>
      <c r="AT261" s="264" t="s">
        <v>275</v>
      </c>
      <c r="AU261" s="264" t="s">
        <v>90</v>
      </c>
      <c r="AV261" s="12" t="s">
        <v>90</v>
      </c>
      <c r="AW261" s="12" t="s">
        <v>6</v>
      </c>
      <c r="AX261" s="12" t="s">
        <v>87</v>
      </c>
      <c r="AY261" s="264" t="s">
        <v>183</v>
      </c>
    </row>
    <row r="262" s="1" customFormat="1" ht="16.5" customHeight="1">
      <c r="B262" s="47"/>
      <c r="C262" s="265" t="s">
        <v>608</v>
      </c>
      <c r="D262" s="265" t="s">
        <v>302</v>
      </c>
      <c r="E262" s="266" t="s">
        <v>1617</v>
      </c>
      <c r="F262" s="267" t="s">
        <v>1618</v>
      </c>
      <c r="G262" s="268" t="s">
        <v>272</v>
      </c>
      <c r="H262" s="269">
        <v>5.0599999999999996</v>
      </c>
      <c r="I262" s="270"/>
      <c r="J262" s="271">
        <f>ROUND(I262*H262,2)</f>
        <v>0</v>
      </c>
      <c r="K262" s="267" t="s">
        <v>273</v>
      </c>
      <c r="L262" s="272"/>
      <c r="M262" s="273" t="s">
        <v>34</v>
      </c>
      <c r="N262" s="274" t="s">
        <v>50</v>
      </c>
      <c r="O262" s="48"/>
      <c r="P262" s="244">
        <f>O262*H262</f>
        <v>0</v>
      </c>
      <c r="Q262" s="244">
        <v>0.0023</v>
      </c>
      <c r="R262" s="244">
        <f>Q262*H262</f>
        <v>0.011637999999999999</v>
      </c>
      <c r="S262" s="244">
        <v>0</v>
      </c>
      <c r="T262" s="245">
        <f>S262*H262</f>
        <v>0</v>
      </c>
      <c r="AR262" s="24" t="s">
        <v>212</v>
      </c>
      <c r="AT262" s="24" t="s">
        <v>302</v>
      </c>
      <c r="AU262" s="24" t="s">
        <v>90</v>
      </c>
      <c r="AY262" s="24" t="s">
        <v>183</v>
      </c>
      <c r="BE262" s="246">
        <f>IF(N262="základní",J262,0)</f>
        <v>0</v>
      </c>
      <c r="BF262" s="246">
        <f>IF(N262="snížená",J262,0)</f>
        <v>0</v>
      </c>
      <c r="BG262" s="246">
        <f>IF(N262="zákl. přenesená",J262,0)</f>
        <v>0</v>
      </c>
      <c r="BH262" s="246">
        <f>IF(N262="sníž. přenesená",J262,0)</f>
        <v>0</v>
      </c>
      <c r="BI262" s="246">
        <f>IF(N262="nulová",J262,0)</f>
        <v>0</v>
      </c>
      <c r="BJ262" s="24" t="s">
        <v>87</v>
      </c>
      <c r="BK262" s="246">
        <f>ROUND(I262*H262,2)</f>
        <v>0</v>
      </c>
      <c r="BL262" s="24" t="s">
        <v>197</v>
      </c>
      <c r="BM262" s="24" t="s">
        <v>1619</v>
      </c>
    </row>
    <row r="263" s="12" customFormat="1">
      <c r="B263" s="253"/>
      <c r="C263" s="254"/>
      <c r="D263" s="255" t="s">
        <v>275</v>
      </c>
      <c r="E263" s="256" t="s">
        <v>34</v>
      </c>
      <c r="F263" s="257" t="s">
        <v>1620</v>
      </c>
      <c r="G263" s="254"/>
      <c r="H263" s="258">
        <v>4.5999999999999996</v>
      </c>
      <c r="I263" s="259"/>
      <c r="J263" s="254"/>
      <c r="K263" s="254"/>
      <c r="L263" s="260"/>
      <c r="M263" s="261"/>
      <c r="N263" s="262"/>
      <c r="O263" s="262"/>
      <c r="P263" s="262"/>
      <c r="Q263" s="262"/>
      <c r="R263" s="262"/>
      <c r="S263" s="262"/>
      <c r="T263" s="263"/>
      <c r="AT263" s="264" t="s">
        <v>275</v>
      </c>
      <c r="AU263" s="264" t="s">
        <v>90</v>
      </c>
      <c r="AV263" s="12" t="s">
        <v>90</v>
      </c>
      <c r="AW263" s="12" t="s">
        <v>42</v>
      </c>
      <c r="AX263" s="12" t="s">
        <v>87</v>
      </c>
      <c r="AY263" s="264" t="s">
        <v>183</v>
      </c>
    </row>
    <row r="264" s="12" customFormat="1">
      <c r="B264" s="253"/>
      <c r="C264" s="254"/>
      <c r="D264" s="255" t="s">
        <v>275</v>
      </c>
      <c r="E264" s="254"/>
      <c r="F264" s="257" t="s">
        <v>1621</v>
      </c>
      <c r="G264" s="254"/>
      <c r="H264" s="258">
        <v>5.0599999999999996</v>
      </c>
      <c r="I264" s="259"/>
      <c r="J264" s="254"/>
      <c r="K264" s="254"/>
      <c r="L264" s="260"/>
      <c r="M264" s="261"/>
      <c r="N264" s="262"/>
      <c r="O264" s="262"/>
      <c r="P264" s="262"/>
      <c r="Q264" s="262"/>
      <c r="R264" s="262"/>
      <c r="S264" s="262"/>
      <c r="T264" s="263"/>
      <c r="AT264" s="264" t="s">
        <v>275</v>
      </c>
      <c r="AU264" s="264" t="s">
        <v>90</v>
      </c>
      <c r="AV264" s="12" t="s">
        <v>90</v>
      </c>
      <c r="AW264" s="12" t="s">
        <v>6</v>
      </c>
      <c r="AX264" s="12" t="s">
        <v>87</v>
      </c>
      <c r="AY264" s="264" t="s">
        <v>183</v>
      </c>
    </row>
    <row r="265" s="1" customFormat="1" ht="25.5" customHeight="1">
      <c r="B265" s="47"/>
      <c r="C265" s="235" t="s">
        <v>612</v>
      </c>
      <c r="D265" s="235" t="s">
        <v>184</v>
      </c>
      <c r="E265" s="236" t="s">
        <v>1622</v>
      </c>
      <c r="F265" s="237" t="s">
        <v>1623</v>
      </c>
      <c r="G265" s="238" t="s">
        <v>272</v>
      </c>
      <c r="H265" s="239">
        <v>91.519999999999996</v>
      </c>
      <c r="I265" s="240"/>
      <c r="J265" s="241">
        <f>ROUND(I265*H265,2)</f>
        <v>0</v>
      </c>
      <c r="K265" s="237" t="s">
        <v>1460</v>
      </c>
      <c r="L265" s="73"/>
      <c r="M265" s="242" t="s">
        <v>34</v>
      </c>
      <c r="N265" s="243" t="s">
        <v>50</v>
      </c>
      <c r="O265" s="48"/>
      <c r="P265" s="244">
        <f>O265*H265</f>
        <v>0</v>
      </c>
      <c r="Q265" s="244">
        <v>0.0065599999999999999</v>
      </c>
      <c r="R265" s="244">
        <f>Q265*H265</f>
        <v>0.60037119999999999</v>
      </c>
      <c r="S265" s="244">
        <v>0</v>
      </c>
      <c r="T265" s="245">
        <f>S265*H265</f>
        <v>0</v>
      </c>
      <c r="AR265" s="24" t="s">
        <v>197</v>
      </c>
      <c r="AT265" s="24" t="s">
        <v>184</v>
      </c>
      <c r="AU265" s="24" t="s">
        <v>90</v>
      </c>
      <c r="AY265" s="24" t="s">
        <v>183</v>
      </c>
      <c r="BE265" s="246">
        <f>IF(N265="základní",J265,0)</f>
        <v>0</v>
      </c>
      <c r="BF265" s="246">
        <f>IF(N265="snížená",J265,0)</f>
        <v>0</v>
      </c>
      <c r="BG265" s="246">
        <f>IF(N265="zákl. přenesená",J265,0)</f>
        <v>0</v>
      </c>
      <c r="BH265" s="246">
        <f>IF(N265="sníž. přenesená",J265,0)</f>
        <v>0</v>
      </c>
      <c r="BI265" s="246">
        <f>IF(N265="nulová",J265,0)</f>
        <v>0</v>
      </c>
      <c r="BJ265" s="24" t="s">
        <v>87</v>
      </c>
      <c r="BK265" s="246">
        <f>ROUND(I265*H265,2)</f>
        <v>0</v>
      </c>
      <c r="BL265" s="24" t="s">
        <v>197</v>
      </c>
      <c r="BM265" s="24" t="s">
        <v>1624</v>
      </c>
    </row>
    <row r="266" s="12" customFormat="1">
      <c r="B266" s="253"/>
      <c r="C266" s="254"/>
      <c r="D266" s="255" t="s">
        <v>275</v>
      </c>
      <c r="E266" s="256" t="s">
        <v>34</v>
      </c>
      <c r="F266" s="257" t="s">
        <v>1607</v>
      </c>
      <c r="G266" s="254"/>
      <c r="H266" s="258">
        <v>91.519999999999996</v>
      </c>
      <c r="I266" s="259"/>
      <c r="J266" s="254"/>
      <c r="K266" s="254"/>
      <c r="L266" s="260"/>
      <c r="M266" s="261"/>
      <c r="N266" s="262"/>
      <c r="O266" s="262"/>
      <c r="P266" s="262"/>
      <c r="Q266" s="262"/>
      <c r="R266" s="262"/>
      <c r="S266" s="262"/>
      <c r="T266" s="263"/>
      <c r="AT266" s="264" t="s">
        <v>275</v>
      </c>
      <c r="AU266" s="264" t="s">
        <v>90</v>
      </c>
      <c r="AV266" s="12" t="s">
        <v>90</v>
      </c>
      <c r="AW266" s="12" t="s">
        <v>42</v>
      </c>
      <c r="AX266" s="12" t="s">
        <v>87</v>
      </c>
      <c r="AY266" s="264" t="s">
        <v>183</v>
      </c>
    </row>
    <row r="267" s="1" customFormat="1" ht="16.5" customHeight="1">
      <c r="B267" s="47"/>
      <c r="C267" s="235" t="s">
        <v>616</v>
      </c>
      <c r="D267" s="235" t="s">
        <v>184</v>
      </c>
      <c r="E267" s="236" t="s">
        <v>1625</v>
      </c>
      <c r="F267" s="237" t="s">
        <v>1626</v>
      </c>
      <c r="G267" s="238" t="s">
        <v>272</v>
      </c>
      <c r="H267" s="239">
        <v>91.760000000000005</v>
      </c>
      <c r="I267" s="240"/>
      <c r="J267" s="241">
        <f>ROUND(I267*H267,2)</f>
        <v>0</v>
      </c>
      <c r="K267" s="237" t="s">
        <v>34</v>
      </c>
      <c r="L267" s="73"/>
      <c r="M267" s="242" t="s">
        <v>34</v>
      </c>
      <c r="N267" s="243" t="s">
        <v>50</v>
      </c>
      <c r="O267" s="48"/>
      <c r="P267" s="244">
        <f>O267*H267</f>
        <v>0</v>
      </c>
      <c r="Q267" s="244">
        <v>0.0027299999999999998</v>
      </c>
      <c r="R267" s="244">
        <f>Q267*H267</f>
        <v>0.25050479999999997</v>
      </c>
      <c r="S267" s="244">
        <v>0</v>
      </c>
      <c r="T267" s="245">
        <f>S267*H267</f>
        <v>0</v>
      </c>
      <c r="AR267" s="24" t="s">
        <v>197</v>
      </c>
      <c r="AT267" s="24" t="s">
        <v>184</v>
      </c>
      <c r="AU267" s="24" t="s">
        <v>90</v>
      </c>
      <c r="AY267" s="24" t="s">
        <v>183</v>
      </c>
      <c r="BE267" s="246">
        <f>IF(N267="základní",J267,0)</f>
        <v>0</v>
      </c>
      <c r="BF267" s="246">
        <f>IF(N267="snížená",J267,0)</f>
        <v>0</v>
      </c>
      <c r="BG267" s="246">
        <f>IF(N267="zákl. přenesená",J267,0)</f>
        <v>0</v>
      </c>
      <c r="BH267" s="246">
        <f>IF(N267="sníž. přenesená",J267,0)</f>
        <v>0</v>
      </c>
      <c r="BI267" s="246">
        <f>IF(N267="nulová",J267,0)</f>
        <v>0</v>
      </c>
      <c r="BJ267" s="24" t="s">
        <v>87</v>
      </c>
      <c r="BK267" s="246">
        <f>ROUND(I267*H267,2)</f>
        <v>0</v>
      </c>
      <c r="BL267" s="24" t="s">
        <v>197</v>
      </c>
      <c r="BM267" s="24" t="s">
        <v>1627</v>
      </c>
    </row>
    <row r="268" s="12" customFormat="1">
      <c r="B268" s="253"/>
      <c r="C268" s="254"/>
      <c r="D268" s="255" t="s">
        <v>275</v>
      </c>
      <c r="E268" s="256" t="s">
        <v>34</v>
      </c>
      <c r="F268" s="257" t="s">
        <v>1628</v>
      </c>
      <c r="G268" s="254"/>
      <c r="H268" s="258">
        <v>35.359999999999999</v>
      </c>
      <c r="I268" s="259"/>
      <c r="J268" s="254"/>
      <c r="K268" s="254"/>
      <c r="L268" s="260"/>
      <c r="M268" s="261"/>
      <c r="N268" s="262"/>
      <c r="O268" s="262"/>
      <c r="P268" s="262"/>
      <c r="Q268" s="262"/>
      <c r="R268" s="262"/>
      <c r="S268" s="262"/>
      <c r="T268" s="263"/>
      <c r="AT268" s="264" t="s">
        <v>275</v>
      </c>
      <c r="AU268" s="264" t="s">
        <v>90</v>
      </c>
      <c r="AV268" s="12" t="s">
        <v>90</v>
      </c>
      <c r="AW268" s="12" t="s">
        <v>42</v>
      </c>
      <c r="AX268" s="12" t="s">
        <v>79</v>
      </c>
      <c r="AY268" s="264" t="s">
        <v>183</v>
      </c>
    </row>
    <row r="269" s="12" customFormat="1">
      <c r="B269" s="253"/>
      <c r="C269" s="254"/>
      <c r="D269" s="255" t="s">
        <v>275</v>
      </c>
      <c r="E269" s="256" t="s">
        <v>34</v>
      </c>
      <c r="F269" s="257" t="s">
        <v>1629</v>
      </c>
      <c r="G269" s="254"/>
      <c r="H269" s="258">
        <v>56.399999999999999</v>
      </c>
      <c r="I269" s="259"/>
      <c r="J269" s="254"/>
      <c r="K269" s="254"/>
      <c r="L269" s="260"/>
      <c r="M269" s="261"/>
      <c r="N269" s="262"/>
      <c r="O269" s="262"/>
      <c r="P269" s="262"/>
      <c r="Q269" s="262"/>
      <c r="R269" s="262"/>
      <c r="S269" s="262"/>
      <c r="T269" s="263"/>
      <c r="AT269" s="264" t="s">
        <v>275</v>
      </c>
      <c r="AU269" s="264" t="s">
        <v>90</v>
      </c>
      <c r="AV269" s="12" t="s">
        <v>90</v>
      </c>
      <c r="AW269" s="12" t="s">
        <v>42</v>
      </c>
      <c r="AX269" s="12" t="s">
        <v>79</v>
      </c>
      <c r="AY269" s="264" t="s">
        <v>183</v>
      </c>
    </row>
    <row r="270" s="1" customFormat="1" ht="25.5" customHeight="1">
      <c r="B270" s="47"/>
      <c r="C270" s="235" t="s">
        <v>620</v>
      </c>
      <c r="D270" s="235" t="s">
        <v>184</v>
      </c>
      <c r="E270" s="236" t="s">
        <v>1630</v>
      </c>
      <c r="F270" s="237" t="s">
        <v>1631</v>
      </c>
      <c r="G270" s="238" t="s">
        <v>272</v>
      </c>
      <c r="H270" s="239">
        <v>14.75</v>
      </c>
      <c r="I270" s="240"/>
      <c r="J270" s="241">
        <f>ROUND(I270*H270,2)</f>
        <v>0</v>
      </c>
      <c r="K270" s="237" t="s">
        <v>1460</v>
      </c>
      <c r="L270" s="73"/>
      <c r="M270" s="242" t="s">
        <v>34</v>
      </c>
      <c r="N270" s="243" t="s">
        <v>50</v>
      </c>
      <c r="O270" s="48"/>
      <c r="P270" s="244">
        <f>O270*H270</f>
        <v>0</v>
      </c>
      <c r="Q270" s="244">
        <v>0.01848</v>
      </c>
      <c r="R270" s="244">
        <f>Q270*H270</f>
        <v>0.27257999999999999</v>
      </c>
      <c r="S270" s="244">
        <v>0</v>
      </c>
      <c r="T270" s="245">
        <f>S270*H270</f>
        <v>0</v>
      </c>
      <c r="AR270" s="24" t="s">
        <v>197</v>
      </c>
      <c r="AT270" s="24" t="s">
        <v>184</v>
      </c>
      <c r="AU270" s="24" t="s">
        <v>90</v>
      </c>
      <c r="AY270" s="24" t="s">
        <v>183</v>
      </c>
      <c r="BE270" s="246">
        <f>IF(N270="základní",J270,0)</f>
        <v>0</v>
      </c>
      <c r="BF270" s="246">
        <f>IF(N270="snížená",J270,0)</f>
        <v>0</v>
      </c>
      <c r="BG270" s="246">
        <f>IF(N270="zákl. přenesená",J270,0)</f>
        <v>0</v>
      </c>
      <c r="BH270" s="246">
        <f>IF(N270="sníž. přenesená",J270,0)</f>
        <v>0</v>
      </c>
      <c r="BI270" s="246">
        <f>IF(N270="nulová",J270,0)</f>
        <v>0</v>
      </c>
      <c r="BJ270" s="24" t="s">
        <v>87</v>
      </c>
      <c r="BK270" s="246">
        <f>ROUND(I270*H270,2)</f>
        <v>0</v>
      </c>
      <c r="BL270" s="24" t="s">
        <v>197</v>
      </c>
      <c r="BM270" s="24" t="s">
        <v>1632</v>
      </c>
    </row>
    <row r="271" s="12" customFormat="1">
      <c r="B271" s="253"/>
      <c r="C271" s="254"/>
      <c r="D271" s="255" t="s">
        <v>275</v>
      </c>
      <c r="E271" s="256" t="s">
        <v>34</v>
      </c>
      <c r="F271" s="257" t="s">
        <v>1615</v>
      </c>
      <c r="G271" s="254"/>
      <c r="H271" s="258">
        <v>14.75</v>
      </c>
      <c r="I271" s="259"/>
      <c r="J271" s="254"/>
      <c r="K271" s="254"/>
      <c r="L271" s="260"/>
      <c r="M271" s="261"/>
      <c r="N271" s="262"/>
      <c r="O271" s="262"/>
      <c r="P271" s="262"/>
      <c r="Q271" s="262"/>
      <c r="R271" s="262"/>
      <c r="S271" s="262"/>
      <c r="T271" s="263"/>
      <c r="AT271" s="264" t="s">
        <v>275</v>
      </c>
      <c r="AU271" s="264" t="s">
        <v>90</v>
      </c>
      <c r="AV271" s="12" t="s">
        <v>90</v>
      </c>
      <c r="AW271" s="12" t="s">
        <v>42</v>
      </c>
      <c r="AX271" s="12" t="s">
        <v>87</v>
      </c>
      <c r="AY271" s="264" t="s">
        <v>183</v>
      </c>
    </row>
    <row r="272" s="1" customFormat="1" ht="25.5" customHeight="1">
      <c r="B272" s="47"/>
      <c r="C272" s="235" t="s">
        <v>624</v>
      </c>
      <c r="D272" s="235" t="s">
        <v>184</v>
      </c>
      <c r="E272" s="236" t="s">
        <v>1633</v>
      </c>
      <c r="F272" s="237" t="s">
        <v>1634</v>
      </c>
      <c r="G272" s="238" t="s">
        <v>272</v>
      </c>
      <c r="H272" s="239">
        <v>14.75</v>
      </c>
      <c r="I272" s="240"/>
      <c r="J272" s="241">
        <f>ROUND(I272*H272,2)</f>
        <v>0</v>
      </c>
      <c r="K272" s="237" t="s">
        <v>34</v>
      </c>
      <c r="L272" s="73"/>
      <c r="M272" s="242" t="s">
        <v>34</v>
      </c>
      <c r="N272" s="243" t="s">
        <v>50</v>
      </c>
      <c r="O272" s="48"/>
      <c r="P272" s="244">
        <f>O272*H272</f>
        <v>0</v>
      </c>
      <c r="Q272" s="244">
        <v>0.00042000000000000002</v>
      </c>
      <c r="R272" s="244">
        <f>Q272*H272</f>
        <v>0.006195</v>
      </c>
      <c r="S272" s="244">
        <v>0</v>
      </c>
      <c r="T272" s="245">
        <f>S272*H272</f>
        <v>0</v>
      </c>
      <c r="AR272" s="24" t="s">
        <v>197</v>
      </c>
      <c r="AT272" s="24" t="s">
        <v>184</v>
      </c>
      <c r="AU272" s="24" t="s">
        <v>90</v>
      </c>
      <c r="AY272" s="24" t="s">
        <v>183</v>
      </c>
      <c r="BE272" s="246">
        <f>IF(N272="základní",J272,0)</f>
        <v>0</v>
      </c>
      <c r="BF272" s="246">
        <f>IF(N272="snížená",J272,0)</f>
        <v>0</v>
      </c>
      <c r="BG272" s="246">
        <f>IF(N272="zákl. přenesená",J272,0)</f>
        <v>0</v>
      </c>
      <c r="BH272" s="246">
        <f>IF(N272="sníž. přenesená",J272,0)</f>
        <v>0</v>
      </c>
      <c r="BI272" s="246">
        <f>IF(N272="nulová",J272,0)</f>
        <v>0</v>
      </c>
      <c r="BJ272" s="24" t="s">
        <v>87</v>
      </c>
      <c r="BK272" s="246">
        <f>ROUND(I272*H272,2)</f>
        <v>0</v>
      </c>
      <c r="BL272" s="24" t="s">
        <v>197</v>
      </c>
      <c r="BM272" s="24" t="s">
        <v>1635</v>
      </c>
    </row>
    <row r="273" s="12" customFormat="1">
      <c r="B273" s="253"/>
      <c r="C273" s="254"/>
      <c r="D273" s="255" t="s">
        <v>275</v>
      </c>
      <c r="E273" s="256" t="s">
        <v>34</v>
      </c>
      <c r="F273" s="257" t="s">
        <v>1615</v>
      </c>
      <c r="G273" s="254"/>
      <c r="H273" s="258">
        <v>14.75</v>
      </c>
      <c r="I273" s="259"/>
      <c r="J273" s="254"/>
      <c r="K273" s="254"/>
      <c r="L273" s="260"/>
      <c r="M273" s="261"/>
      <c r="N273" s="262"/>
      <c r="O273" s="262"/>
      <c r="P273" s="262"/>
      <c r="Q273" s="262"/>
      <c r="R273" s="262"/>
      <c r="S273" s="262"/>
      <c r="T273" s="263"/>
      <c r="AT273" s="264" t="s">
        <v>275</v>
      </c>
      <c r="AU273" s="264" t="s">
        <v>90</v>
      </c>
      <c r="AV273" s="12" t="s">
        <v>90</v>
      </c>
      <c r="AW273" s="12" t="s">
        <v>42</v>
      </c>
      <c r="AX273" s="12" t="s">
        <v>87</v>
      </c>
      <c r="AY273" s="264" t="s">
        <v>183</v>
      </c>
    </row>
    <row r="274" s="1" customFormat="1" ht="25.5" customHeight="1">
      <c r="B274" s="47"/>
      <c r="C274" s="235" t="s">
        <v>628</v>
      </c>
      <c r="D274" s="235" t="s">
        <v>184</v>
      </c>
      <c r="E274" s="236" t="s">
        <v>1636</v>
      </c>
      <c r="F274" s="237" t="s">
        <v>1637</v>
      </c>
      <c r="G274" s="238" t="s">
        <v>318</v>
      </c>
      <c r="H274" s="239">
        <v>1.75</v>
      </c>
      <c r="I274" s="240"/>
      <c r="J274" s="241">
        <f>ROUND(I274*H274,2)</f>
        <v>0</v>
      </c>
      <c r="K274" s="237" t="s">
        <v>1460</v>
      </c>
      <c r="L274" s="73"/>
      <c r="M274" s="242" t="s">
        <v>34</v>
      </c>
      <c r="N274" s="243" t="s">
        <v>50</v>
      </c>
      <c r="O274" s="48"/>
      <c r="P274" s="244">
        <f>O274*H274</f>
        <v>0</v>
      </c>
      <c r="Q274" s="244">
        <v>2.2563399999999998</v>
      </c>
      <c r="R274" s="244">
        <f>Q274*H274</f>
        <v>3.9485949999999996</v>
      </c>
      <c r="S274" s="244">
        <v>0</v>
      </c>
      <c r="T274" s="245">
        <f>S274*H274</f>
        <v>0</v>
      </c>
      <c r="AR274" s="24" t="s">
        <v>197</v>
      </c>
      <c r="AT274" s="24" t="s">
        <v>184</v>
      </c>
      <c r="AU274" s="24" t="s">
        <v>90</v>
      </c>
      <c r="AY274" s="24" t="s">
        <v>183</v>
      </c>
      <c r="BE274" s="246">
        <f>IF(N274="základní",J274,0)</f>
        <v>0</v>
      </c>
      <c r="BF274" s="246">
        <f>IF(N274="snížená",J274,0)</f>
        <v>0</v>
      </c>
      <c r="BG274" s="246">
        <f>IF(N274="zákl. přenesená",J274,0)</f>
        <v>0</v>
      </c>
      <c r="BH274" s="246">
        <f>IF(N274="sníž. přenesená",J274,0)</f>
        <v>0</v>
      </c>
      <c r="BI274" s="246">
        <f>IF(N274="nulová",J274,0)</f>
        <v>0</v>
      </c>
      <c r="BJ274" s="24" t="s">
        <v>87</v>
      </c>
      <c r="BK274" s="246">
        <f>ROUND(I274*H274,2)</f>
        <v>0</v>
      </c>
      <c r="BL274" s="24" t="s">
        <v>197</v>
      </c>
      <c r="BM274" s="24" t="s">
        <v>1638</v>
      </c>
    </row>
    <row r="275" s="12" customFormat="1">
      <c r="B275" s="253"/>
      <c r="C275" s="254"/>
      <c r="D275" s="255" t="s">
        <v>275</v>
      </c>
      <c r="E275" s="256" t="s">
        <v>34</v>
      </c>
      <c r="F275" s="257" t="s">
        <v>1639</v>
      </c>
      <c r="G275" s="254"/>
      <c r="H275" s="258">
        <v>1.75</v>
      </c>
      <c r="I275" s="259"/>
      <c r="J275" s="254"/>
      <c r="K275" s="254"/>
      <c r="L275" s="260"/>
      <c r="M275" s="261"/>
      <c r="N275" s="262"/>
      <c r="O275" s="262"/>
      <c r="P275" s="262"/>
      <c r="Q275" s="262"/>
      <c r="R275" s="262"/>
      <c r="S275" s="262"/>
      <c r="T275" s="263"/>
      <c r="AT275" s="264" t="s">
        <v>275</v>
      </c>
      <c r="AU275" s="264" t="s">
        <v>90</v>
      </c>
      <c r="AV275" s="12" t="s">
        <v>90</v>
      </c>
      <c r="AW275" s="12" t="s">
        <v>42</v>
      </c>
      <c r="AX275" s="12" t="s">
        <v>87</v>
      </c>
      <c r="AY275" s="264" t="s">
        <v>183</v>
      </c>
    </row>
    <row r="276" s="1" customFormat="1" ht="38.25" customHeight="1">
      <c r="B276" s="47"/>
      <c r="C276" s="235" t="s">
        <v>632</v>
      </c>
      <c r="D276" s="235" t="s">
        <v>184</v>
      </c>
      <c r="E276" s="236" t="s">
        <v>1640</v>
      </c>
      <c r="F276" s="237" t="s">
        <v>1641</v>
      </c>
      <c r="G276" s="238" t="s">
        <v>318</v>
      </c>
      <c r="H276" s="239">
        <v>1</v>
      </c>
      <c r="I276" s="240"/>
      <c r="J276" s="241">
        <f>ROUND(I276*H276,2)</f>
        <v>0</v>
      </c>
      <c r="K276" s="237" t="s">
        <v>1460</v>
      </c>
      <c r="L276" s="73"/>
      <c r="M276" s="242" t="s">
        <v>34</v>
      </c>
      <c r="N276" s="243" t="s">
        <v>50</v>
      </c>
      <c r="O276" s="48"/>
      <c r="P276" s="244">
        <f>O276*H276</f>
        <v>0</v>
      </c>
      <c r="Q276" s="244">
        <v>0</v>
      </c>
      <c r="R276" s="244">
        <f>Q276*H276</f>
        <v>0</v>
      </c>
      <c r="S276" s="244">
        <v>0</v>
      </c>
      <c r="T276" s="245">
        <f>S276*H276</f>
        <v>0</v>
      </c>
      <c r="AR276" s="24" t="s">
        <v>197</v>
      </c>
      <c r="AT276" s="24" t="s">
        <v>184</v>
      </c>
      <c r="AU276" s="24" t="s">
        <v>90</v>
      </c>
      <c r="AY276" s="24" t="s">
        <v>183</v>
      </c>
      <c r="BE276" s="246">
        <f>IF(N276="základní",J276,0)</f>
        <v>0</v>
      </c>
      <c r="BF276" s="246">
        <f>IF(N276="snížená",J276,0)</f>
        <v>0</v>
      </c>
      <c r="BG276" s="246">
        <f>IF(N276="zákl. přenesená",J276,0)</f>
        <v>0</v>
      </c>
      <c r="BH276" s="246">
        <f>IF(N276="sníž. přenesená",J276,0)</f>
        <v>0</v>
      </c>
      <c r="BI276" s="246">
        <f>IF(N276="nulová",J276,0)</f>
        <v>0</v>
      </c>
      <c r="BJ276" s="24" t="s">
        <v>87</v>
      </c>
      <c r="BK276" s="246">
        <f>ROUND(I276*H276,2)</f>
        <v>0</v>
      </c>
      <c r="BL276" s="24" t="s">
        <v>197</v>
      </c>
      <c r="BM276" s="24" t="s">
        <v>1642</v>
      </c>
    </row>
    <row r="277" s="12" customFormat="1">
      <c r="B277" s="253"/>
      <c r="C277" s="254"/>
      <c r="D277" s="255" t="s">
        <v>275</v>
      </c>
      <c r="E277" s="256" t="s">
        <v>34</v>
      </c>
      <c r="F277" s="257" t="s">
        <v>87</v>
      </c>
      <c r="G277" s="254"/>
      <c r="H277" s="258">
        <v>1</v>
      </c>
      <c r="I277" s="259"/>
      <c r="J277" s="254"/>
      <c r="K277" s="254"/>
      <c r="L277" s="260"/>
      <c r="M277" s="261"/>
      <c r="N277" s="262"/>
      <c r="O277" s="262"/>
      <c r="P277" s="262"/>
      <c r="Q277" s="262"/>
      <c r="R277" s="262"/>
      <c r="S277" s="262"/>
      <c r="T277" s="263"/>
      <c r="AT277" s="264" t="s">
        <v>275</v>
      </c>
      <c r="AU277" s="264" t="s">
        <v>90</v>
      </c>
      <c r="AV277" s="12" t="s">
        <v>90</v>
      </c>
      <c r="AW277" s="12" t="s">
        <v>42</v>
      </c>
      <c r="AX277" s="12" t="s">
        <v>87</v>
      </c>
      <c r="AY277" s="264" t="s">
        <v>183</v>
      </c>
    </row>
    <row r="278" s="1" customFormat="1" ht="16.5" customHeight="1">
      <c r="B278" s="47"/>
      <c r="C278" s="235" t="s">
        <v>636</v>
      </c>
      <c r="D278" s="235" t="s">
        <v>184</v>
      </c>
      <c r="E278" s="236" t="s">
        <v>1643</v>
      </c>
      <c r="F278" s="237" t="s">
        <v>1644</v>
      </c>
      <c r="G278" s="238" t="s">
        <v>305</v>
      </c>
      <c r="H278" s="239">
        <v>0.27300000000000002</v>
      </c>
      <c r="I278" s="240"/>
      <c r="J278" s="241">
        <f>ROUND(I278*H278,2)</f>
        <v>0</v>
      </c>
      <c r="K278" s="237" t="s">
        <v>1460</v>
      </c>
      <c r="L278" s="73"/>
      <c r="M278" s="242" t="s">
        <v>34</v>
      </c>
      <c r="N278" s="243" t="s">
        <v>50</v>
      </c>
      <c r="O278" s="48"/>
      <c r="P278" s="244">
        <f>O278*H278</f>
        <v>0</v>
      </c>
      <c r="Q278" s="244">
        <v>1.0530600000000001</v>
      </c>
      <c r="R278" s="244">
        <f>Q278*H278</f>
        <v>0.28748538000000007</v>
      </c>
      <c r="S278" s="244">
        <v>0</v>
      </c>
      <c r="T278" s="245">
        <f>S278*H278</f>
        <v>0</v>
      </c>
      <c r="AR278" s="24" t="s">
        <v>197</v>
      </c>
      <c r="AT278" s="24" t="s">
        <v>184</v>
      </c>
      <c r="AU278" s="24" t="s">
        <v>90</v>
      </c>
      <c r="AY278" s="24" t="s">
        <v>183</v>
      </c>
      <c r="BE278" s="246">
        <f>IF(N278="základní",J278,0)</f>
        <v>0</v>
      </c>
      <c r="BF278" s="246">
        <f>IF(N278="snížená",J278,0)</f>
        <v>0</v>
      </c>
      <c r="BG278" s="246">
        <f>IF(N278="zákl. přenesená",J278,0)</f>
        <v>0</v>
      </c>
      <c r="BH278" s="246">
        <f>IF(N278="sníž. přenesená",J278,0)</f>
        <v>0</v>
      </c>
      <c r="BI278" s="246">
        <f>IF(N278="nulová",J278,0)</f>
        <v>0</v>
      </c>
      <c r="BJ278" s="24" t="s">
        <v>87</v>
      </c>
      <c r="BK278" s="246">
        <f>ROUND(I278*H278,2)</f>
        <v>0</v>
      </c>
      <c r="BL278" s="24" t="s">
        <v>197</v>
      </c>
      <c r="BM278" s="24" t="s">
        <v>1645</v>
      </c>
    </row>
    <row r="279" s="12" customFormat="1">
      <c r="B279" s="253"/>
      <c r="C279" s="254"/>
      <c r="D279" s="255" t="s">
        <v>275</v>
      </c>
      <c r="E279" s="256" t="s">
        <v>34</v>
      </c>
      <c r="F279" s="257" t="s">
        <v>1646</v>
      </c>
      <c r="G279" s="254"/>
      <c r="H279" s="258">
        <v>0.27300000000000002</v>
      </c>
      <c r="I279" s="259"/>
      <c r="J279" s="254"/>
      <c r="K279" s="254"/>
      <c r="L279" s="260"/>
      <c r="M279" s="261"/>
      <c r="N279" s="262"/>
      <c r="O279" s="262"/>
      <c r="P279" s="262"/>
      <c r="Q279" s="262"/>
      <c r="R279" s="262"/>
      <c r="S279" s="262"/>
      <c r="T279" s="263"/>
      <c r="AT279" s="264" t="s">
        <v>275</v>
      </c>
      <c r="AU279" s="264" t="s">
        <v>90</v>
      </c>
      <c r="AV279" s="12" t="s">
        <v>90</v>
      </c>
      <c r="AW279" s="12" t="s">
        <v>42</v>
      </c>
      <c r="AX279" s="12" t="s">
        <v>87</v>
      </c>
      <c r="AY279" s="264" t="s">
        <v>183</v>
      </c>
    </row>
    <row r="280" s="1" customFormat="1" ht="16.5" customHeight="1">
      <c r="B280" s="47"/>
      <c r="C280" s="235" t="s">
        <v>640</v>
      </c>
      <c r="D280" s="235" t="s">
        <v>184</v>
      </c>
      <c r="E280" s="236" t="s">
        <v>1647</v>
      </c>
      <c r="F280" s="237" t="s">
        <v>1648</v>
      </c>
      <c r="G280" s="238" t="s">
        <v>272</v>
      </c>
      <c r="H280" s="239">
        <v>6.75</v>
      </c>
      <c r="I280" s="240"/>
      <c r="J280" s="241">
        <f>ROUND(I280*H280,2)</f>
        <v>0</v>
      </c>
      <c r="K280" s="237" t="s">
        <v>34</v>
      </c>
      <c r="L280" s="73"/>
      <c r="M280" s="242" t="s">
        <v>34</v>
      </c>
      <c r="N280" s="243" t="s">
        <v>50</v>
      </c>
      <c r="O280" s="48"/>
      <c r="P280" s="244">
        <f>O280*H280</f>
        <v>0</v>
      </c>
      <c r="Q280" s="244">
        <v>0.042000000000000003</v>
      </c>
      <c r="R280" s="244">
        <f>Q280*H280</f>
        <v>0.28350000000000003</v>
      </c>
      <c r="S280" s="244">
        <v>0</v>
      </c>
      <c r="T280" s="245">
        <f>S280*H280</f>
        <v>0</v>
      </c>
      <c r="AR280" s="24" t="s">
        <v>197</v>
      </c>
      <c r="AT280" s="24" t="s">
        <v>184</v>
      </c>
      <c r="AU280" s="24" t="s">
        <v>90</v>
      </c>
      <c r="AY280" s="24" t="s">
        <v>183</v>
      </c>
      <c r="BE280" s="246">
        <f>IF(N280="základní",J280,0)</f>
        <v>0</v>
      </c>
      <c r="BF280" s="246">
        <f>IF(N280="snížená",J280,0)</f>
        <v>0</v>
      </c>
      <c r="BG280" s="246">
        <f>IF(N280="zákl. přenesená",J280,0)</f>
        <v>0</v>
      </c>
      <c r="BH280" s="246">
        <f>IF(N280="sníž. přenesená",J280,0)</f>
        <v>0</v>
      </c>
      <c r="BI280" s="246">
        <f>IF(N280="nulová",J280,0)</f>
        <v>0</v>
      </c>
      <c r="BJ280" s="24" t="s">
        <v>87</v>
      </c>
      <c r="BK280" s="246">
        <f>ROUND(I280*H280,2)</f>
        <v>0</v>
      </c>
      <c r="BL280" s="24" t="s">
        <v>197</v>
      </c>
      <c r="BM280" s="24" t="s">
        <v>1649</v>
      </c>
    </row>
    <row r="281" s="12" customFormat="1">
      <c r="B281" s="253"/>
      <c r="C281" s="254"/>
      <c r="D281" s="255" t="s">
        <v>275</v>
      </c>
      <c r="E281" s="256" t="s">
        <v>34</v>
      </c>
      <c r="F281" s="257" t="s">
        <v>1650</v>
      </c>
      <c r="G281" s="254"/>
      <c r="H281" s="258">
        <v>6.75</v>
      </c>
      <c r="I281" s="259"/>
      <c r="J281" s="254"/>
      <c r="K281" s="254"/>
      <c r="L281" s="260"/>
      <c r="M281" s="261"/>
      <c r="N281" s="262"/>
      <c r="O281" s="262"/>
      <c r="P281" s="262"/>
      <c r="Q281" s="262"/>
      <c r="R281" s="262"/>
      <c r="S281" s="262"/>
      <c r="T281" s="263"/>
      <c r="AT281" s="264" t="s">
        <v>275</v>
      </c>
      <c r="AU281" s="264" t="s">
        <v>90</v>
      </c>
      <c r="AV281" s="12" t="s">
        <v>90</v>
      </c>
      <c r="AW281" s="12" t="s">
        <v>42</v>
      </c>
      <c r="AX281" s="12" t="s">
        <v>87</v>
      </c>
      <c r="AY281" s="264" t="s">
        <v>183</v>
      </c>
    </row>
    <row r="282" s="1" customFormat="1" ht="25.5" customHeight="1">
      <c r="B282" s="47"/>
      <c r="C282" s="235" t="s">
        <v>646</v>
      </c>
      <c r="D282" s="235" t="s">
        <v>184</v>
      </c>
      <c r="E282" s="236" t="s">
        <v>1651</v>
      </c>
      <c r="F282" s="237" t="s">
        <v>1652</v>
      </c>
      <c r="G282" s="238" t="s">
        <v>528</v>
      </c>
      <c r="H282" s="239">
        <v>2</v>
      </c>
      <c r="I282" s="240"/>
      <c r="J282" s="241">
        <f>ROUND(I282*H282,2)</f>
        <v>0</v>
      </c>
      <c r="K282" s="237" t="s">
        <v>1460</v>
      </c>
      <c r="L282" s="73"/>
      <c r="M282" s="242" t="s">
        <v>34</v>
      </c>
      <c r="N282" s="243" t="s">
        <v>50</v>
      </c>
      <c r="O282" s="48"/>
      <c r="P282" s="244">
        <f>O282*H282</f>
        <v>0</v>
      </c>
      <c r="Q282" s="244">
        <v>0.016979999999999999</v>
      </c>
      <c r="R282" s="244">
        <f>Q282*H282</f>
        <v>0.033959999999999997</v>
      </c>
      <c r="S282" s="244">
        <v>0</v>
      </c>
      <c r="T282" s="245">
        <f>S282*H282</f>
        <v>0</v>
      </c>
      <c r="AR282" s="24" t="s">
        <v>197</v>
      </c>
      <c r="AT282" s="24" t="s">
        <v>184</v>
      </c>
      <c r="AU282" s="24" t="s">
        <v>90</v>
      </c>
      <c r="AY282" s="24" t="s">
        <v>183</v>
      </c>
      <c r="BE282" s="246">
        <f>IF(N282="základní",J282,0)</f>
        <v>0</v>
      </c>
      <c r="BF282" s="246">
        <f>IF(N282="snížená",J282,0)</f>
        <v>0</v>
      </c>
      <c r="BG282" s="246">
        <f>IF(N282="zákl. přenesená",J282,0)</f>
        <v>0</v>
      </c>
      <c r="BH282" s="246">
        <f>IF(N282="sníž. přenesená",J282,0)</f>
        <v>0</v>
      </c>
      <c r="BI282" s="246">
        <f>IF(N282="nulová",J282,0)</f>
        <v>0</v>
      </c>
      <c r="BJ282" s="24" t="s">
        <v>87</v>
      </c>
      <c r="BK282" s="246">
        <f>ROUND(I282*H282,2)</f>
        <v>0</v>
      </c>
      <c r="BL282" s="24" t="s">
        <v>197</v>
      </c>
      <c r="BM282" s="24" t="s">
        <v>1653</v>
      </c>
    </row>
    <row r="283" s="12" customFormat="1">
      <c r="B283" s="253"/>
      <c r="C283" s="254"/>
      <c r="D283" s="255" t="s">
        <v>275</v>
      </c>
      <c r="E283" s="256" t="s">
        <v>34</v>
      </c>
      <c r="F283" s="257" t="s">
        <v>90</v>
      </c>
      <c r="G283" s="254"/>
      <c r="H283" s="258">
        <v>2</v>
      </c>
      <c r="I283" s="259"/>
      <c r="J283" s="254"/>
      <c r="K283" s="254"/>
      <c r="L283" s="260"/>
      <c r="M283" s="261"/>
      <c r="N283" s="262"/>
      <c r="O283" s="262"/>
      <c r="P283" s="262"/>
      <c r="Q283" s="262"/>
      <c r="R283" s="262"/>
      <c r="S283" s="262"/>
      <c r="T283" s="263"/>
      <c r="AT283" s="264" t="s">
        <v>275</v>
      </c>
      <c r="AU283" s="264" t="s">
        <v>90</v>
      </c>
      <c r="AV283" s="12" t="s">
        <v>90</v>
      </c>
      <c r="AW283" s="12" t="s">
        <v>42</v>
      </c>
      <c r="AX283" s="12" t="s">
        <v>79</v>
      </c>
      <c r="AY283" s="264" t="s">
        <v>183</v>
      </c>
    </row>
    <row r="284" s="13" customFormat="1">
      <c r="B284" s="280"/>
      <c r="C284" s="281"/>
      <c r="D284" s="255" t="s">
        <v>275</v>
      </c>
      <c r="E284" s="282" t="s">
        <v>34</v>
      </c>
      <c r="F284" s="283" t="s">
        <v>1463</v>
      </c>
      <c r="G284" s="281"/>
      <c r="H284" s="284">
        <v>2</v>
      </c>
      <c r="I284" s="285"/>
      <c r="J284" s="281"/>
      <c r="K284" s="281"/>
      <c r="L284" s="286"/>
      <c r="M284" s="287"/>
      <c r="N284" s="288"/>
      <c r="O284" s="288"/>
      <c r="P284" s="288"/>
      <c r="Q284" s="288"/>
      <c r="R284" s="288"/>
      <c r="S284" s="288"/>
      <c r="T284" s="289"/>
      <c r="AT284" s="290" t="s">
        <v>275</v>
      </c>
      <c r="AU284" s="290" t="s">
        <v>90</v>
      </c>
      <c r="AV284" s="13" t="s">
        <v>197</v>
      </c>
      <c r="AW284" s="13" t="s">
        <v>42</v>
      </c>
      <c r="AX284" s="13" t="s">
        <v>87</v>
      </c>
      <c r="AY284" s="290" t="s">
        <v>183</v>
      </c>
    </row>
    <row r="285" s="1" customFormat="1" ht="16.5" customHeight="1">
      <c r="B285" s="47"/>
      <c r="C285" s="265" t="s">
        <v>650</v>
      </c>
      <c r="D285" s="265" t="s">
        <v>302</v>
      </c>
      <c r="E285" s="266" t="s">
        <v>1654</v>
      </c>
      <c r="F285" s="267" t="s">
        <v>1655</v>
      </c>
      <c r="G285" s="268" t="s">
        <v>528</v>
      </c>
      <c r="H285" s="269">
        <v>2</v>
      </c>
      <c r="I285" s="270"/>
      <c r="J285" s="271">
        <f>ROUND(I285*H285,2)</f>
        <v>0</v>
      </c>
      <c r="K285" s="267" t="s">
        <v>34</v>
      </c>
      <c r="L285" s="272"/>
      <c r="M285" s="273" t="s">
        <v>34</v>
      </c>
      <c r="N285" s="274" t="s">
        <v>50</v>
      </c>
      <c r="O285" s="48"/>
      <c r="P285" s="244">
        <f>O285*H285</f>
        <v>0</v>
      </c>
      <c r="Q285" s="244">
        <v>0.0112</v>
      </c>
      <c r="R285" s="244">
        <f>Q285*H285</f>
        <v>0.0224</v>
      </c>
      <c r="S285" s="244">
        <v>0</v>
      </c>
      <c r="T285" s="245">
        <f>S285*H285</f>
        <v>0</v>
      </c>
      <c r="AR285" s="24" t="s">
        <v>212</v>
      </c>
      <c r="AT285" s="24" t="s">
        <v>302</v>
      </c>
      <c r="AU285" s="24" t="s">
        <v>90</v>
      </c>
      <c r="AY285" s="24" t="s">
        <v>183</v>
      </c>
      <c r="BE285" s="246">
        <f>IF(N285="základní",J285,0)</f>
        <v>0</v>
      </c>
      <c r="BF285" s="246">
        <f>IF(N285="snížená",J285,0)</f>
        <v>0</v>
      </c>
      <c r="BG285" s="246">
        <f>IF(N285="zákl. přenesená",J285,0)</f>
        <v>0</v>
      </c>
      <c r="BH285" s="246">
        <f>IF(N285="sníž. přenesená",J285,0)</f>
        <v>0</v>
      </c>
      <c r="BI285" s="246">
        <f>IF(N285="nulová",J285,0)</f>
        <v>0</v>
      </c>
      <c r="BJ285" s="24" t="s">
        <v>87</v>
      </c>
      <c r="BK285" s="246">
        <f>ROUND(I285*H285,2)</f>
        <v>0</v>
      </c>
      <c r="BL285" s="24" t="s">
        <v>197</v>
      </c>
      <c r="BM285" s="24" t="s">
        <v>1656</v>
      </c>
    </row>
    <row r="286" s="1" customFormat="1" ht="16.5" customHeight="1">
      <c r="B286" s="47"/>
      <c r="C286" s="265" t="s">
        <v>655</v>
      </c>
      <c r="D286" s="265" t="s">
        <v>302</v>
      </c>
      <c r="E286" s="266" t="s">
        <v>1657</v>
      </c>
      <c r="F286" s="267" t="s">
        <v>1658</v>
      </c>
      <c r="G286" s="268" t="s">
        <v>528</v>
      </c>
      <c r="H286" s="269">
        <v>1</v>
      </c>
      <c r="I286" s="270"/>
      <c r="J286" s="271">
        <f>ROUND(I286*H286,2)</f>
        <v>0</v>
      </c>
      <c r="K286" s="267" t="s">
        <v>273</v>
      </c>
      <c r="L286" s="272"/>
      <c r="M286" s="273" t="s">
        <v>34</v>
      </c>
      <c r="N286" s="274" t="s">
        <v>50</v>
      </c>
      <c r="O286" s="48"/>
      <c r="P286" s="244">
        <f>O286*H286</f>
        <v>0</v>
      </c>
      <c r="Q286" s="244">
        <v>0.015400000000000001</v>
      </c>
      <c r="R286" s="244">
        <f>Q286*H286</f>
        <v>0.015400000000000001</v>
      </c>
      <c r="S286" s="244">
        <v>0</v>
      </c>
      <c r="T286" s="245">
        <f>S286*H286</f>
        <v>0</v>
      </c>
      <c r="AR286" s="24" t="s">
        <v>212</v>
      </c>
      <c r="AT286" s="24" t="s">
        <v>302</v>
      </c>
      <c r="AU286" s="24" t="s">
        <v>90</v>
      </c>
      <c r="AY286" s="24" t="s">
        <v>183</v>
      </c>
      <c r="BE286" s="246">
        <f>IF(N286="základní",J286,0)</f>
        <v>0</v>
      </c>
      <c r="BF286" s="246">
        <f>IF(N286="snížená",J286,0)</f>
        <v>0</v>
      </c>
      <c r="BG286" s="246">
        <f>IF(N286="zákl. přenesená",J286,0)</f>
        <v>0</v>
      </c>
      <c r="BH286" s="246">
        <f>IF(N286="sníž. přenesená",J286,0)</f>
        <v>0</v>
      </c>
      <c r="BI286" s="246">
        <f>IF(N286="nulová",J286,0)</f>
        <v>0</v>
      </c>
      <c r="BJ286" s="24" t="s">
        <v>87</v>
      </c>
      <c r="BK286" s="246">
        <f>ROUND(I286*H286,2)</f>
        <v>0</v>
      </c>
      <c r="BL286" s="24" t="s">
        <v>197</v>
      </c>
      <c r="BM286" s="24" t="s">
        <v>1659</v>
      </c>
    </row>
    <row r="287" s="1" customFormat="1" ht="38.25" customHeight="1">
      <c r="B287" s="47"/>
      <c r="C287" s="235" t="s">
        <v>660</v>
      </c>
      <c r="D287" s="235" t="s">
        <v>184</v>
      </c>
      <c r="E287" s="236" t="s">
        <v>1660</v>
      </c>
      <c r="F287" s="237" t="s">
        <v>1661</v>
      </c>
      <c r="G287" s="238" t="s">
        <v>528</v>
      </c>
      <c r="H287" s="239">
        <v>1</v>
      </c>
      <c r="I287" s="240"/>
      <c r="J287" s="241">
        <f>ROUND(I287*H287,2)</f>
        <v>0</v>
      </c>
      <c r="K287" s="237" t="s">
        <v>273</v>
      </c>
      <c r="L287" s="73"/>
      <c r="M287" s="242" t="s">
        <v>34</v>
      </c>
      <c r="N287" s="243" t="s">
        <v>50</v>
      </c>
      <c r="O287" s="48"/>
      <c r="P287" s="244">
        <f>O287*H287</f>
        <v>0</v>
      </c>
      <c r="Q287" s="244">
        <v>0.033730000000000003</v>
      </c>
      <c r="R287" s="244">
        <f>Q287*H287</f>
        <v>0.033730000000000003</v>
      </c>
      <c r="S287" s="244">
        <v>0</v>
      </c>
      <c r="T287" s="245">
        <f>S287*H287</f>
        <v>0</v>
      </c>
      <c r="AR287" s="24" t="s">
        <v>197</v>
      </c>
      <c r="AT287" s="24" t="s">
        <v>184</v>
      </c>
      <c r="AU287" s="24" t="s">
        <v>90</v>
      </c>
      <c r="AY287" s="24" t="s">
        <v>183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24" t="s">
        <v>87</v>
      </c>
      <c r="BK287" s="246">
        <f>ROUND(I287*H287,2)</f>
        <v>0</v>
      </c>
      <c r="BL287" s="24" t="s">
        <v>197</v>
      </c>
      <c r="BM287" s="24" t="s">
        <v>1662</v>
      </c>
    </row>
    <row r="288" s="1" customFormat="1" ht="25.5" customHeight="1">
      <c r="B288" s="47"/>
      <c r="C288" s="235" t="s">
        <v>666</v>
      </c>
      <c r="D288" s="235" t="s">
        <v>184</v>
      </c>
      <c r="E288" s="236" t="s">
        <v>1663</v>
      </c>
      <c r="F288" s="237" t="s">
        <v>1664</v>
      </c>
      <c r="G288" s="238" t="s">
        <v>528</v>
      </c>
      <c r="H288" s="239">
        <v>4</v>
      </c>
      <c r="I288" s="240"/>
      <c r="J288" s="241">
        <f>ROUND(I288*H288,2)</f>
        <v>0</v>
      </c>
      <c r="K288" s="237" t="s">
        <v>569</v>
      </c>
      <c r="L288" s="73"/>
      <c r="M288" s="242" t="s">
        <v>34</v>
      </c>
      <c r="N288" s="243" t="s">
        <v>50</v>
      </c>
      <c r="O288" s="48"/>
      <c r="P288" s="244">
        <f>O288*H288</f>
        <v>0</v>
      </c>
      <c r="Q288" s="244">
        <v>0</v>
      </c>
      <c r="R288" s="244">
        <f>Q288*H288</f>
        <v>0</v>
      </c>
      <c r="S288" s="244">
        <v>0</v>
      </c>
      <c r="T288" s="245">
        <f>S288*H288</f>
        <v>0</v>
      </c>
      <c r="AR288" s="24" t="s">
        <v>197</v>
      </c>
      <c r="AT288" s="24" t="s">
        <v>184</v>
      </c>
      <c r="AU288" s="24" t="s">
        <v>90</v>
      </c>
      <c r="AY288" s="24" t="s">
        <v>183</v>
      </c>
      <c r="BE288" s="246">
        <f>IF(N288="základní",J288,0)</f>
        <v>0</v>
      </c>
      <c r="BF288" s="246">
        <f>IF(N288="snížená",J288,0)</f>
        <v>0</v>
      </c>
      <c r="BG288" s="246">
        <f>IF(N288="zákl. přenesená",J288,0)</f>
        <v>0</v>
      </c>
      <c r="BH288" s="246">
        <f>IF(N288="sníž. přenesená",J288,0)</f>
        <v>0</v>
      </c>
      <c r="BI288" s="246">
        <f>IF(N288="nulová",J288,0)</f>
        <v>0</v>
      </c>
      <c r="BJ288" s="24" t="s">
        <v>87</v>
      </c>
      <c r="BK288" s="246">
        <f>ROUND(I288*H288,2)</f>
        <v>0</v>
      </c>
      <c r="BL288" s="24" t="s">
        <v>197</v>
      </c>
      <c r="BM288" s="24" t="s">
        <v>1665</v>
      </c>
    </row>
    <row r="289" s="12" customFormat="1">
      <c r="B289" s="253"/>
      <c r="C289" s="254"/>
      <c r="D289" s="255" t="s">
        <v>275</v>
      </c>
      <c r="E289" s="256" t="s">
        <v>34</v>
      </c>
      <c r="F289" s="257" t="s">
        <v>197</v>
      </c>
      <c r="G289" s="254"/>
      <c r="H289" s="258">
        <v>4</v>
      </c>
      <c r="I289" s="259"/>
      <c r="J289" s="254"/>
      <c r="K289" s="254"/>
      <c r="L289" s="260"/>
      <c r="M289" s="261"/>
      <c r="N289" s="262"/>
      <c r="O289" s="262"/>
      <c r="P289" s="262"/>
      <c r="Q289" s="262"/>
      <c r="R289" s="262"/>
      <c r="S289" s="262"/>
      <c r="T289" s="263"/>
      <c r="AT289" s="264" t="s">
        <v>275</v>
      </c>
      <c r="AU289" s="264" t="s">
        <v>90</v>
      </c>
      <c r="AV289" s="12" t="s">
        <v>90</v>
      </c>
      <c r="AW289" s="12" t="s">
        <v>42</v>
      </c>
      <c r="AX289" s="12" t="s">
        <v>87</v>
      </c>
      <c r="AY289" s="264" t="s">
        <v>183</v>
      </c>
    </row>
    <row r="290" s="11" customFormat="1" ht="29.88" customHeight="1">
      <c r="B290" s="219"/>
      <c r="C290" s="220"/>
      <c r="D290" s="221" t="s">
        <v>78</v>
      </c>
      <c r="E290" s="233" t="s">
        <v>212</v>
      </c>
      <c r="F290" s="233" t="s">
        <v>505</v>
      </c>
      <c r="G290" s="220"/>
      <c r="H290" s="220"/>
      <c r="I290" s="223"/>
      <c r="J290" s="234">
        <f>BK290</f>
        <v>0</v>
      </c>
      <c r="K290" s="220"/>
      <c r="L290" s="225"/>
      <c r="M290" s="226"/>
      <c r="N290" s="227"/>
      <c r="O290" s="227"/>
      <c r="P290" s="228">
        <f>SUM(P291:P306)</f>
        <v>0</v>
      </c>
      <c r="Q290" s="227"/>
      <c r="R290" s="228">
        <f>SUM(R291:R306)</f>
        <v>0.31730000000000003</v>
      </c>
      <c r="S290" s="227"/>
      <c r="T290" s="229">
        <f>SUM(T291:T306)</f>
        <v>0</v>
      </c>
      <c r="AR290" s="230" t="s">
        <v>87</v>
      </c>
      <c r="AT290" s="231" t="s">
        <v>78</v>
      </c>
      <c r="AU290" s="231" t="s">
        <v>87</v>
      </c>
      <c r="AY290" s="230" t="s">
        <v>183</v>
      </c>
      <c r="BK290" s="232">
        <f>SUM(BK291:BK306)</f>
        <v>0</v>
      </c>
    </row>
    <row r="291" s="1" customFormat="1" ht="16.5" customHeight="1">
      <c r="B291" s="47"/>
      <c r="C291" s="235" t="s">
        <v>670</v>
      </c>
      <c r="D291" s="235" t="s">
        <v>184</v>
      </c>
      <c r="E291" s="236" t="s">
        <v>1666</v>
      </c>
      <c r="F291" s="237" t="s">
        <v>1667</v>
      </c>
      <c r="G291" s="238" t="s">
        <v>1193</v>
      </c>
      <c r="H291" s="239">
        <v>1</v>
      </c>
      <c r="I291" s="240"/>
      <c r="J291" s="241">
        <f>ROUND(I291*H291,2)</f>
        <v>0</v>
      </c>
      <c r="K291" s="237" t="s">
        <v>34</v>
      </c>
      <c r="L291" s="73"/>
      <c r="M291" s="242" t="s">
        <v>34</v>
      </c>
      <c r="N291" s="243" t="s">
        <v>50</v>
      </c>
      <c r="O291" s="48"/>
      <c r="P291" s="244">
        <f>O291*H291</f>
        <v>0</v>
      </c>
      <c r="Q291" s="244">
        <v>0.01196</v>
      </c>
      <c r="R291" s="244">
        <f>Q291*H291</f>
        <v>0.01196</v>
      </c>
      <c r="S291" s="244">
        <v>0</v>
      </c>
      <c r="T291" s="245">
        <f>S291*H291</f>
        <v>0</v>
      </c>
      <c r="AR291" s="24" t="s">
        <v>197</v>
      </c>
      <c r="AT291" s="24" t="s">
        <v>184</v>
      </c>
      <c r="AU291" s="24" t="s">
        <v>90</v>
      </c>
      <c r="AY291" s="24" t="s">
        <v>183</v>
      </c>
      <c r="BE291" s="246">
        <f>IF(N291="základní",J291,0)</f>
        <v>0</v>
      </c>
      <c r="BF291" s="246">
        <f>IF(N291="snížená",J291,0)</f>
        <v>0</v>
      </c>
      <c r="BG291" s="246">
        <f>IF(N291="zákl. přenesená",J291,0)</f>
        <v>0</v>
      </c>
      <c r="BH291" s="246">
        <f>IF(N291="sníž. přenesená",J291,0)</f>
        <v>0</v>
      </c>
      <c r="BI291" s="246">
        <f>IF(N291="nulová",J291,0)</f>
        <v>0</v>
      </c>
      <c r="BJ291" s="24" t="s">
        <v>87</v>
      </c>
      <c r="BK291" s="246">
        <f>ROUND(I291*H291,2)</f>
        <v>0</v>
      </c>
      <c r="BL291" s="24" t="s">
        <v>197</v>
      </c>
      <c r="BM291" s="24" t="s">
        <v>1668</v>
      </c>
    </row>
    <row r="292" s="12" customFormat="1">
      <c r="B292" s="253"/>
      <c r="C292" s="254"/>
      <c r="D292" s="255" t="s">
        <v>275</v>
      </c>
      <c r="E292" s="256" t="s">
        <v>34</v>
      </c>
      <c r="F292" s="257" t="s">
        <v>87</v>
      </c>
      <c r="G292" s="254"/>
      <c r="H292" s="258">
        <v>1</v>
      </c>
      <c r="I292" s="259"/>
      <c r="J292" s="254"/>
      <c r="K292" s="254"/>
      <c r="L292" s="260"/>
      <c r="M292" s="261"/>
      <c r="N292" s="262"/>
      <c r="O292" s="262"/>
      <c r="P292" s="262"/>
      <c r="Q292" s="262"/>
      <c r="R292" s="262"/>
      <c r="S292" s="262"/>
      <c r="T292" s="263"/>
      <c r="AT292" s="264" t="s">
        <v>275</v>
      </c>
      <c r="AU292" s="264" t="s">
        <v>90</v>
      </c>
      <c r="AV292" s="12" t="s">
        <v>90</v>
      </c>
      <c r="AW292" s="12" t="s">
        <v>42</v>
      </c>
      <c r="AX292" s="12" t="s">
        <v>87</v>
      </c>
      <c r="AY292" s="264" t="s">
        <v>183</v>
      </c>
    </row>
    <row r="293" s="14" customFormat="1">
      <c r="B293" s="291"/>
      <c r="C293" s="292"/>
      <c r="D293" s="255" t="s">
        <v>275</v>
      </c>
      <c r="E293" s="293" t="s">
        <v>34</v>
      </c>
      <c r="F293" s="294" t="s">
        <v>1669</v>
      </c>
      <c r="G293" s="292"/>
      <c r="H293" s="293" t="s">
        <v>34</v>
      </c>
      <c r="I293" s="295"/>
      <c r="J293" s="292"/>
      <c r="K293" s="292"/>
      <c r="L293" s="296"/>
      <c r="M293" s="297"/>
      <c r="N293" s="298"/>
      <c r="O293" s="298"/>
      <c r="P293" s="298"/>
      <c r="Q293" s="298"/>
      <c r="R293" s="298"/>
      <c r="S293" s="298"/>
      <c r="T293" s="299"/>
      <c r="AT293" s="300" t="s">
        <v>275</v>
      </c>
      <c r="AU293" s="300" t="s">
        <v>90</v>
      </c>
      <c r="AV293" s="14" t="s">
        <v>87</v>
      </c>
      <c r="AW293" s="14" t="s">
        <v>42</v>
      </c>
      <c r="AX293" s="14" t="s">
        <v>79</v>
      </c>
      <c r="AY293" s="300" t="s">
        <v>183</v>
      </c>
    </row>
    <row r="294" s="14" customFormat="1">
      <c r="B294" s="291"/>
      <c r="C294" s="292"/>
      <c r="D294" s="255" t="s">
        <v>275</v>
      </c>
      <c r="E294" s="293" t="s">
        <v>34</v>
      </c>
      <c r="F294" s="294" t="s">
        <v>1670</v>
      </c>
      <c r="G294" s="292"/>
      <c r="H294" s="293" t="s">
        <v>34</v>
      </c>
      <c r="I294" s="295"/>
      <c r="J294" s="292"/>
      <c r="K294" s="292"/>
      <c r="L294" s="296"/>
      <c r="M294" s="297"/>
      <c r="N294" s="298"/>
      <c r="O294" s="298"/>
      <c r="P294" s="298"/>
      <c r="Q294" s="298"/>
      <c r="R294" s="298"/>
      <c r="S294" s="298"/>
      <c r="T294" s="299"/>
      <c r="AT294" s="300" t="s">
        <v>275</v>
      </c>
      <c r="AU294" s="300" t="s">
        <v>90</v>
      </c>
      <c r="AV294" s="14" t="s">
        <v>87</v>
      </c>
      <c r="AW294" s="14" t="s">
        <v>42</v>
      </c>
      <c r="AX294" s="14" t="s">
        <v>79</v>
      </c>
      <c r="AY294" s="300" t="s">
        <v>183</v>
      </c>
    </row>
    <row r="295" s="1" customFormat="1" ht="16.5" customHeight="1">
      <c r="B295" s="47"/>
      <c r="C295" s="235" t="s">
        <v>676</v>
      </c>
      <c r="D295" s="235" t="s">
        <v>184</v>
      </c>
      <c r="E295" s="236" t="s">
        <v>1671</v>
      </c>
      <c r="F295" s="237" t="s">
        <v>1672</v>
      </c>
      <c r="G295" s="238" t="s">
        <v>1673</v>
      </c>
      <c r="H295" s="239">
        <v>1</v>
      </c>
      <c r="I295" s="240"/>
      <c r="J295" s="241">
        <f>ROUND(I295*H295,2)</f>
        <v>0</v>
      </c>
      <c r="K295" s="237" t="s">
        <v>34</v>
      </c>
      <c r="L295" s="73"/>
      <c r="M295" s="242" t="s">
        <v>34</v>
      </c>
      <c r="N295" s="243" t="s">
        <v>50</v>
      </c>
      <c r="O295" s="48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AR295" s="24" t="s">
        <v>197</v>
      </c>
      <c r="AT295" s="24" t="s">
        <v>184</v>
      </c>
      <c r="AU295" s="24" t="s">
        <v>90</v>
      </c>
      <c r="AY295" s="24" t="s">
        <v>183</v>
      </c>
      <c r="BE295" s="246">
        <f>IF(N295="základní",J295,0)</f>
        <v>0</v>
      </c>
      <c r="BF295" s="246">
        <f>IF(N295="snížená",J295,0)</f>
        <v>0</v>
      </c>
      <c r="BG295" s="246">
        <f>IF(N295="zákl. přenesená",J295,0)</f>
        <v>0</v>
      </c>
      <c r="BH295" s="246">
        <f>IF(N295="sníž. přenesená",J295,0)</f>
        <v>0</v>
      </c>
      <c r="BI295" s="246">
        <f>IF(N295="nulová",J295,0)</f>
        <v>0</v>
      </c>
      <c r="BJ295" s="24" t="s">
        <v>87</v>
      </c>
      <c r="BK295" s="246">
        <f>ROUND(I295*H295,2)</f>
        <v>0</v>
      </c>
      <c r="BL295" s="24" t="s">
        <v>197</v>
      </c>
      <c r="BM295" s="24" t="s">
        <v>1674</v>
      </c>
    </row>
    <row r="296" s="12" customFormat="1">
      <c r="B296" s="253"/>
      <c r="C296" s="254"/>
      <c r="D296" s="255" t="s">
        <v>275</v>
      </c>
      <c r="E296" s="256" t="s">
        <v>34</v>
      </c>
      <c r="F296" s="257" t="s">
        <v>1675</v>
      </c>
      <c r="G296" s="254"/>
      <c r="H296" s="258">
        <v>1</v>
      </c>
      <c r="I296" s="259"/>
      <c r="J296" s="254"/>
      <c r="K296" s="254"/>
      <c r="L296" s="260"/>
      <c r="M296" s="261"/>
      <c r="N296" s="262"/>
      <c r="O296" s="262"/>
      <c r="P296" s="262"/>
      <c r="Q296" s="262"/>
      <c r="R296" s="262"/>
      <c r="S296" s="262"/>
      <c r="T296" s="263"/>
      <c r="AT296" s="264" t="s">
        <v>275</v>
      </c>
      <c r="AU296" s="264" t="s">
        <v>90</v>
      </c>
      <c r="AV296" s="12" t="s">
        <v>90</v>
      </c>
      <c r="AW296" s="12" t="s">
        <v>42</v>
      </c>
      <c r="AX296" s="12" t="s">
        <v>87</v>
      </c>
      <c r="AY296" s="264" t="s">
        <v>183</v>
      </c>
    </row>
    <row r="297" s="14" customFormat="1">
      <c r="B297" s="291"/>
      <c r="C297" s="292"/>
      <c r="D297" s="255" t="s">
        <v>275</v>
      </c>
      <c r="E297" s="293" t="s">
        <v>34</v>
      </c>
      <c r="F297" s="294" t="s">
        <v>1676</v>
      </c>
      <c r="G297" s="292"/>
      <c r="H297" s="293" t="s">
        <v>34</v>
      </c>
      <c r="I297" s="295"/>
      <c r="J297" s="292"/>
      <c r="K297" s="292"/>
      <c r="L297" s="296"/>
      <c r="M297" s="297"/>
      <c r="N297" s="298"/>
      <c r="O297" s="298"/>
      <c r="P297" s="298"/>
      <c r="Q297" s="298"/>
      <c r="R297" s="298"/>
      <c r="S297" s="298"/>
      <c r="T297" s="299"/>
      <c r="AT297" s="300" t="s">
        <v>275</v>
      </c>
      <c r="AU297" s="300" t="s">
        <v>90</v>
      </c>
      <c r="AV297" s="14" t="s">
        <v>87</v>
      </c>
      <c r="AW297" s="14" t="s">
        <v>42</v>
      </c>
      <c r="AX297" s="14" t="s">
        <v>79</v>
      </c>
      <c r="AY297" s="300" t="s">
        <v>183</v>
      </c>
    </row>
    <row r="298" s="14" customFormat="1">
      <c r="B298" s="291"/>
      <c r="C298" s="292"/>
      <c r="D298" s="255" t="s">
        <v>275</v>
      </c>
      <c r="E298" s="293" t="s">
        <v>34</v>
      </c>
      <c r="F298" s="294" t="s">
        <v>1677</v>
      </c>
      <c r="G298" s="292"/>
      <c r="H298" s="293" t="s">
        <v>34</v>
      </c>
      <c r="I298" s="295"/>
      <c r="J298" s="292"/>
      <c r="K298" s="292"/>
      <c r="L298" s="296"/>
      <c r="M298" s="297"/>
      <c r="N298" s="298"/>
      <c r="O298" s="298"/>
      <c r="P298" s="298"/>
      <c r="Q298" s="298"/>
      <c r="R298" s="298"/>
      <c r="S298" s="298"/>
      <c r="T298" s="299"/>
      <c r="AT298" s="300" t="s">
        <v>275</v>
      </c>
      <c r="AU298" s="300" t="s">
        <v>90</v>
      </c>
      <c r="AV298" s="14" t="s">
        <v>87</v>
      </c>
      <c r="AW298" s="14" t="s">
        <v>42</v>
      </c>
      <c r="AX298" s="14" t="s">
        <v>79</v>
      </c>
      <c r="AY298" s="300" t="s">
        <v>183</v>
      </c>
    </row>
    <row r="299" s="14" customFormat="1">
      <c r="B299" s="291"/>
      <c r="C299" s="292"/>
      <c r="D299" s="255" t="s">
        <v>275</v>
      </c>
      <c r="E299" s="293" t="s">
        <v>34</v>
      </c>
      <c r="F299" s="294" t="s">
        <v>1678</v>
      </c>
      <c r="G299" s="292"/>
      <c r="H299" s="293" t="s">
        <v>34</v>
      </c>
      <c r="I299" s="295"/>
      <c r="J299" s="292"/>
      <c r="K299" s="292"/>
      <c r="L299" s="296"/>
      <c r="M299" s="297"/>
      <c r="N299" s="298"/>
      <c r="O299" s="298"/>
      <c r="P299" s="298"/>
      <c r="Q299" s="298"/>
      <c r="R299" s="298"/>
      <c r="S299" s="298"/>
      <c r="T299" s="299"/>
      <c r="AT299" s="300" t="s">
        <v>275</v>
      </c>
      <c r="AU299" s="300" t="s">
        <v>90</v>
      </c>
      <c r="AV299" s="14" t="s">
        <v>87</v>
      </c>
      <c r="AW299" s="14" t="s">
        <v>42</v>
      </c>
      <c r="AX299" s="14" t="s">
        <v>79</v>
      </c>
      <c r="AY299" s="300" t="s">
        <v>183</v>
      </c>
    </row>
    <row r="300" s="14" customFormat="1">
      <c r="B300" s="291"/>
      <c r="C300" s="292"/>
      <c r="D300" s="255" t="s">
        <v>275</v>
      </c>
      <c r="E300" s="293" t="s">
        <v>34</v>
      </c>
      <c r="F300" s="294" t="s">
        <v>1679</v>
      </c>
      <c r="G300" s="292"/>
      <c r="H300" s="293" t="s">
        <v>34</v>
      </c>
      <c r="I300" s="295"/>
      <c r="J300" s="292"/>
      <c r="K300" s="292"/>
      <c r="L300" s="296"/>
      <c r="M300" s="297"/>
      <c r="N300" s="298"/>
      <c r="O300" s="298"/>
      <c r="P300" s="298"/>
      <c r="Q300" s="298"/>
      <c r="R300" s="298"/>
      <c r="S300" s="298"/>
      <c r="T300" s="299"/>
      <c r="AT300" s="300" t="s">
        <v>275</v>
      </c>
      <c r="AU300" s="300" t="s">
        <v>90</v>
      </c>
      <c r="AV300" s="14" t="s">
        <v>87</v>
      </c>
      <c r="AW300" s="14" t="s">
        <v>42</v>
      </c>
      <c r="AX300" s="14" t="s">
        <v>79</v>
      </c>
      <c r="AY300" s="300" t="s">
        <v>183</v>
      </c>
    </row>
    <row r="301" s="14" customFormat="1">
      <c r="B301" s="291"/>
      <c r="C301" s="292"/>
      <c r="D301" s="255" t="s">
        <v>275</v>
      </c>
      <c r="E301" s="293" t="s">
        <v>34</v>
      </c>
      <c r="F301" s="294" t="s">
        <v>1680</v>
      </c>
      <c r="G301" s="292"/>
      <c r="H301" s="293" t="s">
        <v>34</v>
      </c>
      <c r="I301" s="295"/>
      <c r="J301" s="292"/>
      <c r="K301" s="292"/>
      <c r="L301" s="296"/>
      <c r="M301" s="297"/>
      <c r="N301" s="298"/>
      <c r="O301" s="298"/>
      <c r="P301" s="298"/>
      <c r="Q301" s="298"/>
      <c r="R301" s="298"/>
      <c r="S301" s="298"/>
      <c r="T301" s="299"/>
      <c r="AT301" s="300" t="s">
        <v>275</v>
      </c>
      <c r="AU301" s="300" t="s">
        <v>90</v>
      </c>
      <c r="AV301" s="14" t="s">
        <v>87</v>
      </c>
      <c r="AW301" s="14" t="s">
        <v>42</v>
      </c>
      <c r="AX301" s="14" t="s">
        <v>79</v>
      </c>
      <c r="AY301" s="300" t="s">
        <v>183</v>
      </c>
    </row>
    <row r="302" s="14" customFormat="1">
      <c r="B302" s="291"/>
      <c r="C302" s="292"/>
      <c r="D302" s="255" t="s">
        <v>275</v>
      </c>
      <c r="E302" s="293" t="s">
        <v>34</v>
      </c>
      <c r="F302" s="294" t="s">
        <v>1681</v>
      </c>
      <c r="G302" s="292"/>
      <c r="H302" s="293" t="s">
        <v>34</v>
      </c>
      <c r="I302" s="295"/>
      <c r="J302" s="292"/>
      <c r="K302" s="292"/>
      <c r="L302" s="296"/>
      <c r="M302" s="297"/>
      <c r="N302" s="298"/>
      <c r="O302" s="298"/>
      <c r="P302" s="298"/>
      <c r="Q302" s="298"/>
      <c r="R302" s="298"/>
      <c r="S302" s="298"/>
      <c r="T302" s="299"/>
      <c r="AT302" s="300" t="s">
        <v>275</v>
      </c>
      <c r="AU302" s="300" t="s">
        <v>90</v>
      </c>
      <c r="AV302" s="14" t="s">
        <v>87</v>
      </c>
      <c r="AW302" s="14" t="s">
        <v>42</v>
      </c>
      <c r="AX302" s="14" t="s">
        <v>79</v>
      </c>
      <c r="AY302" s="300" t="s">
        <v>183</v>
      </c>
    </row>
    <row r="303" s="14" customFormat="1">
      <c r="B303" s="291"/>
      <c r="C303" s="292"/>
      <c r="D303" s="255" t="s">
        <v>275</v>
      </c>
      <c r="E303" s="293" t="s">
        <v>34</v>
      </c>
      <c r="F303" s="294" t="s">
        <v>1682</v>
      </c>
      <c r="G303" s="292"/>
      <c r="H303" s="293" t="s">
        <v>34</v>
      </c>
      <c r="I303" s="295"/>
      <c r="J303" s="292"/>
      <c r="K303" s="292"/>
      <c r="L303" s="296"/>
      <c r="M303" s="297"/>
      <c r="N303" s="298"/>
      <c r="O303" s="298"/>
      <c r="P303" s="298"/>
      <c r="Q303" s="298"/>
      <c r="R303" s="298"/>
      <c r="S303" s="298"/>
      <c r="T303" s="299"/>
      <c r="AT303" s="300" t="s">
        <v>275</v>
      </c>
      <c r="AU303" s="300" t="s">
        <v>90</v>
      </c>
      <c r="AV303" s="14" t="s">
        <v>87</v>
      </c>
      <c r="AW303" s="14" t="s">
        <v>42</v>
      </c>
      <c r="AX303" s="14" t="s">
        <v>79</v>
      </c>
      <c r="AY303" s="300" t="s">
        <v>183</v>
      </c>
    </row>
    <row r="304" s="1" customFormat="1" ht="25.5" customHeight="1">
      <c r="B304" s="47"/>
      <c r="C304" s="235" t="s">
        <v>681</v>
      </c>
      <c r="D304" s="235" t="s">
        <v>184</v>
      </c>
      <c r="E304" s="236" t="s">
        <v>625</v>
      </c>
      <c r="F304" s="237" t="s">
        <v>626</v>
      </c>
      <c r="G304" s="238" t="s">
        <v>528</v>
      </c>
      <c r="H304" s="239">
        <v>1</v>
      </c>
      <c r="I304" s="240"/>
      <c r="J304" s="241">
        <f>ROUND(I304*H304,2)</f>
        <v>0</v>
      </c>
      <c r="K304" s="237" t="s">
        <v>273</v>
      </c>
      <c r="L304" s="73"/>
      <c r="M304" s="242" t="s">
        <v>34</v>
      </c>
      <c r="N304" s="243" t="s">
        <v>50</v>
      </c>
      <c r="O304" s="48"/>
      <c r="P304" s="244">
        <f>O304*H304</f>
        <v>0</v>
      </c>
      <c r="Q304" s="244">
        <v>0.21734000000000001</v>
      </c>
      <c r="R304" s="244">
        <f>Q304*H304</f>
        <v>0.21734000000000001</v>
      </c>
      <c r="S304" s="244">
        <v>0</v>
      </c>
      <c r="T304" s="245">
        <f>S304*H304</f>
        <v>0</v>
      </c>
      <c r="AR304" s="24" t="s">
        <v>197</v>
      </c>
      <c r="AT304" s="24" t="s">
        <v>184</v>
      </c>
      <c r="AU304" s="24" t="s">
        <v>90</v>
      </c>
      <c r="AY304" s="24" t="s">
        <v>183</v>
      </c>
      <c r="BE304" s="246">
        <f>IF(N304="základní",J304,0)</f>
        <v>0</v>
      </c>
      <c r="BF304" s="246">
        <f>IF(N304="snížená",J304,0)</f>
        <v>0</v>
      </c>
      <c r="BG304" s="246">
        <f>IF(N304="zákl. přenesená",J304,0)</f>
        <v>0</v>
      </c>
      <c r="BH304" s="246">
        <f>IF(N304="sníž. přenesená",J304,0)</f>
        <v>0</v>
      </c>
      <c r="BI304" s="246">
        <f>IF(N304="nulová",J304,0)</f>
        <v>0</v>
      </c>
      <c r="BJ304" s="24" t="s">
        <v>87</v>
      </c>
      <c r="BK304" s="246">
        <f>ROUND(I304*H304,2)</f>
        <v>0</v>
      </c>
      <c r="BL304" s="24" t="s">
        <v>197</v>
      </c>
      <c r="BM304" s="24" t="s">
        <v>1683</v>
      </c>
    </row>
    <row r="305" s="12" customFormat="1">
      <c r="B305" s="253"/>
      <c r="C305" s="254"/>
      <c r="D305" s="255" t="s">
        <v>275</v>
      </c>
      <c r="E305" s="256" t="s">
        <v>34</v>
      </c>
      <c r="F305" s="257" t="s">
        <v>87</v>
      </c>
      <c r="G305" s="254"/>
      <c r="H305" s="258">
        <v>1</v>
      </c>
      <c r="I305" s="259"/>
      <c r="J305" s="254"/>
      <c r="K305" s="254"/>
      <c r="L305" s="260"/>
      <c r="M305" s="261"/>
      <c r="N305" s="262"/>
      <c r="O305" s="262"/>
      <c r="P305" s="262"/>
      <c r="Q305" s="262"/>
      <c r="R305" s="262"/>
      <c r="S305" s="262"/>
      <c r="T305" s="263"/>
      <c r="AT305" s="264" t="s">
        <v>275</v>
      </c>
      <c r="AU305" s="264" t="s">
        <v>90</v>
      </c>
      <c r="AV305" s="12" t="s">
        <v>90</v>
      </c>
      <c r="AW305" s="12" t="s">
        <v>42</v>
      </c>
      <c r="AX305" s="12" t="s">
        <v>87</v>
      </c>
      <c r="AY305" s="264" t="s">
        <v>183</v>
      </c>
    </row>
    <row r="306" s="1" customFormat="1" ht="16.5" customHeight="1">
      <c r="B306" s="47"/>
      <c r="C306" s="265" t="s">
        <v>685</v>
      </c>
      <c r="D306" s="265" t="s">
        <v>302</v>
      </c>
      <c r="E306" s="266" t="s">
        <v>1684</v>
      </c>
      <c r="F306" s="267" t="s">
        <v>1685</v>
      </c>
      <c r="G306" s="268" t="s">
        <v>272</v>
      </c>
      <c r="H306" s="269">
        <v>80</v>
      </c>
      <c r="I306" s="270"/>
      <c r="J306" s="271">
        <f>ROUND(I306*H306,2)</f>
        <v>0</v>
      </c>
      <c r="K306" s="267" t="s">
        <v>273</v>
      </c>
      <c r="L306" s="272"/>
      <c r="M306" s="273" t="s">
        <v>34</v>
      </c>
      <c r="N306" s="274" t="s">
        <v>50</v>
      </c>
      <c r="O306" s="48"/>
      <c r="P306" s="244">
        <f>O306*H306</f>
        <v>0</v>
      </c>
      <c r="Q306" s="244">
        <v>0.0011000000000000001</v>
      </c>
      <c r="R306" s="244">
        <f>Q306*H306</f>
        <v>0.088000000000000009</v>
      </c>
      <c r="S306" s="244">
        <v>0</v>
      </c>
      <c r="T306" s="245">
        <f>S306*H306</f>
        <v>0</v>
      </c>
      <c r="AR306" s="24" t="s">
        <v>212</v>
      </c>
      <c r="AT306" s="24" t="s">
        <v>302</v>
      </c>
      <c r="AU306" s="24" t="s">
        <v>90</v>
      </c>
      <c r="AY306" s="24" t="s">
        <v>183</v>
      </c>
      <c r="BE306" s="246">
        <f>IF(N306="základní",J306,0)</f>
        <v>0</v>
      </c>
      <c r="BF306" s="246">
        <f>IF(N306="snížená",J306,0)</f>
        <v>0</v>
      </c>
      <c r="BG306" s="246">
        <f>IF(N306="zákl. přenesená",J306,0)</f>
        <v>0</v>
      </c>
      <c r="BH306" s="246">
        <f>IF(N306="sníž. přenesená",J306,0)</f>
        <v>0</v>
      </c>
      <c r="BI306" s="246">
        <f>IF(N306="nulová",J306,0)</f>
        <v>0</v>
      </c>
      <c r="BJ306" s="24" t="s">
        <v>87</v>
      </c>
      <c r="BK306" s="246">
        <f>ROUND(I306*H306,2)</f>
        <v>0</v>
      </c>
      <c r="BL306" s="24" t="s">
        <v>197</v>
      </c>
      <c r="BM306" s="24" t="s">
        <v>1686</v>
      </c>
    </row>
    <row r="307" s="11" customFormat="1" ht="29.88" customHeight="1">
      <c r="B307" s="219"/>
      <c r="C307" s="220"/>
      <c r="D307" s="221" t="s">
        <v>78</v>
      </c>
      <c r="E307" s="233" t="s">
        <v>216</v>
      </c>
      <c r="F307" s="233" t="s">
        <v>1687</v>
      </c>
      <c r="G307" s="220"/>
      <c r="H307" s="220"/>
      <c r="I307" s="223"/>
      <c r="J307" s="234">
        <f>BK307</f>
        <v>0</v>
      </c>
      <c r="K307" s="220"/>
      <c r="L307" s="225"/>
      <c r="M307" s="226"/>
      <c r="N307" s="227"/>
      <c r="O307" s="227"/>
      <c r="P307" s="228">
        <f>SUM(P308:P338)</f>
        <v>0</v>
      </c>
      <c r="Q307" s="227"/>
      <c r="R307" s="228">
        <f>SUM(R308:R338)</f>
        <v>1.6054142</v>
      </c>
      <c r="S307" s="227"/>
      <c r="T307" s="229">
        <f>SUM(T308:T338)</f>
        <v>1.3468499999999999</v>
      </c>
      <c r="AR307" s="230" t="s">
        <v>87</v>
      </c>
      <c r="AT307" s="231" t="s">
        <v>78</v>
      </c>
      <c r="AU307" s="231" t="s">
        <v>87</v>
      </c>
      <c r="AY307" s="230" t="s">
        <v>183</v>
      </c>
      <c r="BK307" s="232">
        <f>SUM(BK308:BK338)</f>
        <v>0</v>
      </c>
    </row>
    <row r="308" s="1" customFormat="1" ht="25.5" customHeight="1">
      <c r="B308" s="47"/>
      <c r="C308" s="235" t="s">
        <v>689</v>
      </c>
      <c r="D308" s="235" t="s">
        <v>184</v>
      </c>
      <c r="E308" s="236" t="s">
        <v>1688</v>
      </c>
      <c r="F308" s="237" t="s">
        <v>1689</v>
      </c>
      <c r="G308" s="238" t="s">
        <v>289</v>
      </c>
      <c r="H308" s="239">
        <v>66.549999999999997</v>
      </c>
      <c r="I308" s="240"/>
      <c r="J308" s="241">
        <f>ROUND(I308*H308,2)</f>
        <v>0</v>
      </c>
      <c r="K308" s="237" t="s">
        <v>1460</v>
      </c>
      <c r="L308" s="73"/>
      <c r="M308" s="242" t="s">
        <v>34</v>
      </c>
      <c r="N308" s="243" t="s">
        <v>50</v>
      </c>
      <c r="O308" s="48"/>
      <c r="P308" s="244">
        <f>O308*H308</f>
        <v>0</v>
      </c>
      <c r="Q308" s="244">
        <v>0.0235</v>
      </c>
      <c r="R308" s="244">
        <f>Q308*H308</f>
        <v>1.563925</v>
      </c>
      <c r="S308" s="244">
        <v>0</v>
      </c>
      <c r="T308" s="245">
        <f>S308*H308</f>
        <v>0</v>
      </c>
      <c r="AR308" s="24" t="s">
        <v>197</v>
      </c>
      <c r="AT308" s="24" t="s">
        <v>184</v>
      </c>
      <c r="AU308" s="24" t="s">
        <v>90</v>
      </c>
      <c r="AY308" s="24" t="s">
        <v>183</v>
      </c>
      <c r="BE308" s="246">
        <f>IF(N308="základní",J308,0)</f>
        <v>0</v>
      </c>
      <c r="BF308" s="246">
        <f>IF(N308="snížená",J308,0)</f>
        <v>0</v>
      </c>
      <c r="BG308" s="246">
        <f>IF(N308="zákl. přenesená",J308,0)</f>
        <v>0</v>
      </c>
      <c r="BH308" s="246">
        <f>IF(N308="sníž. přenesená",J308,0)</f>
        <v>0</v>
      </c>
      <c r="BI308" s="246">
        <f>IF(N308="nulová",J308,0)</f>
        <v>0</v>
      </c>
      <c r="BJ308" s="24" t="s">
        <v>87</v>
      </c>
      <c r="BK308" s="246">
        <f>ROUND(I308*H308,2)</f>
        <v>0</v>
      </c>
      <c r="BL308" s="24" t="s">
        <v>197</v>
      </c>
      <c r="BM308" s="24" t="s">
        <v>1690</v>
      </c>
    </row>
    <row r="309" s="12" customFormat="1">
      <c r="B309" s="253"/>
      <c r="C309" s="254"/>
      <c r="D309" s="255" t="s">
        <v>275</v>
      </c>
      <c r="E309" s="256" t="s">
        <v>34</v>
      </c>
      <c r="F309" s="257" t="s">
        <v>1691</v>
      </c>
      <c r="G309" s="254"/>
      <c r="H309" s="258">
        <v>66.549999999999997</v>
      </c>
      <c r="I309" s="259"/>
      <c r="J309" s="254"/>
      <c r="K309" s="254"/>
      <c r="L309" s="260"/>
      <c r="M309" s="261"/>
      <c r="N309" s="262"/>
      <c r="O309" s="262"/>
      <c r="P309" s="262"/>
      <c r="Q309" s="262"/>
      <c r="R309" s="262"/>
      <c r="S309" s="262"/>
      <c r="T309" s="263"/>
      <c r="AT309" s="264" t="s">
        <v>275</v>
      </c>
      <c r="AU309" s="264" t="s">
        <v>90</v>
      </c>
      <c r="AV309" s="12" t="s">
        <v>90</v>
      </c>
      <c r="AW309" s="12" t="s">
        <v>42</v>
      </c>
      <c r="AX309" s="12" t="s">
        <v>79</v>
      </c>
      <c r="AY309" s="264" t="s">
        <v>183</v>
      </c>
    </row>
    <row r="310" s="13" customFormat="1">
      <c r="B310" s="280"/>
      <c r="C310" s="281"/>
      <c r="D310" s="255" t="s">
        <v>275</v>
      </c>
      <c r="E310" s="282" t="s">
        <v>34</v>
      </c>
      <c r="F310" s="283" t="s">
        <v>1463</v>
      </c>
      <c r="G310" s="281"/>
      <c r="H310" s="284">
        <v>66.549999999999997</v>
      </c>
      <c r="I310" s="285"/>
      <c r="J310" s="281"/>
      <c r="K310" s="281"/>
      <c r="L310" s="286"/>
      <c r="M310" s="287"/>
      <c r="N310" s="288"/>
      <c r="O310" s="288"/>
      <c r="P310" s="288"/>
      <c r="Q310" s="288"/>
      <c r="R310" s="288"/>
      <c r="S310" s="288"/>
      <c r="T310" s="289"/>
      <c r="AT310" s="290" t="s">
        <v>275</v>
      </c>
      <c r="AU310" s="290" t="s">
        <v>90</v>
      </c>
      <c r="AV310" s="13" t="s">
        <v>197</v>
      </c>
      <c r="AW310" s="13" t="s">
        <v>42</v>
      </c>
      <c r="AX310" s="13" t="s">
        <v>87</v>
      </c>
      <c r="AY310" s="290" t="s">
        <v>183</v>
      </c>
    </row>
    <row r="311" s="1" customFormat="1" ht="38.25" customHeight="1">
      <c r="B311" s="47"/>
      <c r="C311" s="235" t="s">
        <v>693</v>
      </c>
      <c r="D311" s="235" t="s">
        <v>184</v>
      </c>
      <c r="E311" s="236" t="s">
        <v>1692</v>
      </c>
      <c r="F311" s="237" t="s">
        <v>1693</v>
      </c>
      <c r="G311" s="238" t="s">
        <v>272</v>
      </c>
      <c r="H311" s="239">
        <v>175.5</v>
      </c>
      <c r="I311" s="240"/>
      <c r="J311" s="241">
        <f>ROUND(I311*H311,2)</f>
        <v>0</v>
      </c>
      <c r="K311" s="237" t="s">
        <v>1460</v>
      </c>
      <c r="L311" s="73"/>
      <c r="M311" s="242" t="s">
        <v>34</v>
      </c>
      <c r="N311" s="243" t="s">
        <v>50</v>
      </c>
      <c r="O311" s="48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AR311" s="24" t="s">
        <v>197</v>
      </c>
      <c r="AT311" s="24" t="s">
        <v>184</v>
      </c>
      <c r="AU311" s="24" t="s">
        <v>90</v>
      </c>
      <c r="AY311" s="24" t="s">
        <v>183</v>
      </c>
      <c r="BE311" s="246">
        <f>IF(N311="základní",J311,0)</f>
        <v>0</v>
      </c>
      <c r="BF311" s="246">
        <f>IF(N311="snížená",J311,0)</f>
        <v>0</v>
      </c>
      <c r="BG311" s="246">
        <f>IF(N311="zákl. přenesená",J311,0)</f>
        <v>0</v>
      </c>
      <c r="BH311" s="246">
        <f>IF(N311="sníž. přenesená",J311,0)</f>
        <v>0</v>
      </c>
      <c r="BI311" s="246">
        <f>IF(N311="nulová",J311,0)</f>
        <v>0</v>
      </c>
      <c r="BJ311" s="24" t="s">
        <v>87</v>
      </c>
      <c r="BK311" s="246">
        <f>ROUND(I311*H311,2)</f>
        <v>0</v>
      </c>
      <c r="BL311" s="24" t="s">
        <v>197</v>
      </c>
      <c r="BM311" s="24" t="s">
        <v>1694</v>
      </c>
    </row>
    <row r="312" s="12" customFormat="1">
      <c r="B312" s="253"/>
      <c r="C312" s="254"/>
      <c r="D312" s="255" t="s">
        <v>275</v>
      </c>
      <c r="E312" s="256" t="s">
        <v>34</v>
      </c>
      <c r="F312" s="257" t="s">
        <v>1695</v>
      </c>
      <c r="G312" s="254"/>
      <c r="H312" s="258">
        <v>175.5</v>
      </c>
      <c r="I312" s="259"/>
      <c r="J312" s="254"/>
      <c r="K312" s="254"/>
      <c r="L312" s="260"/>
      <c r="M312" s="261"/>
      <c r="N312" s="262"/>
      <c r="O312" s="262"/>
      <c r="P312" s="262"/>
      <c r="Q312" s="262"/>
      <c r="R312" s="262"/>
      <c r="S312" s="262"/>
      <c r="T312" s="263"/>
      <c r="AT312" s="264" t="s">
        <v>275</v>
      </c>
      <c r="AU312" s="264" t="s">
        <v>90</v>
      </c>
      <c r="AV312" s="12" t="s">
        <v>90</v>
      </c>
      <c r="AW312" s="12" t="s">
        <v>42</v>
      </c>
      <c r="AX312" s="12" t="s">
        <v>87</v>
      </c>
      <c r="AY312" s="264" t="s">
        <v>183</v>
      </c>
    </row>
    <row r="313" s="1" customFormat="1" ht="38.25" customHeight="1">
      <c r="B313" s="47"/>
      <c r="C313" s="235" t="s">
        <v>697</v>
      </c>
      <c r="D313" s="235" t="s">
        <v>184</v>
      </c>
      <c r="E313" s="236" t="s">
        <v>1696</v>
      </c>
      <c r="F313" s="237" t="s">
        <v>1697</v>
      </c>
      <c r="G313" s="238" t="s">
        <v>272</v>
      </c>
      <c r="H313" s="239">
        <v>8775</v>
      </c>
      <c r="I313" s="240"/>
      <c r="J313" s="241">
        <f>ROUND(I313*H313,2)</f>
        <v>0</v>
      </c>
      <c r="K313" s="237" t="s">
        <v>1460</v>
      </c>
      <c r="L313" s="73"/>
      <c r="M313" s="242" t="s">
        <v>34</v>
      </c>
      <c r="N313" s="243" t="s">
        <v>50</v>
      </c>
      <c r="O313" s="48"/>
      <c r="P313" s="244">
        <f>O313*H313</f>
        <v>0</v>
      </c>
      <c r="Q313" s="244">
        <v>0</v>
      </c>
      <c r="R313" s="244">
        <f>Q313*H313</f>
        <v>0</v>
      </c>
      <c r="S313" s="244">
        <v>0</v>
      </c>
      <c r="T313" s="245">
        <f>S313*H313</f>
        <v>0</v>
      </c>
      <c r="AR313" s="24" t="s">
        <v>197</v>
      </c>
      <c r="AT313" s="24" t="s">
        <v>184</v>
      </c>
      <c r="AU313" s="24" t="s">
        <v>90</v>
      </c>
      <c r="AY313" s="24" t="s">
        <v>183</v>
      </c>
      <c r="BE313" s="246">
        <f>IF(N313="základní",J313,0)</f>
        <v>0</v>
      </c>
      <c r="BF313" s="246">
        <f>IF(N313="snížená",J313,0)</f>
        <v>0</v>
      </c>
      <c r="BG313" s="246">
        <f>IF(N313="zákl. přenesená",J313,0)</f>
        <v>0</v>
      </c>
      <c r="BH313" s="246">
        <f>IF(N313="sníž. přenesená",J313,0)</f>
        <v>0</v>
      </c>
      <c r="BI313" s="246">
        <f>IF(N313="nulová",J313,0)</f>
        <v>0</v>
      </c>
      <c r="BJ313" s="24" t="s">
        <v>87</v>
      </c>
      <c r="BK313" s="246">
        <f>ROUND(I313*H313,2)</f>
        <v>0</v>
      </c>
      <c r="BL313" s="24" t="s">
        <v>197</v>
      </c>
      <c r="BM313" s="24" t="s">
        <v>1698</v>
      </c>
    </row>
    <row r="314" s="12" customFormat="1">
      <c r="B314" s="253"/>
      <c r="C314" s="254"/>
      <c r="D314" s="255" t="s">
        <v>275</v>
      </c>
      <c r="E314" s="256" t="s">
        <v>34</v>
      </c>
      <c r="F314" s="257" t="s">
        <v>1699</v>
      </c>
      <c r="G314" s="254"/>
      <c r="H314" s="258">
        <v>8775</v>
      </c>
      <c r="I314" s="259"/>
      <c r="J314" s="254"/>
      <c r="K314" s="254"/>
      <c r="L314" s="260"/>
      <c r="M314" s="261"/>
      <c r="N314" s="262"/>
      <c r="O314" s="262"/>
      <c r="P314" s="262"/>
      <c r="Q314" s="262"/>
      <c r="R314" s="262"/>
      <c r="S314" s="262"/>
      <c r="T314" s="263"/>
      <c r="AT314" s="264" t="s">
        <v>275</v>
      </c>
      <c r="AU314" s="264" t="s">
        <v>90</v>
      </c>
      <c r="AV314" s="12" t="s">
        <v>90</v>
      </c>
      <c r="AW314" s="12" t="s">
        <v>42</v>
      </c>
      <c r="AX314" s="12" t="s">
        <v>87</v>
      </c>
      <c r="AY314" s="264" t="s">
        <v>183</v>
      </c>
    </row>
    <row r="315" s="1" customFormat="1" ht="38.25" customHeight="1">
      <c r="B315" s="47"/>
      <c r="C315" s="235" t="s">
        <v>702</v>
      </c>
      <c r="D315" s="235" t="s">
        <v>184</v>
      </c>
      <c r="E315" s="236" t="s">
        <v>1700</v>
      </c>
      <c r="F315" s="237" t="s">
        <v>1701</v>
      </c>
      <c r="G315" s="238" t="s">
        <v>272</v>
      </c>
      <c r="H315" s="239">
        <v>175.5</v>
      </c>
      <c r="I315" s="240"/>
      <c r="J315" s="241">
        <f>ROUND(I315*H315,2)</f>
        <v>0</v>
      </c>
      <c r="K315" s="237" t="s">
        <v>1460</v>
      </c>
      <c r="L315" s="73"/>
      <c r="M315" s="242" t="s">
        <v>34</v>
      </c>
      <c r="N315" s="243" t="s">
        <v>50</v>
      </c>
      <c r="O315" s="48"/>
      <c r="P315" s="244">
        <f>O315*H315</f>
        <v>0</v>
      </c>
      <c r="Q315" s="244">
        <v>0</v>
      </c>
      <c r="R315" s="244">
        <f>Q315*H315</f>
        <v>0</v>
      </c>
      <c r="S315" s="244">
        <v>0</v>
      </c>
      <c r="T315" s="245">
        <f>S315*H315</f>
        <v>0</v>
      </c>
      <c r="AR315" s="24" t="s">
        <v>197</v>
      </c>
      <c r="AT315" s="24" t="s">
        <v>184</v>
      </c>
      <c r="AU315" s="24" t="s">
        <v>90</v>
      </c>
      <c r="AY315" s="24" t="s">
        <v>183</v>
      </c>
      <c r="BE315" s="246">
        <f>IF(N315="základní",J315,0)</f>
        <v>0</v>
      </c>
      <c r="BF315" s="246">
        <f>IF(N315="snížená",J315,0)</f>
        <v>0</v>
      </c>
      <c r="BG315" s="246">
        <f>IF(N315="zákl. přenesená",J315,0)</f>
        <v>0</v>
      </c>
      <c r="BH315" s="246">
        <f>IF(N315="sníž. přenesená",J315,0)</f>
        <v>0</v>
      </c>
      <c r="BI315" s="246">
        <f>IF(N315="nulová",J315,0)</f>
        <v>0</v>
      </c>
      <c r="BJ315" s="24" t="s">
        <v>87</v>
      </c>
      <c r="BK315" s="246">
        <f>ROUND(I315*H315,2)</f>
        <v>0</v>
      </c>
      <c r="BL315" s="24" t="s">
        <v>197</v>
      </c>
      <c r="BM315" s="24" t="s">
        <v>1702</v>
      </c>
    </row>
    <row r="316" s="12" customFormat="1">
      <c r="B316" s="253"/>
      <c r="C316" s="254"/>
      <c r="D316" s="255" t="s">
        <v>275</v>
      </c>
      <c r="E316" s="256" t="s">
        <v>34</v>
      </c>
      <c r="F316" s="257" t="s">
        <v>1695</v>
      </c>
      <c r="G316" s="254"/>
      <c r="H316" s="258">
        <v>175.5</v>
      </c>
      <c r="I316" s="259"/>
      <c r="J316" s="254"/>
      <c r="K316" s="254"/>
      <c r="L316" s="260"/>
      <c r="M316" s="261"/>
      <c r="N316" s="262"/>
      <c r="O316" s="262"/>
      <c r="P316" s="262"/>
      <c r="Q316" s="262"/>
      <c r="R316" s="262"/>
      <c r="S316" s="262"/>
      <c r="T316" s="263"/>
      <c r="AT316" s="264" t="s">
        <v>275</v>
      </c>
      <c r="AU316" s="264" t="s">
        <v>90</v>
      </c>
      <c r="AV316" s="12" t="s">
        <v>90</v>
      </c>
      <c r="AW316" s="12" t="s">
        <v>42</v>
      </c>
      <c r="AX316" s="12" t="s">
        <v>87</v>
      </c>
      <c r="AY316" s="264" t="s">
        <v>183</v>
      </c>
    </row>
    <row r="317" s="1" customFormat="1" ht="25.5" customHeight="1">
      <c r="B317" s="47"/>
      <c r="C317" s="235" t="s">
        <v>710</v>
      </c>
      <c r="D317" s="235" t="s">
        <v>184</v>
      </c>
      <c r="E317" s="236" t="s">
        <v>656</v>
      </c>
      <c r="F317" s="237" t="s">
        <v>657</v>
      </c>
      <c r="G317" s="238" t="s">
        <v>289</v>
      </c>
      <c r="H317" s="239">
        <v>60</v>
      </c>
      <c r="I317" s="240"/>
      <c r="J317" s="241">
        <f>ROUND(I317*H317,2)</f>
        <v>0</v>
      </c>
      <c r="K317" s="237" t="s">
        <v>343</v>
      </c>
      <c r="L317" s="73"/>
      <c r="M317" s="242" t="s">
        <v>34</v>
      </c>
      <c r="N317" s="243" t="s">
        <v>50</v>
      </c>
      <c r="O317" s="48"/>
      <c r="P317" s="244">
        <f>O317*H317</f>
        <v>0</v>
      </c>
      <c r="Q317" s="244">
        <v>0</v>
      </c>
      <c r="R317" s="244">
        <f>Q317*H317</f>
        <v>0</v>
      </c>
      <c r="S317" s="244">
        <v>0</v>
      </c>
      <c r="T317" s="245">
        <f>S317*H317</f>
        <v>0</v>
      </c>
      <c r="AR317" s="24" t="s">
        <v>197</v>
      </c>
      <c r="AT317" s="24" t="s">
        <v>184</v>
      </c>
      <c r="AU317" s="24" t="s">
        <v>90</v>
      </c>
      <c r="AY317" s="24" t="s">
        <v>183</v>
      </c>
      <c r="BE317" s="246">
        <f>IF(N317="základní",J317,0)</f>
        <v>0</v>
      </c>
      <c r="BF317" s="246">
        <f>IF(N317="snížená",J317,0)</f>
        <v>0</v>
      </c>
      <c r="BG317" s="246">
        <f>IF(N317="zákl. přenesená",J317,0)</f>
        <v>0</v>
      </c>
      <c r="BH317" s="246">
        <f>IF(N317="sníž. přenesená",J317,0)</f>
        <v>0</v>
      </c>
      <c r="BI317" s="246">
        <f>IF(N317="nulová",J317,0)</f>
        <v>0</v>
      </c>
      <c r="BJ317" s="24" t="s">
        <v>87</v>
      </c>
      <c r="BK317" s="246">
        <f>ROUND(I317*H317,2)</f>
        <v>0</v>
      </c>
      <c r="BL317" s="24" t="s">
        <v>197</v>
      </c>
      <c r="BM317" s="24" t="s">
        <v>1703</v>
      </c>
    </row>
    <row r="318" s="12" customFormat="1">
      <c r="B318" s="253"/>
      <c r="C318" s="254"/>
      <c r="D318" s="255" t="s">
        <v>275</v>
      </c>
      <c r="E318" s="256" t="s">
        <v>34</v>
      </c>
      <c r="F318" s="257" t="s">
        <v>1704</v>
      </c>
      <c r="G318" s="254"/>
      <c r="H318" s="258">
        <v>60</v>
      </c>
      <c r="I318" s="259"/>
      <c r="J318" s="254"/>
      <c r="K318" s="254"/>
      <c r="L318" s="260"/>
      <c r="M318" s="261"/>
      <c r="N318" s="262"/>
      <c r="O318" s="262"/>
      <c r="P318" s="262"/>
      <c r="Q318" s="262"/>
      <c r="R318" s="262"/>
      <c r="S318" s="262"/>
      <c r="T318" s="263"/>
      <c r="AT318" s="264" t="s">
        <v>275</v>
      </c>
      <c r="AU318" s="264" t="s">
        <v>90</v>
      </c>
      <c r="AV318" s="12" t="s">
        <v>90</v>
      </c>
      <c r="AW318" s="12" t="s">
        <v>42</v>
      </c>
      <c r="AX318" s="12" t="s">
        <v>87</v>
      </c>
      <c r="AY318" s="264" t="s">
        <v>183</v>
      </c>
    </row>
    <row r="319" s="1" customFormat="1" ht="25.5" customHeight="1">
      <c r="B319" s="47"/>
      <c r="C319" s="235" t="s">
        <v>717</v>
      </c>
      <c r="D319" s="235" t="s">
        <v>184</v>
      </c>
      <c r="E319" s="236" t="s">
        <v>661</v>
      </c>
      <c r="F319" s="237" t="s">
        <v>662</v>
      </c>
      <c r="G319" s="238" t="s">
        <v>289</v>
      </c>
      <c r="H319" s="239">
        <v>60</v>
      </c>
      <c r="I319" s="240"/>
      <c r="J319" s="241">
        <f>ROUND(I319*H319,2)</f>
        <v>0</v>
      </c>
      <c r="K319" s="237" t="s">
        <v>343</v>
      </c>
      <c r="L319" s="73"/>
      <c r="M319" s="242" t="s">
        <v>34</v>
      </c>
      <c r="N319" s="243" t="s">
        <v>50</v>
      </c>
      <c r="O319" s="48"/>
      <c r="P319" s="244">
        <f>O319*H319</f>
        <v>0</v>
      </c>
      <c r="Q319" s="244">
        <v>0</v>
      </c>
      <c r="R319" s="244">
        <f>Q319*H319</f>
        <v>0</v>
      </c>
      <c r="S319" s="244">
        <v>0</v>
      </c>
      <c r="T319" s="245">
        <f>S319*H319</f>
        <v>0</v>
      </c>
      <c r="AR319" s="24" t="s">
        <v>197</v>
      </c>
      <c r="AT319" s="24" t="s">
        <v>184</v>
      </c>
      <c r="AU319" s="24" t="s">
        <v>90</v>
      </c>
      <c r="AY319" s="24" t="s">
        <v>183</v>
      </c>
      <c r="BE319" s="246">
        <f>IF(N319="základní",J319,0)</f>
        <v>0</v>
      </c>
      <c r="BF319" s="246">
        <f>IF(N319="snížená",J319,0)</f>
        <v>0</v>
      </c>
      <c r="BG319" s="246">
        <f>IF(N319="zákl. přenesená",J319,0)</f>
        <v>0</v>
      </c>
      <c r="BH319" s="246">
        <f>IF(N319="sníž. přenesená",J319,0)</f>
        <v>0</v>
      </c>
      <c r="BI319" s="246">
        <f>IF(N319="nulová",J319,0)</f>
        <v>0</v>
      </c>
      <c r="BJ319" s="24" t="s">
        <v>87</v>
      </c>
      <c r="BK319" s="246">
        <f>ROUND(I319*H319,2)</f>
        <v>0</v>
      </c>
      <c r="BL319" s="24" t="s">
        <v>197</v>
      </c>
      <c r="BM319" s="24" t="s">
        <v>1705</v>
      </c>
    </row>
    <row r="320" s="12" customFormat="1">
      <c r="B320" s="253"/>
      <c r="C320" s="254"/>
      <c r="D320" s="255" t="s">
        <v>275</v>
      </c>
      <c r="E320" s="256" t="s">
        <v>34</v>
      </c>
      <c r="F320" s="257" t="s">
        <v>1704</v>
      </c>
      <c r="G320" s="254"/>
      <c r="H320" s="258">
        <v>60</v>
      </c>
      <c r="I320" s="259"/>
      <c r="J320" s="254"/>
      <c r="K320" s="254"/>
      <c r="L320" s="260"/>
      <c r="M320" s="261"/>
      <c r="N320" s="262"/>
      <c r="O320" s="262"/>
      <c r="P320" s="262"/>
      <c r="Q320" s="262"/>
      <c r="R320" s="262"/>
      <c r="S320" s="262"/>
      <c r="T320" s="263"/>
      <c r="AT320" s="264" t="s">
        <v>275</v>
      </c>
      <c r="AU320" s="264" t="s">
        <v>90</v>
      </c>
      <c r="AV320" s="12" t="s">
        <v>90</v>
      </c>
      <c r="AW320" s="12" t="s">
        <v>42</v>
      </c>
      <c r="AX320" s="12" t="s">
        <v>87</v>
      </c>
      <c r="AY320" s="264" t="s">
        <v>183</v>
      </c>
    </row>
    <row r="321" s="1" customFormat="1" ht="25.5" customHeight="1">
      <c r="B321" s="47"/>
      <c r="C321" s="235" t="s">
        <v>723</v>
      </c>
      <c r="D321" s="235" t="s">
        <v>184</v>
      </c>
      <c r="E321" s="236" t="s">
        <v>1706</v>
      </c>
      <c r="F321" s="237" t="s">
        <v>1707</v>
      </c>
      <c r="G321" s="238" t="s">
        <v>272</v>
      </c>
      <c r="H321" s="239">
        <v>30</v>
      </c>
      <c r="I321" s="240"/>
      <c r="J321" s="241">
        <f>ROUND(I321*H321,2)</f>
        <v>0</v>
      </c>
      <c r="K321" s="237" t="s">
        <v>1460</v>
      </c>
      <c r="L321" s="73"/>
      <c r="M321" s="242" t="s">
        <v>34</v>
      </c>
      <c r="N321" s="243" t="s">
        <v>50</v>
      </c>
      <c r="O321" s="48"/>
      <c r="P321" s="244">
        <f>O321*H321</f>
        <v>0</v>
      </c>
      <c r="Q321" s="244">
        <v>0.00021000000000000001</v>
      </c>
      <c r="R321" s="244">
        <f>Q321*H321</f>
        <v>0.0063</v>
      </c>
      <c r="S321" s="244">
        <v>0</v>
      </c>
      <c r="T321" s="245">
        <f>S321*H321</f>
        <v>0</v>
      </c>
      <c r="AR321" s="24" t="s">
        <v>197</v>
      </c>
      <c r="AT321" s="24" t="s">
        <v>184</v>
      </c>
      <c r="AU321" s="24" t="s">
        <v>90</v>
      </c>
      <c r="AY321" s="24" t="s">
        <v>183</v>
      </c>
      <c r="BE321" s="246">
        <f>IF(N321="základní",J321,0)</f>
        <v>0</v>
      </c>
      <c r="BF321" s="246">
        <f>IF(N321="snížená",J321,0)</f>
        <v>0</v>
      </c>
      <c r="BG321" s="246">
        <f>IF(N321="zákl. přenesená",J321,0)</f>
        <v>0</v>
      </c>
      <c r="BH321" s="246">
        <f>IF(N321="sníž. přenesená",J321,0)</f>
        <v>0</v>
      </c>
      <c r="BI321" s="246">
        <f>IF(N321="nulová",J321,0)</f>
        <v>0</v>
      </c>
      <c r="BJ321" s="24" t="s">
        <v>87</v>
      </c>
      <c r="BK321" s="246">
        <f>ROUND(I321*H321,2)</f>
        <v>0</v>
      </c>
      <c r="BL321" s="24" t="s">
        <v>197</v>
      </c>
      <c r="BM321" s="24" t="s">
        <v>1708</v>
      </c>
    </row>
    <row r="322" s="12" customFormat="1">
      <c r="B322" s="253"/>
      <c r="C322" s="254"/>
      <c r="D322" s="255" t="s">
        <v>275</v>
      </c>
      <c r="E322" s="256" t="s">
        <v>34</v>
      </c>
      <c r="F322" s="257" t="s">
        <v>301</v>
      </c>
      <c r="G322" s="254"/>
      <c r="H322" s="258">
        <v>30</v>
      </c>
      <c r="I322" s="259"/>
      <c r="J322" s="254"/>
      <c r="K322" s="254"/>
      <c r="L322" s="260"/>
      <c r="M322" s="261"/>
      <c r="N322" s="262"/>
      <c r="O322" s="262"/>
      <c r="P322" s="262"/>
      <c r="Q322" s="262"/>
      <c r="R322" s="262"/>
      <c r="S322" s="262"/>
      <c r="T322" s="263"/>
      <c r="AT322" s="264" t="s">
        <v>275</v>
      </c>
      <c r="AU322" s="264" t="s">
        <v>90</v>
      </c>
      <c r="AV322" s="12" t="s">
        <v>90</v>
      </c>
      <c r="AW322" s="12" t="s">
        <v>42</v>
      </c>
      <c r="AX322" s="12" t="s">
        <v>87</v>
      </c>
      <c r="AY322" s="264" t="s">
        <v>183</v>
      </c>
    </row>
    <row r="323" s="1" customFormat="1" ht="63.75" customHeight="1">
      <c r="B323" s="47"/>
      <c r="C323" s="235" t="s">
        <v>727</v>
      </c>
      <c r="D323" s="235" t="s">
        <v>184</v>
      </c>
      <c r="E323" s="236" t="s">
        <v>1709</v>
      </c>
      <c r="F323" s="237" t="s">
        <v>1710</v>
      </c>
      <c r="G323" s="238" t="s">
        <v>272</v>
      </c>
      <c r="H323" s="239">
        <v>91.519999999999996</v>
      </c>
      <c r="I323" s="240"/>
      <c r="J323" s="241">
        <f>ROUND(I323*H323,2)</f>
        <v>0</v>
      </c>
      <c r="K323" s="237" t="s">
        <v>1460</v>
      </c>
      <c r="L323" s="73"/>
      <c r="M323" s="242" t="s">
        <v>34</v>
      </c>
      <c r="N323" s="243" t="s">
        <v>50</v>
      </c>
      <c r="O323" s="48"/>
      <c r="P323" s="244">
        <f>O323*H323</f>
        <v>0</v>
      </c>
      <c r="Q323" s="244">
        <v>4.0000000000000003E-05</v>
      </c>
      <c r="R323" s="244">
        <f>Q323*H323</f>
        <v>0.0036608000000000001</v>
      </c>
      <c r="S323" s="244">
        <v>0</v>
      </c>
      <c r="T323" s="245">
        <f>S323*H323</f>
        <v>0</v>
      </c>
      <c r="AR323" s="24" t="s">
        <v>197</v>
      </c>
      <c r="AT323" s="24" t="s">
        <v>184</v>
      </c>
      <c r="AU323" s="24" t="s">
        <v>90</v>
      </c>
      <c r="AY323" s="24" t="s">
        <v>183</v>
      </c>
      <c r="BE323" s="246">
        <f>IF(N323="základní",J323,0)</f>
        <v>0</v>
      </c>
      <c r="BF323" s="246">
        <f>IF(N323="snížená",J323,0)</f>
        <v>0</v>
      </c>
      <c r="BG323" s="246">
        <f>IF(N323="zákl. přenesená",J323,0)</f>
        <v>0</v>
      </c>
      <c r="BH323" s="246">
        <f>IF(N323="sníž. přenesená",J323,0)</f>
        <v>0</v>
      </c>
      <c r="BI323" s="246">
        <f>IF(N323="nulová",J323,0)</f>
        <v>0</v>
      </c>
      <c r="BJ323" s="24" t="s">
        <v>87</v>
      </c>
      <c r="BK323" s="246">
        <f>ROUND(I323*H323,2)</f>
        <v>0</v>
      </c>
      <c r="BL323" s="24" t="s">
        <v>197</v>
      </c>
      <c r="BM323" s="24" t="s">
        <v>1711</v>
      </c>
    </row>
    <row r="324" s="12" customFormat="1">
      <c r="B324" s="253"/>
      <c r="C324" s="254"/>
      <c r="D324" s="255" t="s">
        <v>275</v>
      </c>
      <c r="E324" s="256" t="s">
        <v>34</v>
      </c>
      <c r="F324" s="257" t="s">
        <v>1607</v>
      </c>
      <c r="G324" s="254"/>
      <c r="H324" s="258">
        <v>91.519999999999996</v>
      </c>
      <c r="I324" s="259"/>
      <c r="J324" s="254"/>
      <c r="K324" s="254"/>
      <c r="L324" s="260"/>
      <c r="M324" s="261"/>
      <c r="N324" s="262"/>
      <c r="O324" s="262"/>
      <c r="P324" s="262"/>
      <c r="Q324" s="262"/>
      <c r="R324" s="262"/>
      <c r="S324" s="262"/>
      <c r="T324" s="263"/>
      <c r="AT324" s="264" t="s">
        <v>275</v>
      </c>
      <c r="AU324" s="264" t="s">
        <v>90</v>
      </c>
      <c r="AV324" s="12" t="s">
        <v>90</v>
      </c>
      <c r="AW324" s="12" t="s">
        <v>42</v>
      </c>
      <c r="AX324" s="12" t="s">
        <v>87</v>
      </c>
      <c r="AY324" s="264" t="s">
        <v>183</v>
      </c>
    </row>
    <row r="325" s="1" customFormat="1" ht="89.25" customHeight="1">
      <c r="B325" s="47"/>
      <c r="C325" s="235" t="s">
        <v>913</v>
      </c>
      <c r="D325" s="235" t="s">
        <v>184</v>
      </c>
      <c r="E325" s="236" t="s">
        <v>1712</v>
      </c>
      <c r="F325" s="237" t="s">
        <v>1713</v>
      </c>
      <c r="G325" s="238" t="s">
        <v>272</v>
      </c>
      <c r="H325" s="239">
        <v>36.259999999999998</v>
      </c>
      <c r="I325" s="240"/>
      <c r="J325" s="241">
        <f>ROUND(I325*H325,2)</f>
        <v>0</v>
      </c>
      <c r="K325" s="237" t="s">
        <v>1460</v>
      </c>
      <c r="L325" s="73"/>
      <c r="M325" s="242" t="s">
        <v>34</v>
      </c>
      <c r="N325" s="243" t="s">
        <v>50</v>
      </c>
      <c r="O325" s="48"/>
      <c r="P325" s="244">
        <f>O325*H325</f>
        <v>0</v>
      </c>
      <c r="Q325" s="244">
        <v>4.0000000000000003E-05</v>
      </c>
      <c r="R325" s="244">
        <f>Q325*H325</f>
        <v>0.0014504000000000001</v>
      </c>
      <c r="S325" s="244">
        <v>0</v>
      </c>
      <c r="T325" s="245">
        <f>S325*H325</f>
        <v>0</v>
      </c>
      <c r="AR325" s="24" t="s">
        <v>197</v>
      </c>
      <c r="AT325" s="24" t="s">
        <v>184</v>
      </c>
      <c r="AU325" s="24" t="s">
        <v>90</v>
      </c>
      <c r="AY325" s="24" t="s">
        <v>183</v>
      </c>
      <c r="BE325" s="246">
        <f>IF(N325="základní",J325,0)</f>
        <v>0</v>
      </c>
      <c r="BF325" s="246">
        <f>IF(N325="snížená",J325,0)</f>
        <v>0</v>
      </c>
      <c r="BG325" s="246">
        <f>IF(N325="zákl. přenesená",J325,0)</f>
        <v>0</v>
      </c>
      <c r="BH325" s="246">
        <f>IF(N325="sníž. přenesená",J325,0)</f>
        <v>0</v>
      </c>
      <c r="BI325" s="246">
        <f>IF(N325="nulová",J325,0)</f>
        <v>0</v>
      </c>
      <c r="BJ325" s="24" t="s">
        <v>87</v>
      </c>
      <c r="BK325" s="246">
        <f>ROUND(I325*H325,2)</f>
        <v>0</v>
      </c>
      <c r="BL325" s="24" t="s">
        <v>197</v>
      </c>
      <c r="BM325" s="24" t="s">
        <v>1714</v>
      </c>
    </row>
    <row r="326" s="12" customFormat="1">
      <c r="B326" s="253"/>
      <c r="C326" s="254"/>
      <c r="D326" s="255" t="s">
        <v>275</v>
      </c>
      <c r="E326" s="256" t="s">
        <v>34</v>
      </c>
      <c r="F326" s="257" t="s">
        <v>1715</v>
      </c>
      <c r="G326" s="254"/>
      <c r="H326" s="258">
        <v>36.259999999999998</v>
      </c>
      <c r="I326" s="259"/>
      <c r="J326" s="254"/>
      <c r="K326" s="254"/>
      <c r="L326" s="260"/>
      <c r="M326" s="261"/>
      <c r="N326" s="262"/>
      <c r="O326" s="262"/>
      <c r="P326" s="262"/>
      <c r="Q326" s="262"/>
      <c r="R326" s="262"/>
      <c r="S326" s="262"/>
      <c r="T326" s="263"/>
      <c r="AT326" s="264" t="s">
        <v>275</v>
      </c>
      <c r="AU326" s="264" t="s">
        <v>90</v>
      </c>
      <c r="AV326" s="12" t="s">
        <v>90</v>
      </c>
      <c r="AW326" s="12" t="s">
        <v>42</v>
      </c>
      <c r="AX326" s="12" t="s">
        <v>87</v>
      </c>
      <c r="AY326" s="264" t="s">
        <v>183</v>
      </c>
    </row>
    <row r="327" s="1" customFormat="1" ht="25.5" customHeight="1">
      <c r="B327" s="47"/>
      <c r="C327" s="235" t="s">
        <v>916</v>
      </c>
      <c r="D327" s="235" t="s">
        <v>184</v>
      </c>
      <c r="E327" s="236" t="s">
        <v>1716</v>
      </c>
      <c r="F327" s="237" t="s">
        <v>1717</v>
      </c>
      <c r="G327" s="238" t="s">
        <v>289</v>
      </c>
      <c r="H327" s="239">
        <v>4.0499999999999998</v>
      </c>
      <c r="I327" s="240"/>
      <c r="J327" s="241">
        <f>ROUND(I327*H327,2)</f>
        <v>0</v>
      </c>
      <c r="K327" s="237" t="s">
        <v>1460</v>
      </c>
      <c r="L327" s="73"/>
      <c r="M327" s="242" t="s">
        <v>34</v>
      </c>
      <c r="N327" s="243" t="s">
        <v>50</v>
      </c>
      <c r="O327" s="48"/>
      <c r="P327" s="244">
        <f>O327*H327</f>
        <v>0</v>
      </c>
      <c r="Q327" s="244">
        <v>0.00073999999999999999</v>
      </c>
      <c r="R327" s="244">
        <f>Q327*H327</f>
        <v>0.0029969999999999997</v>
      </c>
      <c r="S327" s="244">
        <v>0.0080000000000000002</v>
      </c>
      <c r="T327" s="245">
        <f>S327*H327</f>
        <v>0.032399999999999998</v>
      </c>
      <c r="AR327" s="24" t="s">
        <v>197</v>
      </c>
      <c r="AT327" s="24" t="s">
        <v>184</v>
      </c>
      <c r="AU327" s="24" t="s">
        <v>90</v>
      </c>
      <c r="AY327" s="24" t="s">
        <v>183</v>
      </c>
      <c r="BE327" s="246">
        <f>IF(N327="základní",J327,0)</f>
        <v>0</v>
      </c>
      <c r="BF327" s="246">
        <f>IF(N327="snížená",J327,0)</f>
        <v>0</v>
      </c>
      <c r="BG327" s="246">
        <f>IF(N327="zákl. přenesená",J327,0)</f>
        <v>0</v>
      </c>
      <c r="BH327" s="246">
        <f>IF(N327="sníž. přenesená",J327,0)</f>
        <v>0</v>
      </c>
      <c r="BI327" s="246">
        <f>IF(N327="nulová",J327,0)</f>
        <v>0</v>
      </c>
      <c r="BJ327" s="24" t="s">
        <v>87</v>
      </c>
      <c r="BK327" s="246">
        <f>ROUND(I327*H327,2)</f>
        <v>0</v>
      </c>
      <c r="BL327" s="24" t="s">
        <v>197</v>
      </c>
      <c r="BM327" s="24" t="s">
        <v>1718</v>
      </c>
    </row>
    <row r="328" s="12" customFormat="1">
      <c r="B328" s="253"/>
      <c r="C328" s="254"/>
      <c r="D328" s="255" t="s">
        <v>275</v>
      </c>
      <c r="E328" s="256" t="s">
        <v>34</v>
      </c>
      <c r="F328" s="257" t="s">
        <v>1719</v>
      </c>
      <c r="G328" s="254"/>
      <c r="H328" s="258">
        <v>4.0499999999999998</v>
      </c>
      <c r="I328" s="259"/>
      <c r="J328" s="254"/>
      <c r="K328" s="254"/>
      <c r="L328" s="260"/>
      <c r="M328" s="261"/>
      <c r="N328" s="262"/>
      <c r="O328" s="262"/>
      <c r="P328" s="262"/>
      <c r="Q328" s="262"/>
      <c r="R328" s="262"/>
      <c r="S328" s="262"/>
      <c r="T328" s="263"/>
      <c r="AT328" s="264" t="s">
        <v>275</v>
      </c>
      <c r="AU328" s="264" t="s">
        <v>90</v>
      </c>
      <c r="AV328" s="12" t="s">
        <v>90</v>
      </c>
      <c r="AW328" s="12" t="s">
        <v>42</v>
      </c>
      <c r="AX328" s="12" t="s">
        <v>79</v>
      </c>
      <c r="AY328" s="264" t="s">
        <v>183</v>
      </c>
    </row>
    <row r="329" s="13" customFormat="1">
      <c r="B329" s="280"/>
      <c r="C329" s="281"/>
      <c r="D329" s="255" t="s">
        <v>275</v>
      </c>
      <c r="E329" s="282" t="s">
        <v>34</v>
      </c>
      <c r="F329" s="283" t="s">
        <v>1463</v>
      </c>
      <c r="G329" s="281"/>
      <c r="H329" s="284">
        <v>4.0499999999999998</v>
      </c>
      <c r="I329" s="285"/>
      <c r="J329" s="281"/>
      <c r="K329" s="281"/>
      <c r="L329" s="286"/>
      <c r="M329" s="287"/>
      <c r="N329" s="288"/>
      <c r="O329" s="288"/>
      <c r="P329" s="288"/>
      <c r="Q329" s="288"/>
      <c r="R329" s="288"/>
      <c r="S329" s="288"/>
      <c r="T329" s="289"/>
      <c r="AT329" s="290" t="s">
        <v>275</v>
      </c>
      <c r="AU329" s="290" t="s">
        <v>90</v>
      </c>
      <c r="AV329" s="13" t="s">
        <v>197</v>
      </c>
      <c r="AW329" s="13" t="s">
        <v>42</v>
      </c>
      <c r="AX329" s="13" t="s">
        <v>87</v>
      </c>
      <c r="AY329" s="290" t="s">
        <v>183</v>
      </c>
    </row>
    <row r="330" s="1" customFormat="1" ht="25.5" customHeight="1">
      <c r="B330" s="47"/>
      <c r="C330" s="235" t="s">
        <v>664</v>
      </c>
      <c r="D330" s="235" t="s">
        <v>184</v>
      </c>
      <c r="E330" s="236" t="s">
        <v>1720</v>
      </c>
      <c r="F330" s="237" t="s">
        <v>1721</v>
      </c>
      <c r="G330" s="238" t="s">
        <v>289</v>
      </c>
      <c r="H330" s="239">
        <v>5.4000000000000004</v>
      </c>
      <c r="I330" s="240"/>
      <c r="J330" s="241">
        <f>ROUND(I330*H330,2)</f>
        <v>0</v>
      </c>
      <c r="K330" s="237" t="s">
        <v>1460</v>
      </c>
      <c r="L330" s="73"/>
      <c r="M330" s="242" t="s">
        <v>34</v>
      </c>
      <c r="N330" s="243" t="s">
        <v>50</v>
      </c>
      <c r="O330" s="48"/>
      <c r="P330" s="244">
        <f>O330*H330</f>
        <v>0</v>
      </c>
      <c r="Q330" s="244">
        <v>0.00096000000000000002</v>
      </c>
      <c r="R330" s="244">
        <f>Q330*H330</f>
        <v>0.0051840000000000002</v>
      </c>
      <c r="S330" s="244">
        <v>0.031</v>
      </c>
      <c r="T330" s="245">
        <f>S330*H330</f>
        <v>0.16740000000000002</v>
      </c>
      <c r="AR330" s="24" t="s">
        <v>197</v>
      </c>
      <c r="AT330" s="24" t="s">
        <v>184</v>
      </c>
      <c r="AU330" s="24" t="s">
        <v>90</v>
      </c>
      <c r="AY330" s="24" t="s">
        <v>183</v>
      </c>
      <c r="BE330" s="246">
        <f>IF(N330="základní",J330,0)</f>
        <v>0</v>
      </c>
      <c r="BF330" s="246">
        <f>IF(N330="snížená",J330,0)</f>
        <v>0</v>
      </c>
      <c r="BG330" s="246">
        <f>IF(N330="zákl. přenesená",J330,0)</f>
        <v>0</v>
      </c>
      <c r="BH330" s="246">
        <f>IF(N330="sníž. přenesená",J330,0)</f>
        <v>0</v>
      </c>
      <c r="BI330" s="246">
        <f>IF(N330="nulová",J330,0)</f>
        <v>0</v>
      </c>
      <c r="BJ330" s="24" t="s">
        <v>87</v>
      </c>
      <c r="BK330" s="246">
        <f>ROUND(I330*H330,2)</f>
        <v>0</v>
      </c>
      <c r="BL330" s="24" t="s">
        <v>197</v>
      </c>
      <c r="BM330" s="24" t="s">
        <v>1722</v>
      </c>
    </row>
    <row r="331" s="12" customFormat="1">
      <c r="B331" s="253"/>
      <c r="C331" s="254"/>
      <c r="D331" s="255" t="s">
        <v>275</v>
      </c>
      <c r="E331" s="256" t="s">
        <v>34</v>
      </c>
      <c r="F331" s="257" t="s">
        <v>1723</v>
      </c>
      <c r="G331" s="254"/>
      <c r="H331" s="258">
        <v>5.4000000000000004</v>
      </c>
      <c r="I331" s="259"/>
      <c r="J331" s="254"/>
      <c r="K331" s="254"/>
      <c r="L331" s="260"/>
      <c r="M331" s="261"/>
      <c r="N331" s="262"/>
      <c r="O331" s="262"/>
      <c r="P331" s="262"/>
      <c r="Q331" s="262"/>
      <c r="R331" s="262"/>
      <c r="S331" s="262"/>
      <c r="T331" s="263"/>
      <c r="AT331" s="264" t="s">
        <v>275</v>
      </c>
      <c r="AU331" s="264" t="s">
        <v>90</v>
      </c>
      <c r="AV331" s="12" t="s">
        <v>90</v>
      </c>
      <c r="AW331" s="12" t="s">
        <v>42</v>
      </c>
      <c r="AX331" s="12" t="s">
        <v>79</v>
      </c>
      <c r="AY331" s="264" t="s">
        <v>183</v>
      </c>
    </row>
    <row r="332" s="13" customFormat="1">
      <c r="B332" s="280"/>
      <c r="C332" s="281"/>
      <c r="D332" s="255" t="s">
        <v>275</v>
      </c>
      <c r="E332" s="282" t="s">
        <v>34</v>
      </c>
      <c r="F332" s="283" t="s">
        <v>1463</v>
      </c>
      <c r="G332" s="281"/>
      <c r="H332" s="284">
        <v>5.4000000000000004</v>
      </c>
      <c r="I332" s="285"/>
      <c r="J332" s="281"/>
      <c r="K332" s="281"/>
      <c r="L332" s="286"/>
      <c r="M332" s="287"/>
      <c r="N332" s="288"/>
      <c r="O332" s="288"/>
      <c r="P332" s="288"/>
      <c r="Q332" s="288"/>
      <c r="R332" s="288"/>
      <c r="S332" s="288"/>
      <c r="T332" s="289"/>
      <c r="AT332" s="290" t="s">
        <v>275</v>
      </c>
      <c r="AU332" s="290" t="s">
        <v>90</v>
      </c>
      <c r="AV332" s="13" t="s">
        <v>197</v>
      </c>
      <c r="AW332" s="13" t="s">
        <v>42</v>
      </c>
      <c r="AX332" s="13" t="s">
        <v>87</v>
      </c>
      <c r="AY332" s="290" t="s">
        <v>183</v>
      </c>
    </row>
    <row r="333" s="1" customFormat="1" ht="25.5" customHeight="1">
      <c r="B333" s="47"/>
      <c r="C333" s="235" t="s">
        <v>291</v>
      </c>
      <c r="D333" s="235" t="s">
        <v>184</v>
      </c>
      <c r="E333" s="236" t="s">
        <v>1724</v>
      </c>
      <c r="F333" s="237" t="s">
        <v>1725</v>
      </c>
      <c r="G333" s="238" t="s">
        <v>289</v>
      </c>
      <c r="H333" s="239">
        <v>4.0499999999999998</v>
      </c>
      <c r="I333" s="240"/>
      <c r="J333" s="241">
        <f>ROUND(I333*H333,2)</f>
        <v>0</v>
      </c>
      <c r="K333" s="237" t="s">
        <v>1460</v>
      </c>
      <c r="L333" s="73"/>
      <c r="M333" s="242" t="s">
        <v>34</v>
      </c>
      <c r="N333" s="243" t="s">
        <v>50</v>
      </c>
      <c r="O333" s="48"/>
      <c r="P333" s="244">
        <f>O333*H333</f>
        <v>0</v>
      </c>
      <c r="Q333" s="244">
        <v>0.0030899999999999999</v>
      </c>
      <c r="R333" s="244">
        <f>Q333*H333</f>
        <v>0.0125145</v>
      </c>
      <c r="S333" s="244">
        <v>0.126</v>
      </c>
      <c r="T333" s="245">
        <f>S333*H333</f>
        <v>0.51029999999999998</v>
      </c>
      <c r="AR333" s="24" t="s">
        <v>197</v>
      </c>
      <c r="AT333" s="24" t="s">
        <v>184</v>
      </c>
      <c r="AU333" s="24" t="s">
        <v>90</v>
      </c>
      <c r="AY333" s="24" t="s">
        <v>183</v>
      </c>
      <c r="BE333" s="246">
        <f>IF(N333="základní",J333,0)</f>
        <v>0</v>
      </c>
      <c r="BF333" s="246">
        <f>IF(N333="snížená",J333,0)</f>
        <v>0</v>
      </c>
      <c r="BG333" s="246">
        <f>IF(N333="zákl. přenesená",J333,0)</f>
        <v>0</v>
      </c>
      <c r="BH333" s="246">
        <f>IF(N333="sníž. přenesená",J333,0)</f>
        <v>0</v>
      </c>
      <c r="BI333" s="246">
        <f>IF(N333="nulová",J333,0)</f>
        <v>0</v>
      </c>
      <c r="BJ333" s="24" t="s">
        <v>87</v>
      </c>
      <c r="BK333" s="246">
        <f>ROUND(I333*H333,2)</f>
        <v>0</v>
      </c>
      <c r="BL333" s="24" t="s">
        <v>197</v>
      </c>
      <c r="BM333" s="24" t="s">
        <v>1726</v>
      </c>
    </row>
    <row r="334" s="12" customFormat="1">
      <c r="B334" s="253"/>
      <c r="C334" s="254"/>
      <c r="D334" s="255" t="s">
        <v>275</v>
      </c>
      <c r="E334" s="256" t="s">
        <v>34</v>
      </c>
      <c r="F334" s="257" t="s">
        <v>1719</v>
      </c>
      <c r="G334" s="254"/>
      <c r="H334" s="258">
        <v>4.0499999999999998</v>
      </c>
      <c r="I334" s="259"/>
      <c r="J334" s="254"/>
      <c r="K334" s="254"/>
      <c r="L334" s="260"/>
      <c r="M334" s="261"/>
      <c r="N334" s="262"/>
      <c r="O334" s="262"/>
      <c r="P334" s="262"/>
      <c r="Q334" s="262"/>
      <c r="R334" s="262"/>
      <c r="S334" s="262"/>
      <c r="T334" s="263"/>
      <c r="AT334" s="264" t="s">
        <v>275</v>
      </c>
      <c r="AU334" s="264" t="s">
        <v>90</v>
      </c>
      <c r="AV334" s="12" t="s">
        <v>90</v>
      </c>
      <c r="AW334" s="12" t="s">
        <v>42</v>
      </c>
      <c r="AX334" s="12" t="s">
        <v>79</v>
      </c>
      <c r="AY334" s="264" t="s">
        <v>183</v>
      </c>
    </row>
    <row r="335" s="13" customFormat="1">
      <c r="B335" s="280"/>
      <c r="C335" s="281"/>
      <c r="D335" s="255" t="s">
        <v>275</v>
      </c>
      <c r="E335" s="282" t="s">
        <v>34</v>
      </c>
      <c r="F335" s="283" t="s">
        <v>1463</v>
      </c>
      <c r="G335" s="281"/>
      <c r="H335" s="284">
        <v>4.0499999999999998</v>
      </c>
      <c r="I335" s="285"/>
      <c r="J335" s="281"/>
      <c r="K335" s="281"/>
      <c r="L335" s="286"/>
      <c r="M335" s="287"/>
      <c r="N335" s="288"/>
      <c r="O335" s="288"/>
      <c r="P335" s="288"/>
      <c r="Q335" s="288"/>
      <c r="R335" s="288"/>
      <c r="S335" s="288"/>
      <c r="T335" s="289"/>
      <c r="AT335" s="290" t="s">
        <v>275</v>
      </c>
      <c r="AU335" s="290" t="s">
        <v>90</v>
      </c>
      <c r="AV335" s="13" t="s">
        <v>197</v>
      </c>
      <c r="AW335" s="13" t="s">
        <v>42</v>
      </c>
      <c r="AX335" s="13" t="s">
        <v>87</v>
      </c>
      <c r="AY335" s="290" t="s">
        <v>183</v>
      </c>
    </row>
    <row r="336" s="1" customFormat="1" ht="25.5" customHeight="1">
      <c r="B336" s="47"/>
      <c r="C336" s="235" t="s">
        <v>920</v>
      </c>
      <c r="D336" s="235" t="s">
        <v>184</v>
      </c>
      <c r="E336" s="236" t="s">
        <v>1727</v>
      </c>
      <c r="F336" s="237" t="s">
        <v>1728</v>
      </c>
      <c r="G336" s="238" t="s">
        <v>289</v>
      </c>
      <c r="H336" s="239">
        <v>2.25</v>
      </c>
      <c r="I336" s="240"/>
      <c r="J336" s="241">
        <f>ROUND(I336*H336,2)</f>
        <v>0</v>
      </c>
      <c r="K336" s="237" t="s">
        <v>1460</v>
      </c>
      <c r="L336" s="73"/>
      <c r="M336" s="242" t="s">
        <v>34</v>
      </c>
      <c r="N336" s="243" t="s">
        <v>50</v>
      </c>
      <c r="O336" s="48"/>
      <c r="P336" s="244">
        <f>O336*H336</f>
        <v>0</v>
      </c>
      <c r="Q336" s="244">
        <v>0.0041700000000000001</v>
      </c>
      <c r="R336" s="244">
        <f>Q336*H336</f>
        <v>0.0093825000000000002</v>
      </c>
      <c r="S336" s="244">
        <v>0.28299999999999997</v>
      </c>
      <c r="T336" s="245">
        <f>S336*H336</f>
        <v>0.63674999999999993</v>
      </c>
      <c r="AR336" s="24" t="s">
        <v>197</v>
      </c>
      <c r="AT336" s="24" t="s">
        <v>184</v>
      </c>
      <c r="AU336" s="24" t="s">
        <v>90</v>
      </c>
      <c r="AY336" s="24" t="s">
        <v>183</v>
      </c>
      <c r="BE336" s="246">
        <f>IF(N336="základní",J336,0)</f>
        <v>0</v>
      </c>
      <c r="BF336" s="246">
        <f>IF(N336="snížená",J336,0)</f>
        <v>0</v>
      </c>
      <c r="BG336" s="246">
        <f>IF(N336="zákl. přenesená",J336,0)</f>
        <v>0</v>
      </c>
      <c r="BH336" s="246">
        <f>IF(N336="sníž. přenesená",J336,0)</f>
        <v>0</v>
      </c>
      <c r="BI336" s="246">
        <f>IF(N336="nulová",J336,0)</f>
        <v>0</v>
      </c>
      <c r="BJ336" s="24" t="s">
        <v>87</v>
      </c>
      <c r="BK336" s="246">
        <f>ROUND(I336*H336,2)</f>
        <v>0</v>
      </c>
      <c r="BL336" s="24" t="s">
        <v>197</v>
      </c>
      <c r="BM336" s="24" t="s">
        <v>1729</v>
      </c>
    </row>
    <row r="337" s="12" customFormat="1">
      <c r="B337" s="253"/>
      <c r="C337" s="254"/>
      <c r="D337" s="255" t="s">
        <v>275</v>
      </c>
      <c r="E337" s="256" t="s">
        <v>34</v>
      </c>
      <c r="F337" s="257" t="s">
        <v>1730</v>
      </c>
      <c r="G337" s="254"/>
      <c r="H337" s="258">
        <v>2.25</v>
      </c>
      <c r="I337" s="259"/>
      <c r="J337" s="254"/>
      <c r="K337" s="254"/>
      <c r="L337" s="260"/>
      <c r="M337" s="261"/>
      <c r="N337" s="262"/>
      <c r="O337" s="262"/>
      <c r="P337" s="262"/>
      <c r="Q337" s="262"/>
      <c r="R337" s="262"/>
      <c r="S337" s="262"/>
      <c r="T337" s="263"/>
      <c r="AT337" s="264" t="s">
        <v>275</v>
      </c>
      <c r="AU337" s="264" t="s">
        <v>90</v>
      </c>
      <c r="AV337" s="12" t="s">
        <v>90</v>
      </c>
      <c r="AW337" s="12" t="s">
        <v>42</v>
      </c>
      <c r="AX337" s="12" t="s">
        <v>79</v>
      </c>
      <c r="AY337" s="264" t="s">
        <v>183</v>
      </c>
    </row>
    <row r="338" s="13" customFormat="1">
      <c r="B338" s="280"/>
      <c r="C338" s="281"/>
      <c r="D338" s="255" t="s">
        <v>275</v>
      </c>
      <c r="E338" s="282" t="s">
        <v>34</v>
      </c>
      <c r="F338" s="283" t="s">
        <v>1463</v>
      </c>
      <c r="G338" s="281"/>
      <c r="H338" s="284">
        <v>2.25</v>
      </c>
      <c r="I338" s="285"/>
      <c r="J338" s="281"/>
      <c r="K338" s="281"/>
      <c r="L338" s="286"/>
      <c r="M338" s="287"/>
      <c r="N338" s="288"/>
      <c r="O338" s="288"/>
      <c r="P338" s="288"/>
      <c r="Q338" s="288"/>
      <c r="R338" s="288"/>
      <c r="S338" s="288"/>
      <c r="T338" s="289"/>
      <c r="AT338" s="290" t="s">
        <v>275</v>
      </c>
      <c r="AU338" s="290" t="s">
        <v>90</v>
      </c>
      <c r="AV338" s="13" t="s">
        <v>197</v>
      </c>
      <c r="AW338" s="13" t="s">
        <v>42</v>
      </c>
      <c r="AX338" s="13" t="s">
        <v>87</v>
      </c>
      <c r="AY338" s="290" t="s">
        <v>183</v>
      </c>
    </row>
    <row r="339" s="11" customFormat="1" ht="29.88" customHeight="1">
      <c r="B339" s="219"/>
      <c r="C339" s="220"/>
      <c r="D339" s="221" t="s">
        <v>78</v>
      </c>
      <c r="E339" s="233" t="s">
        <v>664</v>
      </c>
      <c r="F339" s="233" t="s">
        <v>665</v>
      </c>
      <c r="G339" s="220"/>
      <c r="H339" s="220"/>
      <c r="I339" s="223"/>
      <c r="J339" s="234">
        <f>BK339</f>
        <v>0</v>
      </c>
      <c r="K339" s="220"/>
      <c r="L339" s="225"/>
      <c r="M339" s="226"/>
      <c r="N339" s="227"/>
      <c r="O339" s="227"/>
      <c r="P339" s="228">
        <f>SUM(P340:P341)</f>
        <v>0</v>
      </c>
      <c r="Q339" s="227"/>
      <c r="R339" s="228">
        <f>SUM(R340:R341)</f>
        <v>0</v>
      </c>
      <c r="S339" s="227"/>
      <c r="T339" s="229">
        <f>SUM(T340:T341)</f>
        <v>0</v>
      </c>
      <c r="AR339" s="230" t="s">
        <v>87</v>
      </c>
      <c r="AT339" s="231" t="s">
        <v>78</v>
      </c>
      <c r="AU339" s="231" t="s">
        <v>87</v>
      </c>
      <c r="AY339" s="230" t="s">
        <v>183</v>
      </c>
      <c r="BK339" s="232">
        <f>SUM(BK340:BK341)</f>
        <v>0</v>
      </c>
    </row>
    <row r="340" s="1" customFormat="1" ht="38.25" customHeight="1">
      <c r="B340" s="47"/>
      <c r="C340" s="235" t="s">
        <v>922</v>
      </c>
      <c r="D340" s="235" t="s">
        <v>184</v>
      </c>
      <c r="E340" s="236" t="s">
        <v>1731</v>
      </c>
      <c r="F340" s="237" t="s">
        <v>1732</v>
      </c>
      <c r="G340" s="238" t="s">
        <v>305</v>
      </c>
      <c r="H340" s="239">
        <v>195</v>
      </c>
      <c r="I340" s="240"/>
      <c r="J340" s="241">
        <f>ROUND(I340*H340,2)</f>
        <v>0</v>
      </c>
      <c r="K340" s="237" t="s">
        <v>343</v>
      </c>
      <c r="L340" s="73"/>
      <c r="M340" s="242" t="s">
        <v>34</v>
      </c>
      <c r="N340" s="243" t="s">
        <v>50</v>
      </c>
      <c r="O340" s="48"/>
      <c r="P340" s="244">
        <f>O340*H340</f>
        <v>0</v>
      </c>
      <c r="Q340" s="244">
        <v>0</v>
      </c>
      <c r="R340" s="244">
        <f>Q340*H340</f>
        <v>0</v>
      </c>
      <c r="S340" s="244">
        <v>0</v>
      </c>
      <c r="T340" s="245">
        <f>S340*H340</f>
        <v>0</v>
      </c>
      <c r="AR340" s="24" t="s">
        <v>197</v>
      </c>
      <c r="AT340" s="24" t="s">
        <v>184</v>
      </c>
      <c r="AU340" s="24" t="s">
        <v>90</v>
      </c>
      <c r="AY340" s="24" t="s">
        <v>183</v>
      </c>
      <c r="BE340" s="246">
        <f>IF(N340="základní",J340,0)</f>
        <v>0</v>
      </c>
      <c r="BF340" s="246">
        <f>IF(N340="snížená",J340,0)</f>
        <v>0</v>
      </c>
      <c r="BG340" s="246">
        <f>IF(N340="zákl. přenesená",J340,0)</f>
        <v>0</v>
      </c>
      <c r="BH340" s="246">
        <f>IF(N340="sníž. přenesená",J340,0)</f>
        <v>0</v>
      </c>
      <c r="BI340" s="246">
        <f>IF(N340="nulová",J340,0)</f>
        <v>0</v>
      </c>
      <c r="BJ340" s="24" t="s">
        <v>87</v>
      </c>
      <c r="BK340" s="246">
        <f>ROUND(I340*H340,2)</f>
        <v>0</v>
      </c>
      <c r="BL340" s="24" t="s">
        <v>197</v>
      </c>
      <c r="BM340" s="24" t="s">
        <v>1733</v>
      </c>
    </row>
    <row r="341" s="12" customFormat="1">
      <c r="B341" s="253"/>
      <c r="C341" s="254"/>
      <c r="D341" s="255" t="s">
        <v>275</v>
      </c>
      <c r="E341" s="256" t="s">
        <v>34</v>
      </c>
      <c r="F341" s="257" t="s">
        <v>1734</v>
      </c>
      <c r="G341" s="254"/>
      <c r="H341" s="258">
        <v>195</v>
      </c>
      <c r="I341" s="259"/>
      <c r="J341" s="254"/>
      <c r="K341" s="254"/>
      <c r="L341" s="260"/>
      <c r="M341" s="261"/>
      <c r="N341" s="262"/>
      <c r="O341" s="262"/>
      <c r="P341" s="262"/>
      <c r="Q341" s="262"/>
      <c r="R341" s="262"/>
      <c r="S341" s="262"/>
      <c r="T341" s="263"/>
      <c r="AT341" s="264" t="s">
        <v>275</v>
      </c>
      <c r="AU341" s="264" t="s">
        <v>90</v>
      </c>
      <c r="AV341" s="12" t="s">
        <v>90</v>
      </c>
      <c r="AW341" s="12" t="s">
        <v>42</v>
      </c>
      <c r="AX341" s="12" t="s">
        <v>87</v>
      </c>
      <c r="AY341" s="264" t="s">
        <v>183</v>
      </c>
    </row>
    <row r="342" s="11" customFormat="1" ht="29.88" customHeight="1">
      <c r="B342" s="219"/>
      <c r="C342" s="220"/>
      <c r="D342" s="221" t="s">
        <v>78</v>
      </c>
      <c r="E342" s="233" t="s">
        <v>927</v>
      </c>
      <c r="F342" s="233" t="s">
        <v>928</v>
      </c>
      <c r="G342" s="220"/>
      <c r="H342" s="220"/>
      <c r="I342" s="223"/>
      <c r="J342" s="234">
        <f>BK342</f>
        <v>0</v>
      </c>
      <c r="K342" s="220"/>
      <c r="L342" s="225"/>
      <c r="M342" s="226"/>
      <c r="N342" s="227"/>
      <c r="O342" s="227"/>
      <c r="P342" s="228">
        <f>SUM(P343:P347)</f>
        <v>0</v>
      </c>
      <c r="Q342" s="227"/>
      <c r="R342" s="228">
        <f>SUM(R343:R347)</f>
        <v>0</v>
      </c>
      <c r="S342" s="227"/>
      <c r="T342" s="229">
        <f>SUM(T343:T347)</f>
        <v>0</v>
      </c>
      <c r="AR342" s="230" t="s">
        <v>87</v>
      </c>
      <c r="AT342" s="231" t="s">
        <v>78</v>
      </c>
      <c r="AU342" s="231" t="s">
        <v>87</v>
      </c>
      <c r="AY342" s="230" t="s">
        <v>183</v>
      </c>
      <c r="BK342" s="232">
        <f>SUM(BK343:BK347)</f>
        <v>0</v>
      </c>
    </row>
    <row r="343" s="1" customFormat="1" ht="25.5" customHeight="1">
      <c r="B343" s="47"/>
      <c r="C343" s="235" t="s">
        <v>925</v>
      </c>
      <c r="D343" s="235" t="s">
        <v>184</v>
      </c>
      <c r="E343" s="236" t="s">
        <v>1735</v>
      </c>
      <c r="F343" s="237" t="s">
        <v>1736</v>
      </c>
      <c r="G343" s="238" t="s">
        <v>305</v>
      </c>
      <c r="H343" s="239">
        <v>1.347</v>
      </c>
      <c r="I343" s="240"/>
      <c r="J343" s="241">
        <f>ROUND(I343*H343,2)</f>
        <v>0</v>
      </c>
      <c r="K343" s="237" t="s">
        <v>1460</v>
      </c>
      <c r="L343" s="73"/>
      <c r="M343" s="242" t="s">
        <v>34</v>
      </c>
      <c r="N343" s="243" t="s">
        <v>50</v>
      </c>
      <c r="O343" s="48"/>
      <c r="P343" s="244">
        <f>O343*H343</f>
        <v>0</v>
      </c>
      <c r="Q343" s="244">
        <v>0</v>
      </c>
      <c r="R343" s="244">
        <f>Q343*H343</f>
        <v>0</v>
      </c>
      <c r="S343" s="244">
        <v>0</v>
      </c>
      <c r="T343" s="245">
        <f>S343*H343</f>
        <v>0</v>
      </c>
      <c r="AR343" s="24" t="s">
        <v>197</v>
      </c>
      <c r="AT343" s="24" t="s">
        <v>184</v>
      </c>
      <c r="AU343" s="24" t="s">
        <v>90</v>
      </c>
      <c r="AY343" s="24" t="s">
        <v>183</v>
      </c>
      <c r="BE343" s="246">
        <f>IF(N343="základní",J343,0)</f>
        <v>0</v>
      </c>
      <c r="BF343" s="246">
        <f>IF(N343="snížená",J343,0)</f>
        <v>0</v>
      </c>
      <c r="BG343" s="246">
        <f>IF(N343="zákl. přenesená",J343,0)</f>
        <v>0</v>
      </c>
      <c r="BH343" s="246">
        <f>IF(N343="sníž. přenesená",J343,0)</f>
        <v>0</v>
      </c>
      <c r="BI343" s="246">
        <f>IF(N343="nulová",J343,0)</f>
        <v>0</v>
      </c>
      <c r="BJ343" s="24" t="s">
        <v>87</v>
      </c>
      <c r="BK343" s="246">
        <f>ROUND(I343*H343,2)</f>
        <v>0</v>
      </c>
      <c r="BL343" s="24" t="s">
        <v>197</v>
      </c>
      <c r="BM343" s="24" t="s">
        <v>1737</v>
      </c>
    </row>
    <row r="344" s="1" customFormat="1" ht="25.5" customHeight="1">
      <c r="B344" s="47"/>
      <c r="C344" s="235" t="s">
        <v>929</v>
      </c>
      <c r="D344" s="235" t="s">
        <v>184</v>
      </c>
      <c r="E344" s="236" t="s">
        <v>671</v>
      </c>
      <c r="F344" s="237" t="s">
        <v>672</v>
      </c>
      <c r="G344" s="238" t="s">
        <v>305</v>
      </c>
      <c r="H344" s="239">
        <v>1.347</v>
      </c>
      <c r="I344" s="240"/>
      <c r="J344" s="241">
        <f>ROUND(I344*H344,2)</f>
        <v>0</v>
      </c>
      <c r="K344" s="237" t="s">
        <v>1460</v>
      </c>
      <c r="L344" s="73"/>
      <c r="M344" s="242" t="s">
        <v>34</v>
      </c>
      <c r="N344" s="243" t="s">
        <v>50</v>
      </c>
      <c r="O344" s="48"/>
      <c r="P344" s="244">
        <f>O344*H344</f>
        <v>0</v>
      </c>
      <c r="Q344" s="244">
        <v>0</v>
      </c>
      <c r="R344" s="244">
        <f>Q344*H344</f>
        <v>0</v>
      </c>
      <c r="S344" s="244">
        <v>0</v>
      </c>
      <c r="T344" s="245">
        <f>S344*H344</f>
        <v>0</v>
      </c>
      <c r="AR344" s="24" t="s">
        <v>197</v>
      </c>
      <c r="AT344" s="24" t="s">
        <v>184</v>
      </c>
      <c r="AU344" s="24" t="s">
        <v>90</v>
      </c>
      <c r="AY344" s="24" t="s">
        <v>183</v>
      </c>
      <c r="BE344" s="246">
        <f>IF(N344="základní",J344,0)</f>
        <v>0</v>
      </c>
      <c r="BF344" s="246">
        <f>IF(N344="snížená",J344,0)</f>
        <v>0</v>
      </c>
      <c r="BG344" s="246">
        <f>IF(N344="zákl. přenesená",J344,0)</f>
        <v>0</v>
      </c>
      <c r="BH344" s="246">
        <f>IF(N344="sníž. přenesená",J344,0)</f>
        <v>0</v>
      </c>
      <c r="BI344" s="246">
        <f>IF(N344="nulová",J344,0)</f>
        <v>0</v>
      </c>
      <c r="BJ344" s="24" t="s">
        <v>87</v>
      </c>
      <c r="BK344" s="246">
        <f>ROUND(I344*H344,2)</f>
        <v>0</v>
      </c>
      <c r="BL344" s="24" t="s">
        <v>197</v>
      </c>
      <c r="BM344" s="24" t="s">
        <v>1738</v>
      </c>
    </row>
    <row r="345" s="1" customFormat="1" ht="25.5" customHeight="1">
      <c r="B345" s="47"/>
      <c r="C345" s="235" t="s">
        <v>931</v>
      </c>
      <c r="D345" s="235" t="s">
        <v>184</v>
      </c>
      <c r="E345" s="236" t="s">
        <v>677</v>
      </c>
      <c r="F345" s="237" t="s">
        <v>1739</v>
      </c>
      <c r="G345" s="238" t="s">
        <v>305</v>
      </c>
      <c r="H345" s="239">
        <v>40.409999999999997</v>
      </c>
      <c r="I345" s="240"/>
      <c r="J345" s="241">
        <f>ROUND(I345*H345,2)</f>
        <v>0</v>
      </c>
      <c r="K345" s="237" t="s">
        <v>1460</v>
      </c>
      <c r="L345" s="73"/>
      <c r="M345" s="242" t="s">
        <v>34</v>
      </c>
      <c r="N345" s="243" t="s">
        <v>50</v>
      </c>
      <c r="O345" s="48"/>
      <c r="P345" s="244">
        <f>O345*H345</f>
        <v>0</v>
      </c>
      <c r="Q345" s="244">
        <v>0</v>
      </c>
      <c r="R345" s="244">
        <f>Q345*H345</f>
        <v>0</v>
      </c>
      <c r="S345" s="244">
        <v>0</v>
      </c>
      <c r="T345" s="245">
        <f>S345*H345</f>
        <v>0</v>
      </c>
      <c r="AR345" s="24" t="s">
        <v>197</v>
      </c>
      <c r="AT345" s="24" t="s">
        <v>184</v>
      </c>
      <c r="AU345" s="24" t="s">
        <v>90</v>
      </c>
      <c r="AY345" s="24" t="s">
        <v>183</v>
      </c>
      <c r="BE345" s="246">
        <f>IF(N345="základní",J345,0)</f>
        <v>0</v>
      </c>
      <c r="BF345" s="246">
        <f>IF(N345="snížená",J345,0)</f>
        <v>0</v>
      </c>
      <c r="BG345" s="246">
        <f>IF(N345="zákl. přenesená",J345,0)</f>
        <v>0</v>
      </c>
      <c r="BH345" s="246">
        <f>IF(N345="sníž. přenesená",J345,0)</f>
        <v>0</v>
      </c>
      <c r="BI345" s="246">
        <f>IF(N345="nulová",J345,0)</f>
        <v>0</v>
      </c>
      <c r="BJ345" s="24" t="s">
        <v>87</v>
      </c>
      <c r="BK345" s="246">
        <f>ROUND(I345*H345,2)</f>
        <v>0</v>
      </c>
      <c r="BL345" s="24" t="s">
        <v>197</v>
      </c>
      <c r="BM345" s="24" t="s">
        <v>1740</v>
      </c>
    </row>
    <row r="346" s="12" customFormat="1">
      <c r="B346" s="253"/>
      <c r="C346" s="254"/>
      <c r="D346" s="255" t="s">
        <v>275</v>
      </c>
      <c r="E346" s="256" t="s">
        <v>34</v>
      </c>
      <c r="F346" s="257" t="s">
        <v>1741</v>
      </c>
      <c r="G346" s="254"/>
      <c r="H346" s="258">
        <v>40.409999999999997</v>
      </c>
      <c r="I346" s="259"/>
      <c r="J346" s="254"/>
      <c r="K346" s="254"/>
      <c r="L346" s="260"/>
      <c r="M346" s="261"/>
      <c r="N346" s="262"/>
      <c r="O346" s="262"/>
      <c r="P346" s="262"/>
      <c r="Q346" s="262"/>
      <c r="R346" s="262"/>
      <c r="S346" s="262"/>
      <c r="T346" s="263"/>
      <c r="AT346" s="264" t="s">
        <v>275</v>
      </c>
      <c r="AU346" s="264" t="s">
        <v>90</v>
      </c>
      <c r="AV346" s="12" t="s">
        <v>90</v>
      </c>
      <c r="AW346" s="12" t="s">
        <v>42</v>
      </c>
      <c r="AX346" s="12" t="s">
        <v>87</v>
      </c>
      <c r="AY346" s="264" t="s">
        <v>183</v>
      </c>
    </row>
    <row r="347" s="1" customFormat="1" ht="16.5" customHeight="1">
      <c r="B347" s="47"/>
      <c r="C347" s="235" t="s">
        <v>933</v>
      </c>
      <c r="D347" s="235" t="s">
        <v>184</v>
      </c>
      <c r="E347" s="236" t="s">
        <v>1742</v>
      </c>
      <c r="F347" s="237" t="s">
        <v>1743</v>
      </c>
      <c r="G347" s="238" t="s">
        <v>305</v>
      </c>
      <c r="H347" s="239">
        <v>1.347</v>
      </c>
      <c r="I347" s="240"/>
      <c r="J347" s="241">
        <f>ROUND(I347*H347,2)</f>
        <v>0</v>
      </c>
      <c r="K347" s="237" t="s">
        <v>1460</v>
      </c>
      <c r="L347" s="73"/>
      <c r="M347" s="242" t="s">
        <v>34</v>
      </c>
      <c r="N347" s="243" t="s">
        <v>50</v>
      </c>
      <c r="O347" s="48"/>
      <c r="P347" s="244">
        <f>O347*H347</f>
        <v>0</v>
      </c>
      <c r="Q347" s="244">
        <v>0</v>
      </c>
      <c r="R347" s="244">
        <f>Q347*H347</f>
        <v>0</v>
      </c>
      <c r="S347" s="244">
        <v>0</v>
      </c>
      <c r="T347" s="245">
        <f>S347*H347</f>
        <v>0</v>
      </c>
      <c r="AR347" s="24" t="s">
        <v>197</v>
      </c>
      <c r="AT347" s="24" t="s">
        <v>184</v>
      </c>
      <c r="AU347" s="24" t="s">
        <v>90</v>
      </c>
      <c r="AY347" s="24" t="s">
        <v>183</v>
      </c>
      <c r="BE347" s="246">
        <f>IF(N347="základní",J347,0)</f>
        <v>0</v>
      </c>
      <c r="BF347" s="246">
        <f>IF(N347="snížená",J347,0)</f>
        <v>0</v>
      </c>
      <c r="BG347" s="246">
        <f>IF(N347="zákl. přenesená",J347,0)</f>
        <v>0</v>
      </c>
      <c r="BH347" s="246">
        <f>IF(N347="sníž. přenesená",J347,0)</f>
        <v>0</v>
      </c>
      <c r="BI347" s="246">
        <f>IF(N347="nulová",J347,0)</f>
        <v>0</v>
      </c>
      <c r="BJ347" s="24" t="s">
        <v>87</v>
      </c>
      <c r="BK347" s="246">
        <f>ROUND(I347*H347,2)</f>
        <v>0</v>
      </c>
      <c r="BL347" s="24" t="s">
        <v>197</v>
      </c>
      <c r="BM347" s="24" t="s">
        <v>1744</v>
      </c>
    </row>
    <row r="348" s="11" customFormat="1" ht="37.44" customHeight="1">
      <c r="B348" s="219"/>
      <c r="C348" s="220"/>
      <c r="D348" s="221" t="s">
        <v>78</v>
      </c>
      <c r="E348" s="222" t="s">
        <v>706</v>
      </c>
      <c r="F348" s="222" t="s">
        <v>707</v>
      </c>
      <c r="G348" s="220"/>
      <c r="H348" s="220"/>
      <c r="I348" s="223"/>
      <c r="J348" s="224">
        <f>BK348</f>
        <v>0</v>
      </c>
      <c r="K348" s="220"/>
      <c r="L348" s="225"/>
      <c r="M348" s="226"/>
      <c r="N348" s="227"/>
      <c r="O348" s="227"/>
      <c r="P348" s="228">
        <f>P349+P375+P393+P398+P399+P409+P426+P444+P451+P456+P470+P474</f>
        <v>0</v>
      </c>
      <c r="Q348" s="227"/>
      <c r="R348" s="228">
        <f>R349+R375+R393+R398+R399+R409+R426+R444+R451+R456+R470+R474</f>
        <v>79.569182670000004</v>
      </c>
      <c r="S348" s="227"/>
      <c r="T348" s="229">
        <f>T349+T375+T393+T398+T399+T409+T426+T444+T451+T456+T470+T474</f>
        <v>0</v>
      </c>
      <c r="AR348" s="230" t="s">
        <v>90</v>
      </c>
      <c r="AT348" s="231" t="s">
        <v>78</v>
      </c>
      <c r="AU348" s="231" t="s">
        <v>79</v>
      </c>
      <c r="AY348" s="230" t="s">
        <v>183</v>
      </c>
      <c r="BK348" s="232">
        <f>BK349+BK375+BK393+BK398+BK399+BK409+BK426+BK444+BK451+BK456+BK470+BK474</f>
        <v>0</v>
      </c>
    </row>
    <row r="349" s="11" customFormat="1" ht="19.92" customHeight="1">
      <c r="B349" s="219"/>
      <c r="C349" s="220"/>
      <c r="D349" s="221" t="s">
        <v>78</v>
      </c>
      <c r="E349" s="233" t="s">
        <v>1745</v>
      </c>
      <c r="F349" s="233" t="s">
        <v>1746</v>
      </c>
      <c r="G349" s="220"/>
      <c r="H349" s="220"/>
      <c r="I349" s="223"/>
      <c r="J349" s="234">
        <f>BK349</f>
        <v>0</v>
      </c>
      <c r="K349" s="220"/>
      <c r="L349" s="225"/>
      <c r="M349" s="226"/>
      <c r="N349" s="227"/>
      <c r="O349" s="227"/>
      <c r="P349" s="228">
        <f>SUM(P350:P374)</f>
        <v>0</v>
      </c>
      <c r="Q349" s="227"/>
      <c r="R349" s="228">
        <f>SUM(R350:R374)</f>
        <v>0.62552644000000002</v>
      </c>
      <c r="S349" s="227"/>
      <c r="T349" s="229">
        <f>SUM(T350:T374)</f>
        <v>0</v>
      </c>
      <c r="AR349" s="230" t="s">
        <v>90</v>
      </c>
      <c r="AT349" s="231" t="s">
        <v>78</v>
      </c>
      <c r="AU349" s="231" t="s">
        <v>87</v>
      </c>
      <c r="AY349" s="230" t="s">
        <v>183</v>
      </c>
      <c r="BK349" s="232">
        <f>SUM(BK350:BK374)</f>
        <v>0</v>
      </c>
    </row>
    <row r="350" s="1" customFormat="1" ht="25.5" customHeight="1">
      <c r="B350" s="47"/>
      <c r="C350" s="235" t="s">
        <v>935</v>
      </c>
      <c r="D350" s="235" t="s">
        <v>184</v>
      </c>
      <c r="E350" s="236" t="s">
        <v>1747</v>
      </c>
      <c r="F350" s="237" t="s">
        <v>1748</v>
      </c>
      <c r="G350" s="238" t="s">
        <v>272</v>
      </c>
      <c r="H350" s="239">
        <v>43</v>
      </c>
      <c r="I350" s="240"/>
      <c r="J350" s="241">
        <f>ROUND(I350*H350,2)</f>
        <v>0</v>
      </c>
      <c r="K350" s="237" t="s">
        <v>1460</v>
      </c>
      <c r="L350" s="73"/>
      <c r="M350" s="242" t="s">
        <v>34</v>
      </c>
      <c r="N350" s="243" t="s">
        <v>50</v>
      </c>
      <c r="O350" s="48"/>
      <c r="P350" s="244">
        <f>O350*H350</f>
        <v>0</v>
      </c>
      <c r="Q350" s="244">
        <v>0</v>
      </c>
      <c r="R350" s="244">
        <f>Q350*H350</f>
        <v>0</v>
      </c>
      <c r="S350" s="244">
        <v>0</v>
      </c>
      <c r="T350" s="245">
        <f>S350*H350</f>
        <v>0</v>
      </c>
      <c r="AR350" s="24" t="s">
        <v>243</v>
      </c>
      <c r="AT350" s="24" t="s">
        <v>184</v>
      </c>
      <c r="AU350" s="24" t="s">
        <v>90</v>
      </c>
      <c r="AY350" s="24" t="s">
        <v>183</v>
      </c>
      <c r="BE350" s="246">
        <f>IF(N350="základní",J350,0)</f>
        <v>0</v>
      </c>
      <c r="BF350" s="246">
        <f>IF(N350="snížená",J350,0)</f>
        <v>0</v>
      </c>
      <c r="BG350" s="246">
        <f>IF(N350="zákl. přenesená",J350,0)</f>
        <v>0</v>
      </c>
      <c r="BH350" s="246">
        <f>IF(N350="sníž. přenesená",J350,0)</f>
        <v>0</v>
      </c>
      <c r="BI350" s="246">
        <f>IF(N350="nulová",J350,0)</f>
        <v>0</v>
      </c>
      <c r="BJ350" s="24" t="s">
        <v>87</v>
      </c>
      <c r="BK350" s="246">
        <f>ROUND(I350*H350,2)</f>
        <v>0</v>
      </c>
      <c r="BL350" s="24" t="s">
        <v>243</v>
      </c>
      <c r="BM350" s="24" t="s">
        <v>1749</v>
      </c>
    </row>
    <row r="351" s="12" customFormat="1">
      <c r="B351" s="253"/>
      <c r="C351" s="254"/>
      <c r="D351" s="255" t="s">
        <v>275</v>
      </c>
      <c r="E351" s="256" t="s">
        <v>34</v>
      </c>
      <c r="F351" s="257" t="s">
        <v>482</v>
      </c>
      <c r="G351" s="254"/>
      <c r="H351" s="258">
        <v>43</v>
      </c>
      <c r="I351" s="259"/>
      <c r="J351" s="254"/>
      <c r="K351" s="254"/>
      <c r="L351" s="260"/>
      <c r="M351" s="261"/>
      <c r="N351" s="262"/>
      <c r="O351" s="262"/>
      <c r="P351" s="262"/>
      <c r="Q351" s="262"/>
      <c r="R351" s="262"/>
      <c r="S351" s="262"/>
      <c r="T351" s="263"/>
      <c r="AT351" s="264" t="s">
        <v>275</v>
      </c>
      <c r="AU351" s="264" t="s">
        <v>90</v>
      </c>
      <c r="AV351" s="12" t="s">
        <v>90</v>
      </c>
      <c r="AW351" s="12" t="s">
        <v>42</v>
      </c>
      <c r="AX351" s="12" t="s">
        <v>79</v>
      </c>
      <c r="AY351" s="264" t="s">
        <v>183</v>
      </c>
    </row>
    <row r="352" s="13" customFormat="1">
      <c r="B352" s="280"/>
      <c r="C352" s="281"/>
      <c r="D352" s="255" t="s">
        <v>275</v>
      </c>
      <c r="E352" s="282" t="s">
        <v>34</v>
      </c>
      <c r="F352" s="283" t="s">
        <v>1463</v>
      </c>
      <c r="G352" s="281"/>
      <c r="H352" s="284">
        <v>43</v>
      </c>
      <c r="I352" s="285"/>
      <c r="J352" s="281"/>
      <c r="K352" s="281"/>
      <c r="L352" s="286"/>
      <c r="M352" s="287"/>
      <c r="N352" s="288"/>
      <c r="O352" s="288"/>
      <c r="P352" s="288"/>
      <c r="Q352" s="288"/>
      <c r="R352" s="288"/>
      <c r="S352" s="288"/>
      <c r="T352" s="289"/>
      <c r="AT352" s="290" t="s">
        <v>275</v>
      </c>
      <c r="AU352" s="290" t="s">
        <v>90</v>
      </c>
      <c r="AV352" s="13" t="s">
        <v>197</v>
      </c>
      <c r="AW352" s="13" t="s">
        <v>42</v>
      </c>
      <c r="AX352" s="13" t="s">
        <v>87</v>
      </c>
      <c r="AY352" s="290" t="s">
        <v>183</v>
      </c>
    </row>
    <row r="353" s="1" customFormat="1" ht="16.5" customHeight="1">
      <c r="B353" s="47"/>
      <c r="C353" s="265" t="s">
        <v>1750</v>
      </c>
      <c r="D353" s="265" t="s">
        <v>302</v>
      </c>
      <c r="E353" s="266" t="s">
        <v>1751</v>
      </c>
      <c r="F353" s="267" t="s">
        <v>1752</v>
      </c>
      <c r="G353" s="268" t="s">
        <v>272</v>
      </c>
      <c r="H353" s="269">
        <v>49.450000000000003</v>
      </c>
      <c r="I353" s="270"/>
      <c r="J353" s="271">
        <f>ROUND(I353*H353,2)</f>
        <v>0</v>
      </c>
      <c r="K353" s="267" t="s">
        <v>34</v>
      </c>
      <c r="L353" s="272"/>
      <c r="M353" s="273" t="s">
        <v>34</v>
      </c>
      <c r="N353" s="274" t="s">
        <v>50</v>
      </c>
      <c r="O353" s="48"/>
      <c r="P353" s="244">
        <f>O353*H353</f>
        <v>0</v>
      </c>
      <c r="Q353" s="244">
        <v>0.0038800000000000002</v>
      </c>
      <c r="R353" s="244">
        <f>Q353*H353</f>
        <v>0.19186600000000001</v>
      </c>
      <c r="S353" s="244">
        <v>0</v>
      </c>
      <c r="T353" s="245">
        <f>S353*H353</f>
        <v>0</v>
      </c>
      <c r="AR353" s="24" t="s">
        <v>422</v>
      </c>
      <c r="AT353" s="24" t="s">
        <v>302</v>
      </c>
      <c r="AU353" s="24" t="s">
        <v>90</v>
      </c>
      <c r="AY353" s="24" t="s">
        <v>183</v>
      </c>
      <c r="BE353" s="246">
        <f>IF(N353="základní",J353,0)</f>
        <v>0</v>
      </c>
      <c r="BF353" s="246">
        <f>IF(N353="snížená",J353,0)</f>
        <v>0</v>
      </c>
      <c r="BG353" s="246">
        <f>IF(N353="zákl. přenesená",J353,0)</f>
        <v>0</v>
      </c>
      <c r="BH353" s="246">
        <f>IF(N353="sníž. přenesená",J353,0)</f>
        <v>0</v>
      </c>
      <c r="BI353" s="246">
        <f>IF(N353="nulová",J353,0)</f>
        <v>0</v>
      </c>
      <c r="BJ353" s="24" t="s">
        <v>87</v>
      </c>
      <c r="BK353" s="246">
        <f>ROUND(I353*H353,2)</f>
        <v>0</v>
      </c>
      <c r="BL353" s="24" t="s">
        <v>243</v>
      </c>
      <c r="BM353" s="24" t="s">
        <v>1753</v>
      </c>
    </row>
    <row r="354" s="12" customFormat="1">
      <c r="B354" s="253"/>
      <c r="C354" s="254"/>
      <c r="D354" s="255" t="s">
        <v>275</v>
      </c>
      <c r="E354" s="254"/>
      <c r="F354" s="257" t="s">
        <v>1754</v>
      </c>
      <c r="G354" s="254"/>
      <c r="H354" s="258">
        <v>49.450000000000003</v>
      </c>
      <c r="I354" s="259"/>
      <c r="J354" s="254"/>
      <c r="K354" s="254"/>
      <c r="L354" s="260"/>
      <c r="M354" s="261"/>
      <c r="N354" s="262"/>
      <c r="O354" s="262"/>
      <c r="P354" s="262"/>
      <c r="Q354" s="262"/>
      <c r="R354" s="262"/>
      <c r="S354" s="262"/>
      <c r="T354" s="263"/>
      <c r="AT354" s="264" t="s">
        <v>275</v>
      </c>
      <c r="AU354" s="264" t="s">
        <v>90</v>
      </c>
      <c r="AV354" s="12" t="s">
        <v>90</v>
      </c>
      <c r="AW354" s="12" t="s">
        <v>6</v>
      </c>
      <c r="AX354" s="12" t="s">
        <v>87</v>
      </c>
      <c r="AY354" s="264" t="s">
        <v>183</v>
      </c>
    </row>
    <row r="355" s="1" customFormat="1" ht="25.5" customHeight="1">
      <c r="B355" s="47"/>
      <c r="C355" s="235" t="s">
        <v>1755</v>
      </c>
      <c r="D355" s="235" t="s">
        <v>184</v>
      </c>
      <c r="E355" s="236" t="s">
        <v>1756</v>
      </c>
      <c r="F355" s="237" t="s">
        <v>1757</v>
      </c>
      <c r="G355" s="238" t="s">
        <v>272</v>
      </c>
      <c r="H355" s="239">
        <v>44</v>
      </c>
      <c r="I355" s="240"/>
      <c r="J355" s="241">
        <f>ROUND(I355*H355,2)</f>
        <v>0</v>
      </c>
      <c r="K355" s="237" t="s">
        <v>1460</v>
      </c>
      <c r="L355" s="73"/>
      <c r="M355" s="242" t="s">
        <v>34</v>
      </c>
      <c r="N355" s="243" t="s">
        <v>50</v>
      </c>
      <c r="O355" s="48"/>
      <c r="P355" s="244">
        <f>O355*H355</f>
        <v>0</v>
      </c>
      <c r="Q355" s="244">
        <v>0</v>
      </c>
      <c r="R355" s="244">
        <f>Q355*H355</f>
        <v>0</v>
      </c>
      <c r="S355" s="244">
        <v>0</v>
      </c>
      <c r="T355" s="245">
        <f>S355*H355</f>
        <v>0</v>
      </c>
      <c r="AR355" s="24" t="s">
        <v>243</v>
      </c>
      <c r="AT355" s="24" t="s">
        <v>184</v>
      </c>
      <c r="AU355" s="24" t="s">
        <v>90</v>
      </c>
      <c r="AY355" s="24" t="s">
        <v>183</v>
      </c>
      <c r="BE355" s="246">
        <f>IF(N355="základní",J355,0)</f>
        <v>0</v>
      </c>
      <c r="BF355" s="246">
        <f>IF(N355="snížená",J355,0)</f>
        <v>0</v>
      </c>
      <c r="BG355" s="246">
        <f>IF(N355="zákl. přenesená",J355,0)</f>
        <v>0</v>
      </c>
      <c r="BH355" s="246">
        <f>IF(N355="sníž. přenesená",J355,0)</f>
        <v>0</v>
      </c>
      <c r="BI355" s="246">
        <f>IF(N355="nulová",J355,0)</f>
        <v>0</v>
      </c>
      <c r="BJ355" s="24" t="s">
        <v>87</v>
      </c>
      <c r="BK355" s="246">
        <f>ROUND(I355*H355,2)</f>
        <v>0</v>
      </c>
      <c r="BL355" s="24" t="s">
        <v>243</v>
      </c>
      <c r="BM355" s="24" t="s">
        <v>1758</v>
      </c>
    </row>
    <row r="356" s="12" customFormat="1">
      <c r="B356" s="253"/>
      <c r="C356" s="254"/>
      <c r="D356" s="255" t="s">
        <v>275</v>
      </c>
      <c r="E356" s="256" t="s">
        <v>34</v>
      </c>
      <c r="F356" s="257" t="s">
        <v>1596</v>
      </c>
      <c r="G356" s="254"/>
      <c r="H356" s="258">
        <v>44</v>
      </c>
      <c r="I356" s="259"/>
      <c r="J356" s="254"/>
      <c r="K356" s="254"/>
      <c r="L356" s="260"/>
      <c r="M356" s="261"/>
      <c r="N356" s="262"/>
      <c r="O356" s="262"/>
      <c r="P356" s="262"/>
      <c r="Q356" s="262"/>
      <c r="R356" s="262"/>
      <c r="S356" s="262"/>
      <c r="T356" s="263"/>
      <c r="AT356" s="264" t="s">
        <v>275</v>
      </c>
      <c r="AU356" s="264" t="s">
        <v>90</v>
      </c>
      <c r="AV356" s="12" t="s">
        <v>90</v>
      </c>
      <c r="AW356" s="12" t="s">
        <v>42</v>
      </c>
      <c r="AX356" s="12" t="s">
        <v>79</v>
      </c>
      <c r="AY356" s="264" t="s">
        <v>183</v>
      </c>
    </row>
    <row r="357" s="13" customFormat="1">
      <c r="B357" s="280"/>
      <c r="C357" s="281"/>
      <c r="D357" s="255" t="s">
        <v>275</v>
      </c>
      <c r="E357" s="282" t="s">
        <v>34</v>
      </c>
      <c r="F357" s="283" t="s">
        <v>1463</v>
      </c>
      <c r="G357" s="281"/>
      <c r="H357" s="284">
        <v>44</v>
      </c>
      <c r="I357" s="285"/>
      <c r="J357" s="281"/>
      <c r="K357" s="281"/>
      <c r="L357" s="286"/>
      <c r="M357" s="287"/>
      <c r="N357" s="288"/>
      <c r="O357" s="288"/>
      <c r="P357" s="288"/>
      <c r="Q357" s="288"/>
      <c r="R357" s="288"/>
      <c r="S357" s="288"/>
      <c r="T357" s="289"/>
      <c r="AT357" s="290" t="s">
        <v>275</v>
      </c>
      <c r="AU357" s="290" t="s">
        <v>90</v>
      </c>
      <c r="AV357" s="13" t="s">
        <v>197</v>
      </c>
      <c r="AW357" s="13" t="s">
        <v>42</v>
      </c>
      <c r="AX357" s="13" t="s">
        <v>87</v>
      </c>
      <c r="AY357" s="290" t="s">
        <v>183</v>
      </c>
    </row>
    <row r="358" s="1" customFormat="1" ht="25.5" customHeight="1">
      <c r="B358" s="47"/>
      <c r="C358" s="235" t="s">
        <v>1759</v>
      </c>
      <c r="D358" s="235" t="s">
        <v>184</v>
      </c>
      <c r="E358" s="236" t="s">
        <v>1760</v>
      </c>
      <c r="F358" s="237" t="s">
        <v>1761</v>
      </c>
      <c r="G358" s="238" t="s">
        <v>272</v>
      </c>
      <c r="H358" s="239">
        <v>122.5</v>
      </c>
      <c r="I358" s="240"/>
      <c r="J358" s="241">
        <f>ROUND(I358*H358,2)</f>
        <v>0</v>
      </c>
      <c r="K358" s="237" t="s">
        <v>1460</v>
      </c>
      <c r="L358" s="73"/>
      <c r="M358" s="242" t="s">
        <v>34</v>
      </c>
      <c r="N358" s="243" t="s">
        <v>50</v>
      </c>
      <c r="O358" s="48"/>
      <c r="P358" s="244">
        <f>O358*H358</f>
        <v>0</v>
      </c>
      <c r="Q358" s="244">
        <v>0</v>
      </c>
      <c r="R358" s="244">
        <f>Q358*H358</f>
        <v>0</v>
      </c>
      <c r="S358" s="244">
        <v>0</v>
      </c>
      <c r="T358" s="245">
        <f>S358*H358</f>
        <v>0</v>
      </c>
      <c r="AR358" s="24" t="s">
        <v>243</v>
      </c>
      <c r="AT358" s="24" t="s">
        <v>184</v>
      </c>
      <c r="AU358" s="24" t="s">
        <v>90</v>
      </c>
      <c r="AY358" s="24" t="s">
        <v>183</v>
      </c>
      <c r="BE358" s="246">
        <f>IF(N358="základní",J358,0)</f>
        <v>0</v>
      </c>
      <c r="BF358" s="246">
        <f>IF(N358="snížená",J358,0)</f>
        <v>0</v>
      </c>
      <c r="BG358" s="246">
        <f>IF(N358="zákl. přenesená",J358,0)</f>
        <v>0</v>
      </c>
      <c r="BH358" s="246">
        <f>IF(N358="sníž. přenesená",J358,0)</f>
        <v>0</v>
      </c>
      <c r="BI358" s="246">
        <f>IF(N358="nulová",J358,0)</f>
        <v>0</v>
      </c>
      <c r="BJ358" s="24" t="s">
        <v>87</v>
      </c>
      <c r="BK358" s="246">
        <f>ROUND(I358*H358,2)</f>
        <v>0</v>
      </c>
      <c r="BL358" s="24" t="s">
        <v>243</v>
      </c>
      <c r="BM358" s="24" t="s">
        <v>1762</v>
      </c>
    </row>
    <row r="359" s="12" customFormat="1">
      <c r="B359" s="253"/>
      <c r="C359" s="254"/>
      <c r="D359" s="255" t="s">
        <v>275</v>
      </c>
      <c r="E359" s="256" t="s">
        <v>34</v>
      </c>
      <c r="F359" s="257" t="s">
        <v>1763</v>
      </c>
      <c r="G359" s="254"/>
      <c r="H359" s="258">
        <v>122.5</v>
      </c>
      <c r="I359" s="259"/>
      <c r="J359" s="254"/>
      <c r="K359" s="254"/>
      <c r="L359" s="260"/>
      <c r="M359" s="261"/>
      <c r="N359" s="262"/>
      <c r="O359" s="262"/>
      <c r="P359" s="262"/>
      <c r="Q359" s="262"/>
      <c r="R359" s="262"/>
      <c r="S359" s="262"/>
      <c r="T359" s="263"/>
      <c r="AT359" s="264" t="s">
        <v>275</v>
      </c>
      <c r="AU359" s="264" t="s">
        <v>90</v>
      </c>
      <c r="AV359" s="12" t="s">
        <v>90</v>
      </c>
      <c r="AW359" s="12" t="s">
        <v>42</v>
      </c>
      <c r="AX359" s="12" t="s">
        <v>87</v>
      </c>
      <c r="AY359" s="264" t="s">
        <v>183</v>
      </c>
    </row>
    <row r="360" s="1" customFormat="1" ht="16.5" customHeight="1">
      <c r="B360" s="47"/>
      <c r="C360" s="265" t="s">
        <v>1764</v>
      </c>
      <c r="D360" s="265" t="s">
        <v>302</v>
      </c>
      <c r="E360" s="266" t="s">
        <v>1765</v>
      </c>
      <c r="F360" s="267" t="s">
        <v>1766</v>
      </c>
      <c r="G360" s="268" t="s">
        <v>272</v>
      </c>
      <c r="H360" s="269">
        <v>227.328</v>
      </c>
      <c r="I360" s="270"/>
      <c r="J360" s="271">
        <f>ROUND(I360*H360,2)</f>
        <v>0</v>
      </c>
      <c r="K360" s="267" t="s">
        <v>34</v>
      </c>
      <c r="L360" s="272"/>
      <c r="M360" s="273" t="s">
        <v>34</v>
      </c>
      <c r="N360" s="274" t="s">
        <v>50</v>
      </c>
      <c r="O360" s="48"/>
      <c r="P360" s="244">
        <f>O360*H360</f>
        <v>0</v>
      </c>
      <c r="Q360" s="244">
        <v>0.001905</v>
      </c>
      <c r="R360" s="244">
        <f>Q360*H360</f>
        <v>0.43305984000000003</v>
      </c>
      <c r="S360" s="244">
        <v>0</v>
      </c>
      <c r="T360" s="245">
        <f>S360*H360</f>
        <v>0</v>
      </c>
      <c r="AR360" s="24" t="s">
        <v>422</v>
      </c>
      <c r="AT360" s="24" t="s">
        <v>302</v>
      </c>
      <c r="AU360" s="24" t="s">
        <v>90</v>
      </c>
      <c r="AY360" s="24" t="s">
        <v>183</v>
      </c>
      <c r="BE360" s="246">
        <f>IF(N360="základní",J360,0)</f>
        <v>0</v>
      </c>
      <c r="BF360" s="246">
        <f>IF(N360="snížená",J360,0)</f>
        <v>0</v>
      </c>
      <c r="BG360" s="246">
        <f>IF(N360="zákl. přenesená",J360,0)</f>
        <v>0</v>
      </c>
      <c r="BH360" s="246">
        <f>IF(N360="sníž. přenesená",J360,0)</f>
        <v>0</v>
      </c>
      <c r="BI360" s="246">
        <f>IF(N360="nulová",J360,0)</f>
        <v>0</v>
      </c>
      <c r="BJ360" s="24" t="s">
        <v>87</v>
      </c>
      <c r="BK360" s="246">
        <f>ROUND(I360*H360,2)</f>
        <v>0</v>
      </c>
      <c r="BL360" s="24" t="s">
        <v>243</v>
      </c>
      <c r="BM360" s="24" t="s">
        <v>1767</v>
      </c>
    </row>
    <row r="361" s="12" customFormat="1">
      <c r="B361" s="253"/>
      <c r="C361" s="254"/>
      <c r="D361" s="255" t="s">
        <v>275</v>
      </c>
      <c r="E361" s="254"/>
      <c r="F361" s="257" t="s">
        <v>1768</v>
      </c>
      <c r="G361" s="254"/>
      <c r="H361" s="258">
        <v>227.328</v>
      </c>
      <c r="I361" s="259"/>
      <c r="J361" s="254"/>
      <c r="K361" s="254"/>
      <c r="L361" s="260"/>
      <c r="M361" s="261"/>
      <c r="N361" s="262"/>
      <c r="O361" s="262"/>
      <c r="P361" s="262"/>
      <c r="Q361" s="262"/>
      <c r="R361" s="262"/>
      <c r="S361" s="262"/>
      <c r="T361" s="263"/>
      <c r="AT361" s="264" t="s">
        <v>275</v>
      </c>
      <c r="AU361" s="264" t="s">
        <v>90</v>
      </c>
      <c r="AV361" s="12" t="s">
        <v>90</v>
      </c>
      <c r="AW361" s="12" t="s">
        <v>6</v>
      </c>
      <c r="AX361" s="12" t="s">
        <v>87</v>
      </c>
      <c r="AY361" s="264" t="s">
        <v>183</v>
      </c>
    </row>
    <row r="362" s="1" customFormat="1" ht="25.5" customHeight="1">
      <c r="B362" s="47"/>
      <c r="C362" s="235" t="s">
        <v>1769</v>
      </c>
      <c r="D362" s="235" t="s">
        <v>184</v>
      </c>
      <c r="E362" s="236" t="s">
        <v>1770</v>
      </c>
      <c r="F362" s="237" t="s">
        <v>1771</v>
      </c>
      <c r="G362" s="238" t="s">
        <v>272</v>
      </c>
      <c r="H362" s="239">
        <v>28.600000000000001</v>
      </c>
      <c r="I362" s="240"/>
      <c r="J362" s="241">
        <f>ROUND(I362*H362,2)</f>
        <v>0</v>
      </c>
      <c r="K362" s="237" t="s">
        <v>1460</v>
      </c>
      <c r="L362" s="73"/>
      <c r="M362" s="242" t="s">
        <v>34</v>
      </c>
      <c r="N362" s="243" t="s">
        <v>50</v>
      </c>
      <c r="O362" s="48"/>
      <c r="P362" s="244">
        <f>O362*H362</f>
        <v>0</v>
      </c>
      <c r="Q362" s="244">
        <v>0</v>
      </c>
      <c r="R362" s="244">
        <f>Q362*H362</f>
        <v>0</v>
      </c>
      <c r="S362" s="244">
        <v>0</v>
      </c>
      <c r="T362" s="245">
        <f>S362*H362</f>
        <v>0</v>
      </c>
      <c r="AR362" s="24" t="s">
        <v>243</v>
      </c>
      <c r="AT362" s="24" t="s">
        <v>184</v>
      </c>
      <c r="AU362" s="24" t="s">
        <v>90</v>
      </c>
      <c r="AY362" s="24" t="s">
        <v>183</v>
      </c>
      <c r="BE362" s="246">
        <f>IF(N362="základní",J362,0)</f>
        <v>0</v>
      </c>
      <c r="BF362" s="246">
        <f>IF(N362="snížená",J362,0)</f>
        <v>0</v>
      </c>
      <c r="BG362" s="246">
        <f>IF(N362="zákl. přenesená",J362,0)</f>
        <v>0</v>
      </c>
      <c r="BH362" s="246">
        <f>IF(N362="sníž. přenesená",J362,0)</f>
        <v>0</v>
      </c>
      <c r="BI362" s="246">
        <f>IF(N362="nulová",J362,0)</f>
        <v>0</v>
      </c>
      <c r="BJ362" s="24" t="s">
        <v>87</v>
      </c>
      <c r="BK362" s="246">
        <f>ROUND(I362*H362,2)</f>
        <v>0</v>
      </c>
      <c r="BL362" s="24" t="s">
        <v>243</v>
      </c>
      <c r="BM362" s="24" t="s">
        <v>1772</v>
      </c>
    </row>
    <row r="363" s="12" customFormat="1">
      <c r="B363" s="253"/>
      <c r="C363" s="254"/>
      <c r="D363" s="255" t="s">
        <v>275</v>
      </c>
      <c r="E363" s="256" t="s">
        <v>34</v>
      </c>
      <c r="F363" s="257" t="s">
        <v>1773</v>
      </c>
      <c r="G363" s="254"/>
      <c r="H363" s="258">
        <v>28.600000000000001</v>
      </c>
      <c r="I363" s="259"/>
      <c r="J363" s="254"/>
      <c r="K363" s="254"/>
      <c r="L363" s="260"/>
      <c r="M363" s="261"/>
      <c r="N363" s="262"/>
      <c r="O363" s="262"/>
      <c r="P363" s="262"/>
      <c r="Q363" s="262"/>
      <c r="R363" s="262"/>
      <c r="S363" s="262"/>
      <c r="T363" s="263"/>
      <c r="AT363" s="264" t="s">
        <v>275</v>
      </c>
      <c r="AU363" s="264" t="s">
        <v>90</v>
      </c>
      <c r="AV363" s="12" t="s">
        <v>90</v>
      </c>
      <c r="AW363" s="12" t="s">
        <v>42</v>
      </c>
      <c r="AX363" s="12" t="s">
        <v>79</v>
      </c>
      <c r="AY363" s="264" t="s">
        <v>183</v>
      </c>
    </row>
    <row r="364" s="13" customFormat="1">
      <c r="B364" s="280"/>
      <c r="C364" s="281"/>
      <c r="D364" s="255" t="s">
        <v>275</v>
      </c>
      <c r="E364" s="282" t="s">
        <v>34</v>
      </c>
      <c r="F364" s="283" t="s">
        <v>1463</v>
      </c>
      <c r="G364" s="281"/>
      <c r="H364" s="284">
        <v>28.600000000000001</v>
      </c>
      <c r="I364" s="285"/>
      <c r="J364" s="281"/>
      <c r="K364" s="281"/>
      <c r="L364" s="286"/>
      <c r="M364" s="287"/>
      <c r="N364" s="288"/>
      <c r="O364" s="288"/>
      <c r="P364" s="288"/>
      <c r="Q364" s="288"/>
      <c r="R364" s="288"/>
      <c r="S364" s="288"/>
      <c r="T364" s="289"/>
      <c r="AT364" s="290" t="s">
        <v>275</v>
      </c>
      <c r="AU364" s="290" t="s">
        <v>90</v>
      </c>
      <c r="AV364" s="13" t="s">
        <v>197</v>
      </c>
      <c r="AW364" s="13" t="s">
        <v>42</v>
      </c>
      <c r="AX364" s="13" t="s">
        <v>87</v>
      </c>
      <c r="AY364" s="290" t="s">
        <v>183</v>
      </c>
    </row>
    <row r="365" s="1" customFormat="1" ht="25.5" customHeight="1">
      <c r="B365" s="47"/>
      <c r="C365" s="235" t="s">
        <v>1774</v>
      </c>
      <c r="D365" s="235" t="s">
        <v>184</v>
      </c>
      <c r="E365" s="236" t="s">
        <v>1775</v>
      </c>
      <c r="F365" s="237" t="s">
        <v>1776</v>
      </c>
      <c r="G365" s="238" t="s">
        <v>272</v>
      </c>
      <c r="H365" s="239">
        <v>28.600000000000001</v>
      </c>
      <c r="I365" s="240"/>
      <c r="J365" s="241">
        <f>ROUND(I365*H365,2)</f>
        <v>0</v>
      </c>
      <c r="K365" s="237" t="s">
        <v>1460</v>
      </c>
      <c r="L365" s="73"/>
      <c r="M365" s="242" t="s">
        <v>34</v>
      </c>
      <c r="N365" s="243" t="s">
        <v>50</v>
      </c>
      <c r="O365" s="48"/>
      <c r="P365" s="244">
        <f>O365*H365</f>
        <v>0</v>
      </c>
      <c r="Q365" s="244">
        <v>0</v>
      </c>
      <c r="R365" s="244">
        <f>Q365*H365</f>
        <v>0</v>
      </c>
      <c r="S365" s="244">
        <v>0</v>
      </c>
      <c r="T365" s="245">
        <f>S365*H365</f>
        <v>0</v>
      </c>
      <c r="AR365" s="24" t="s">
        <v>243</v>
      </c>
      <c r="AT365" s="24" t="s">
        <v>184</v>
      </c>
      <c r="AU365" s="24" t="s">
        <v>90</v>
      </c>
      <c r="AY365" s="24" t="s">
        <v>183</v>
      </c>
      <c r="BE365" s="246">
        <f>IF(N365="základní",J365,0)</f>
        <v>0</v>
      </c>
      <c r="BF365" s="246">
        <f>IF(N365="snížená",J365,0)</f>
        <v>0</v>
      </c>
      <c r="BG365" s="246">
        <f>IF(N365="zákl. přenesená",J365,0)</f>
        <v>0</v>
      </c>
      <c r="BH365" s="246">
        <f>IF(N365="sníž. přenesená",J365,0)</f>
        <v>0</v>
      </c>
      <c r="BI365" s="246">
        <f>IF(N365="nulová",J365,0)</f>
        <v>0</v>
      </c>
      <c r="BJ365" s="24" t="s">
        <v>87</v>
      </c>
      <c r="BK365" s="246">
        <f>ROUND(I365*H365,2)</f>
        <v>0</v>
      </c>
      <c r="BL365" s="24" t="s">
        <v>243</v>
      </c>
      <c r="BM365" s="24" t="s">
        <v>1777</v>
      </c>
    </row>
    <row r="366" s="12" customFormat="1">
      <c r="B366" s="253"/>
      <c r="C366" s="254"/>
      <c r="D366" s="255" t="s">
        <v>275</v>
      </c>
      <c r="E366" s="256" t="s">
        <v>34</v>
      </c>
      <c r="F366" s="257" t="s">
        <v>1773</v>
      </c>
      <c r="G366" s="254"/>
      <c r="H366" s="258">
        <v>28.600000000000001</v>
      </c>
      <c r="I366" s="259"/>
      <c r="J366" s="254"/>
      <c r="K366" s="254"/>
      <c r="L366" s="260"/>
      <c r="M366" s="261"/>
      <c r="N366" s="262"/>
      <c r="O366" s="262"/>
      <c r="P366" s="262"/>
      <c r="Q366" s="262"/>
      <c r="R366" s="262"/>
      <c r="S366" s="262"/>
      <c r="T366" s="263"/>
      <c r="AT366" s="264" t="s">
        <v>275</v>
      </c>
      <c r="AU366" s="264" t="s">
        <v>90</v>
      </c>
      <c r="AV366" s="12" t="s">
        <v>90</v>
      </c>
      <c r="AW366" s="12" t="s">
        <v>42</v>
      </c>
      <c r="AX366" s="12" t="s">
        <v>79</v>
      </c>
      <c r="AY366" s="264" t="s">
        <v>183</v>
      </c>
    </row>
    <row r="367" s="13" customFormat="1">
      <c r="B367" s="280"/>
      <c r="C367" s="281"/>
      <c r="D367" s="255" t="s">
        <v>275</v>
      </c>
      <c r="E367" s="282" t="s">
        <v>34</v>
      </c>
      <c r="F367" s="283" t="s">
        <v>1463</v>
      </c>
      <c r="G367" s="281"/>
      <c r="H367" s="284">
        <v>28.600000000000001</v>
      </c>
      <c r="I367" s="285"/>
      <c r="J367" s="281"/>
      <c r="K367" s="281"/>
      <c r="L367" s="286"/>
      <c r="M367" s="287"/>
      <c r="N367" s="288"/>
      <c r="O367" s="288"/>
      <c r="P367" s="288"/>
      <c r="Q367" s="288"/>
      <c r="R367" s="288"/>
      <c r="S367" s="288"/>
      <c r="T367" s="289"/>
      <c r="AT367" s="290" t="s">
        <v>275</v>
      </c>
      <c r="AU367" s="290" t="s">
        <v>90</v>
      </c>
      <c r="AV367" s="13" t="s">
        <v>197</v>
      </c>
      <c r="AW367" s="13" t="s">
        <v>42</v>
      </c>
      <c r="AX367" s="13" t="s">
        <v>87</v>
      </c>
      <c r="AY367" s="290" t="s">
        <v>183</v>
      </c>
    </row>
    <row r="368" s="1" customFormat="1" ht="16.5" customHeight="1">
      <c r="B368" s="47"/>
      <c r="C368" s="265" t="s">
        <v>1778</v>
      </c>
      <c r="D368" s="265" t="s">
        <v>302</v>
      </c>
      <c r="E368" s="266" t="s">
        <v>1779</v>
      </c>
      <c r="F368" s="267" t="s">
        <v>1780</v>
      </c>
      <c r="G368" s="268" t="s">
        <v>272</v>
      </c>
      <c r="H368" s="269">
        <v>60.060000000000002</v>
      </c>
      <c r="I368" s="270"/>
      <c r="J368" s="271">
        <f>ROUND(I368*H368,2)</f>
        <v>0</v>
      </c>
      <c r="K368" s="267" t="s">
        <v>34</v>
      </c>
      <c r="L368" s="272"/>
      <c r="M368" s="273" t="s">
        <v>34</v>
      </c>
      <c r="N368" s="274" t="s">
        <v>50</v>
      </c>
      <c r="O368" s="48"/>
      <c r="P368" s="244">
        <f>O368*H368</f>
        <v>0</v>
      </c>
      <c r="Q368" s="244">
        <v>1.0000000000000001E-05</v>
      </c>
      <c r="R368" s="244">
        <f>Q368*H368</f>
        <v>0.00060060000000000007</v>
      </c>
      <c r="S368" s="244">
        <v>0</v>
      </c>
      <c r="T368" s="245">
        <f>S368*H368</f>
        <v>0</v>
      </c>
      <c r="AR368" s="24" t="s">
        <v>422</v>
      </c>
      <c r="AT368" s="24" t="s">
        <v>302</v>
      </c>
      <c r="AU368" s="24" t="s">
        <v>90</v>
      </c>
      <c r="AY368" s="24" t="s">
        <v>183</v>
      </c>
      <c r="BE368" s="246">
        <f>IF(N368="základní",J368,0)</f>
        <v>0</v>
      </c>
      <c r="BF368" s="246">
        <f>IF(N368="snížená",J368,0)</f>
        <v>0</v>
      </c>
      <c r="BG368" s="246">
        <f>IF(N368="zákl. přenesená",J368,0)</f>
        <v>0</v>
      </c>
      <c r="BH368" s="246">
        <f>IF(N368="sníž. přenesená",J368,0)</f>
        <v>0</v>
      </c>
      <c r="BI368" s="246">
        <f>IF(N368="nulová",J368,0)</f>
        <v>0</v>
      </c>
      <c r="BJ368" s="24" t="s">
        <v>87</v>
      </c>
      <c r="BK368" s="246">
        <f>ROUND(I368*H368,2)</f>
        <v>0</v>
      </c>
      <c r="BL368" s="24" t="s">
        <v>243</v>
      </c>
      <c r="BM368" s="24" t="s">
        <v>1781</v>
      </c>
    </row>
    <row r="369" s="12" customFormat="1">
      <c r="B369" s="253"/>
      <c r="C369" s="254"/>
      <c r="D369" s="255" t="s">
        <v>275</v>
      </c>
      <c r="E369" s="254"/>
      <c r="F369" s="257" t="s">
        <v>1782</v>
      </c>
      <c r="G369" s="254"/>
      <c r="H369" s="258">
        <v>60.060000000000002</v>
      </c>
      <c r="I369" s="259"/>
      <c r="J369" s="254"/>
      <c r="K369" s="254"/>
      <c r="L369" s="260"/>
      <c r="M369" s="261"/>
      <c r="N369" s="262"/>
      <c r="O369" s="262"/>
      <c r="P369" s="262"/>
      <c r="Q369" s="262"/>
      <c r="R369" s="262"/>
      <c r="S369" s="262"/>
      <c r="T369" s="263"/>
      <c r="AT369" s="264" t="s">
        <v>275</v>
      </c>
      <c r="AU369" s="264" t="s">
        <v>90</v>
      </c>
      <c r="AV369" s="12" t="s">
        <v>90</v>
      </c>
      <c r="AW369" s="12" t="s">
        <v>6</v>
      </c>
      <c r="AX369" s="12" t="s">
        <v>87</v>
      </c>
      <c r="AY369" s="264" t="s">
        <v>183</v>
      </c>
    </row>
    <row r="370" s="1" customFormat="1" ht="25.5" customHeight="1">
      <c r="B370" s="47"/>
      <c r="C370" s="235" t="s">
        <v>1783</v>
      </c>
      <c r="D370" s="235" t="s">
        <v>184</v>
      </c>
      <c r="E370" s="236" t="s">
        <v>1784</v>
      </c>
      <c r="F370" s="237" t="s">
        <v>1785</v>
      </c>
      <c r="G370" s="238" t="s">
        <v>272</v>
      </c>
      <c r="H370" s="239">
        <v>122.5</v>
      </c>
      <c r="I370" s="240"/>
      <c r="J370" s="241">
        <f>ROUND(I370*H370,2)</f>
        <v>0</v>
      </c>
      <c r="K370" s="237" t="s">
        <v>1460</v>
      </c>
      <c r="L370" s="73"/>
      <c r="M370" s="242" t="s">
        <v>34</v>
      </c>
      <c r="N370" s="243" t="s">
        <v>50</v>
      </c>
      <c r="O370" s="48"/>
      <c r="P370" s="244">
        <f>O370*H370</f>
        <v>0</v>
      </c>
      <c r="Q370" s="244">
        <v>0</v>
      </c>
      <c r="R370" s="244">
        <f>Q370*H370</f>
        <v>0</v>
      </c>
      <c r="S370" s="244">
        <v>0</v>
      </c>
      <c r="T370" s="245">
        <f>S370*H370</f>
        <v>0</v>
      </c>
      <c r="AR370" s="24" t="s">
        <v>243</v>
      </c>
      <c r="AT370" s="24" t="s">
        <v>184</v>
      </c>
      <c r="AU370" s="24" t="s">
        <v>90</v>
      </c>
      <c r="AY370" s="24" t="s">
        <v>183</v>
      </c>
      <c r="BE370" s="246">
        <f>IF(N370="základní",J370,0)</f>
        <v>0</v>
      </c>
      <c r="BF370" s="246">
        <f>IF(N370="snížená",J370,0)</f>
        <v>0</v>
      </c>
      <c r="BG370" s="246">
        <f>IF(N370="zákl. přenesená",J370,0)</f>
        <v>0</v>
      </c>
      <c r="BH370" s="246">
        <f>IF(N370="sníž. přenesená",J370,0)</f>
        <v>0</v>
      </c>
      <c r="BI370" s="246">
        <f>IF(N370="nulová",J370,0)</f>
        <v>0</v>
      </c>
      <c r="BJ370" s="24" t="s">
        <v>87</v>
      </c>
      <c r="BK370" s="246">
        <f>ROUND(I370*H370,2)</f>
        <v>0</v>
      </c>
      <c r="BL370" s="24" t="s">
        <v>243</v>
      </c>
      <c r="BM370" s="24" t="s">
        <v>1271</v>
      </c>
    </row>
    <row r="371" s="12" customFormat="1">
      <c r="B371" s="253"/>
      <c r="C371" s="254"/>
      <c r="D371" s="255" t="s">
        <v>275</v>
      </c>
      <c r="E371" s="256" t="s">
        <v>34</v>
      </c>
      <c r="F371" s="257" t="s">
        <v>1763</v>
      </c>
      <c r="G371" s="254"/>
      <c r="H371" s="258">
        <v>122.5</v>
      </c>
      <c r="I371" s="259"/>
      <c r="J371" s="254"/>
      <c r="K371" s="254"/>
      <c r="L371" s="260"/>
      <c r="M371" s="261"/>
      <c r="N371" s="262"/>
      <c r="O371" s="262"/>
      <c r="P371" s="262"/>
      <c r="Q371" s="262"/>
      <c r="R371" s="262"/>
      <c r="S371" s="262"/>
      <c r="T371" s="263"/>
      <c r="AT371" s="264" t="s">
        <v>275</v>
      </c>
      <c r="AU371" s="264" t="s">
        <v>90</v>
      </c>
      <c r="AV371" s="12" t="s">
        <v>90</v>
      </c>
      <c r="AW371" s="12" t="s">
        <v>42</v>
      </c>
      <c r="AX371" s="12" t="s">
        <v>87</v>
      </c>
      <c r="AY371" s="264" t="s">
        <v>183</v>
      </c>
    </row>
    <row r="372" s="1" customFormat="1" ht="25.5" customHeight="1">
      <c r="B372" s="47"/>
      <c r="C372" s="235" t="s">
        <v>1786</v>
      </c>
      <c r="D372" s="235" t="s">
        <v>184</v>
      </c>
      <c r="E372" s="236" t="s">
        <v>1787</v>
      </c>
      <c r="F372" s="237" t="s">
        <v>1788</v>
      </c>
      <c r="G372" s="238" t="s">
        <v>272</v>
      </c>
      <c r="H372" s="239">
        <v>122.5</v>
      </c>
      <c r="I372" s="240"/>
      <c r="J372" s="241">
        <f>ROUND(I372*H372,2)</f>
        <v>0</v>
      </c>
      <c r="K372" s="237" t="s">
        <v>1460</v>
      </c>
      <c r="L372" s="73"/>
      <c r="M372" s="242" t="s">
        <v>34</v>
      </c>
      <c r="N372" s="243" t="s">
        <v>50</v>
      </c>
      <c r="O372" s="48"/>
      <c r="P372" s="244">
        <f>O372*H372</f>
        <v>0</v>
      </c>
      <c r="Q372" s="244">
        <v>0</v>
      </c>
      <c r="R372" s="244">
        <f>Q372*H372</f>
        <v>0</v>
      </c>
      <c r="S372" s="244">
        <v>0</v>
      </c>
      <c r="T372" s="245">
        <f>S372*H372</f>
        <v>0</v>
      </c>
      <c r="AR372" s="24" t="s">
        <v>243</v>
      </c>
      <c r="AT372" s="24" t="s">
        <v>184</v>
      </c>
      <c r="AU372" s="24" t="s">
        <v>90</v>
      </c>
      <c r="AY372" s="24" t="s">
        <v>183</v>
      </c>
      <c r="BE372" s="246">
        <f>IF(N372="základní",J372,0)</f>
        <v>0</v>
      </c>
      <c r="BF372" s="246">
        <f>IF(N372="snížená",J372,0)</f>
        <v>0</v>
      </c>
      <c r="BG372" s="246">
        <f>IF(N372="zákl. přenesená",J372,0)</f>
        <v>0</v>
      </c>
      <c r="BH372" s="246">
        <f>IF(N372="sníž. přenesená",J372,0)</f>
        <v>0</v>
      </c>
      <c r="BI372" s="246">
        <f>IF(N372="nulová",J372,0)</f>
        <v>0</v>
      </c>
      <c r="BJ372" s="24" t="s">
        <v>87</v>
      </c>
      <c r="BK372" s="246">
        <f>ROUND(I372*H372,2)</f>
        <v>0</v>
      </c>
      <c r="BL372" s="24" t="s">
        <v>243</v>
      </c>
      <c r="BM372" s="24" t="s">
        <v>1273</v>
      </c>
    </row>
    <row r="373" s="12" customFormat="1">
      <c r="B373" s="253"/>
      <c r="C373" s="254"/>
      <c r="D373" s="255" t="s">
        <v>275</v>
      </c>
      <c r="E373" s="256" t="s">
        <v>34</v>
      </c>
      <c r="F373" s="257" t="s">
        <v>1763</v>
      </c>
      <c r="G373" s="254"/>
      <c r="H373" s="258">
        <v>122.5</v>
      </c>
      <c r="I373" s="259"/>
      <c r="J373" s="254"/>
      <c r="K373" s="254"/>
      <c r="L373" s="260"/>
      <c r="M373" s="261"/>
      <c r="N373" s="262"/>
      <c r="O373" s="262"/>
      <c r="P373" s="262"/>
      <c r="Q373" s="262"/>
      <c r="R373" s="262"/>
      <c r="S373" s="262"/>
      <c r="T373" s="263"/>
      <c r="AT373" s="264" t="s">
        <v>275</v>
      </c>
      <c r="AU373" s="264" t="s">
        <v>90</v>
      </c>
      <c r="AV373" s="12" t="s">
        <v>90</v>
      </c>
      <c r="AW373" s="12" t="s">
        <v>42</v>
      </c>
      <c r="AX373" s="12" t="s">
        <v>87</v>
      </c>
      <c r="AY373" s="264" t="s">
        <v>183</v>
      </c>
    </row>
    <row r="374" s="1" customFormat="1" ht="38.25" customHeight="1">
      <c r="B374" s="47"/>
      <c r="C374" s="235" t="s">
        <v>1789</v>
      </c>
      <c r="D374" s="235" t="s">
        <v>184</v>
      </c>
      <c r="E374" s="236" t="s">
        <v>1790</v>
      </c>
      <c r="F374" s="237" t="s">
        <v>1791</v>
      </c>
      <c r="G374" s="238" t="s">
        <v>1792</v>
      </c>
      <c r="H374" s="301"/>
      <c r="I374" s="240"/>
      <c r="J374" s="241">
        <f>ROUND(I374*H374,2)</f>
        <v>0</v>
      </c>
      <c r="K374" s="237" t="s">
        <v>1460</v>
      </c>
      <c r="L374" s="73"/>
      <c r="M374" s="242" t="s">
        <v>34</v>
      </c>
      <c r="N374" s="243" t="s">
        <v>50</v>
      </c>
      <c r="O374" s="48"/>
      <c r="P374" s="244">
        <f>O374*H374</f>
        <v>0</v>
      </c>
      <c r="Q374" s="244">
        <v>0</v>
      </c>
      <c r="R374" s="244">
        <f>Q374*H374</f>
        <v>0</v>
      </c>
      <c r="S374" s="244">
        <v>0</v>
      </c>
      <c r="T374" s="245">
        <f>S374*H374</f>
        <v>0</v>
      </c>
      <c r="AR374" s="24" t="s">
        <v>243</v>
      </c>
      <c r="AT374" s="24" t="s">
        <v>184</v>
      </c>
      <c r="AU374" s="24" t="s">
        <v>90</v>
      </c>
      <c r="AY374" s="24" t="s">
        <v>183</v>
      </c>
      <c r="BE374" s="246">
        <f>IF(N374="základní",J374,0)</f>
        <v>0</v>
      </c>
      <c r="BF374" s="246">
        <f>IF(N374="snížená",J374,0)</f>
        <v>0</v>
      </c>
      <c r="BG374" s="246">
        <f>IF(N374="zákl. přenesená",J374,0)</f>
        <v>0</v>
      </c>
      <c r="BH374" s="246">
        <f>IF(N374="sníž. přenesená",J374,0)</f>
        <v>0</v>
      </c>
      <c r="BI374" s="246">
        <f>IF(N374="nulová",J374,0)</f>
        <v>0</v>
      </c>
      <c r="BJ374" s="24" t="s">
        <v>87</v>
      </c>
      <c r="BK374" s="246">
        <f>ROUND(I374*H374,2)</f>
        <v>0</v>
      </c>
      <c r="BL374" s="24" t="s">
        <v>243</v>
      </c>
      <c r="BM374" s="24" t="s">
        <v>1793</v>
      </c>
    </row>
    <row r="375" s="11" customFormat="1" ht="29.88" customHeight="1">
      <c r="B375" s="219"/>
      <c r="C375" s="220"/>
      <c r="D375" s="221" t="s">
        <v>78</v>
      </c>
      <c r="E375" s="233" t="s">
        <v>708</v>
      </c>
      <c r="F375" s="233" t="s">
        <v>709</v>
      </c>
      <c r="G375" s="220"/>
      <c r="H375" s="220"/>
      <c r="I375" s="223"/>
      <c r="J375" s="234">
        <f>BK375</f>
        <v>0</v>
      </c>
      <c r="K375" s="220"/>
      <c r="L375" s="225"/>
      <c r="M375" s="226"/>
      <c r="N375" s="227"/>
      <c r="O375" s="227"/>
      <c r="P375" s="228">
        <f>SUM(P376:P392)</f>
        <v>0</v>
      </c>
      <c r="Q375" s="227"/>
      <c r="R375" s="228">
        <f>SUM(R376:R392)</f>
        <v>78.022629999999992</v>
      </c>
      <c r="S375" s="227"/>
      <c r="T375" s="229">
        <f>SUM(T376:T392)</f>
        <v>0</v>
      </c>
      <c r="AR375" s="230" t="s">
        <v>90</v>
      </c>
      <c r="AT375" s="231" t="s">
        <v>78</v>
      </c>
      <c r="AU375" s="231" t="s">
        <v>87</v>
      </c>
      <c r="AY375" s="230" t="s">
        <v>183</v>
      </c>
      <c r="BK375" s="232">
        <f>SUM(BK376:BK392)</f>
        <v>0</v>
      </c>
    </row>
    <row r="376" s="1" customFormat="1" ht="16.5" customHeight="1">
      <c r="B376" s="47"/>
      <c r="C376" s="235" t="s">
        <v>1794</v>
      </c>
      <c r="D376" s="235" t="s">
        <v>184</v>
      </c>
      <c r="E376" s="236" t="s">
        <v>1795</v>
      </c>
      <c r="F376" s="237" t="s">
        <v>1796</v>
      </c>
      <c r="G376" s="238" t="s">
        <v>289</v>
      </c>
      <c r="H376" s="239">
        <v>3</v>
      </c>
      <c r="I376" s="240"/>
      <c r="J376" s="241">
        <f>ROUND(I376*H376,2)</f>
        <v>0</v>
      </c>
      <c r="K376" s="237" t="s">
        <v>1460</v>
      </c>
      <c r="L376" s="73"/>
      <c r="M376" s="242" t="s">
        <v>34</v>
      </c>
      <c r="N376" s="243" t="s">
        <v>50</v>
      </c>
      <c r="O376" s="48"/>
      <c r="P376" s="244">
        <f>O376*H376</f>
        <v>0</v>
      </c>
      <c r="Q376" s="244">
        <v>0.01355</v>
      </c>
      <c r="R376" s="244">
        <f>Q376*H376</f>
        <v>0.040649999999999999</v>
      </c>
      <c r="S376" s="244">
        <v>0</v>
      </c>
      <c r="T376" s="245">
        <f>S376*H376</f>
        <v>0</v>
      </c>
      <c r="AR376" s="24" t="s">
        <v>243</v>
      </c>
      <c r="AT376" s="24" t="s">
        <v>184</v>
      </c>
      <c r="AU376" s="24" t="s">
        <v>90</v>
      </c>
      <c r="AY376" s="24" t="s">
        <v>183</v>
      </c>
      <c r="BE376" s="246">
        <f>IF(N376="základní",J376,0)</f>
        <v>0</v>
      </c>
      <c r="BF376" s="246">
        <f>IF(N376="snížená",J376,0)</f>
        <v>0</v>
      </c>
      <c r="BG376" s="246">
        <f>IF(N376="zákl. přenesená",J376,0)</f>
        <v>0</v>
      </c>
      <c r="BH376" s="246">
        <f>IF(N376="sníž. přenesená",J376,0)</f>
        <v>0</v>
      </c>
      <c r="BI376" s="246">
        <f>IF(N376="nulová",J376,0)</f>
        <v>0</v>
      </c>
      <c r="BJ376" s="24" t="s">
        <v>87</v>
      </c>
      <c r="BK376" s="246">
        <f>ROUND(I376*H376,2)</f>
        <v>0</v>
      </c>
      <c r="BL376" s="24" t="s">
        <v>243</v>
      </c>
      <c r="BM376" s="24" t="s">
        <v>1797</v>
      </c>
    </row>
    <row r="377" s="12" customFormat="1">
      <c r="B377" s="253"/>
      <c r="C377" s="254"/>
      <c r="D377" s="255" t="s">
        <v>275</v>
      </c>
      <c r="E377" s="256" t="s">
        <v>34</v>
      </c>
      <c r="F377" s="257" t="s">
        <v>1798</v>
      </c>
      <c r="G377" s="254"/>
      <c r="H377" s="258">
        <v>3</v>
      </c>
      <c r="I377" s="259"/>
      <c r="J377" s="254"/>
      <c r="K377" s="254"/>
      <c r="L377" s="260"/>
      <c r="M377" s="261"/>
      <c r="N377" s="262"/>
      <c r="O377" s="262"/>
      <c r="P377" s="262"/>
      <c r="Q377" s="262"/>
      <c r="R377" s="262"/>
      <c r="S377" s="262"/>
      <c r="T377" s="263"/>
      <c r="AT377" s="264" t="s">
        <v>275</v>
      </c>
      <c r="AU377" s="264" t="s">
        <v>90</v>
      </c>
      <c r="AV377" s="12" t="s">
        <v>90</v>
      </c>
      <c r="AW377" s="12" t="s">
        <v>42</v>
      </c>
      <c r="AX377" s="12" t="s">
        <v>79</v>
      </c>
      <c r="AY377" s="264" t="s">
        <v>183</v>
      </c>
    </row>
    <row r="378" s="13" customFormat="1">
      <c r="B378" s="280"/>
      <c r="C378" s="281"/>
      <c r="D378" s="255" t="s">
        <v>275</v>
      </c>
      <c r="E378" s="282" t="s">
        <v>34</v>
      </c>
      <c r="F378" s="283" t="s">
        <v>1463</v>
      </c>
      <c r="G378" s="281"/>
      <c r="H378" s="284">
        <v>3</v>
      </c>
      <c r="I378" s="285"/>
      <c r="J378" s="281"/>
      <c r="K378" s="281"/>
      <c r="L378" s="286"/>
      <c r="M378" s="287"/>
      <c r="N378" s="288"/>
      <c r="O378" s="288"/>
      <c r="P378" s="288"/>
      <c r="Q378" s="288"/>
      <c r="R378" s="288"/>
      <c r="S378" s="288"/>
      <c r="T378" s="289"/>
      <c r="AT378" s="290" t="s">
        <v>275</v>
      </c>
      <c r="AU378" s="290" t="s">
        <v>90</v>
      </c>
      <c r="AV378" s="13" t="s">
        <v>197</v>
      </c>
      <c r="AW378" s="13" t="s">
        <v>42</v>
      </c>
      <c r="AX378" s="13" t="s">
        <v>87</v>
      </c>
      <c r="AY378" s="290" t="s">
        <v>183</v>
      </c>
    </row>
    <row r="379" s="1" customFormat="1" ht="16.5" customHeight="1">
      <c r="B379" s="47"/>
      <c r="C379" s="235" t="s">
        <v>1799</v>
      </c>
      <c r="D379" s="235" t="s">
        <v>184</v>
      </c>
      <c r="E379" s="236" t="s">
        <v>1800</v>
      </c>
      <c r="F379" s="237" t="s">
        <v>1801</v>
      </c>
      <c r="G379" s="238" t="s">
        <v>289</v>
      </c>
      <c r="H379" s="239">
        <v>3</v>
      </c>
      <c r="I379" s="240"/>
      <c r="J379" s="241">
        <f>ROUND(I379*H379,2)</f>
        <v>0</v>
      </c>
      <c r="K379" s="237" t="s">
        <v>34</v>
      </c>
      <c r="L379" s="73"/>
      <c r="M379" s="242" t="s">
        <v>34</v>
      </c>
      <c r="N379" s="243" t="s">
        <v>50</v>
      </c>
      <c r="O379" s="48"/>
      <c r="P379" s="244">
        <f>O379*H379</f>
        <v>0</v>
      </c>
      <c r="Q379" s="244">
        <v>0.013509999999999999</v>
      </c>
      <c r="R379" s="244">
        <f>Q379*H379</f>
        <v>0.040529999999999997</v>
      </c>
      <c r="S379" s="244">
        <v>0</v>
      </c>
      <c r="T379" s="245">
        <f>S379*H379</f>
        <v>0</v>
      </c>
      <c r="AR379" s="24" t="s">
        <v>243</v>
      </c>
      <c r="AT379" s="24" t="s">
        <v>184</v>
      </c>
      <c r="AU379" s="24" t="s">
        <v>90</v>
      </c>
      <c r="AY379" s="24" t="s">
        <v>183</v>
      </c>
      <c r="BE379" s="246">
        <f>IF(N379="základní",J379,0)</f>
        <v>0</v>
      </c>
      <c r="BF379" s="246">
        <f>IF(N379="snížená",J379,0)</f>
        <v>0</v>
      </c>
      <c r="BG379" s="246">
        <f>IF(N379="zákl. přenesená",J379,0)</f>
        <v>0</v>
      </c>
      <c r="BH379" s="246">
        <f>IF(N379="sníž. přenesená",J379,0)</f>
        <v>0</v>
      </c>
      <c r="BI379" s="246">
        <f>IF(N379="nulová",J379,0)</f>
        <v>0</v>
      </c>
      <c r="BJ379" s="24" t="s">
        <v>87</v>
      </c>
      <c r="BK379" s="246">
        <f>ROUND(I379*H379,2)</f>
        <v>0</v>
      </c>
      <c r="BL379" s="24" t="s">
        <v>243</v>
      </c>
      <c r="BM379" s="24" t="s">
        <v>1802</v>
      </c>
    </row>
    <row r="380" s="12" customFormat="1">
      <c r="B380" s="253"/>
      <c r="C380" s="254"/>
      <c r="D380" s="255" t="s">
        <v>275</v>
      </c>
      <c r="E380" s="256" t="s">
        <v>34</v>
      </c>
      <c r="F380" s="257" t="s">
        <v>1798</v>
      </c>
      <c r="G380" s="254"/>
      <c r="H380" s="258">
        <v>3</v>
      </c>
      <c r="I380" s="259"/>
      <c r="J380" s="254"/>
      <c r="K380" s="254"/>
      <c r="L380" s="260"/>
      <c r="M380" s="261"/>
      <c r="N380" s="262"/>
      <c r="O380" s="262"/>
      <c r="P380" s="262"/>
      <c r="Q380" s="262"/>
      <c r="R380" s="262"/>
      <c r="S380" s="262"/>
      <c r="T380" s="263"/>
      <c r="AT380" s="264" t="s">
        <v>275</v>
      </c>
      <c r="AU380" s="264" t="s">
        <v>90</v>
      </c>
      <c r="AV380" s="12" t="s">
        <v>90</v>
      </c>
      <c r="AW380" s="12" t="s">
        <v>42</v>
      </c>
      <c r="AX380" s="12" t="s">
        <v>79</v>
      </c>
      <c r="AY380" s="264" t="s">
        <v>183</v>
      </c>
    </row>
    <row r="381" s="13" customFormat="1">
      <c r="B381" s="280"/>
      <c r="C381" s="281"/>
      <c r="D381" s="255" t="s">
        <v>275</v>
      </c>
      <c r="E381" s="282" t="s">
        <v>34</v>
      </c>
      <c r="F381" s="283" t="s">
        <v>1463</v>
      </c>
      <c r="G381" s="281"/>
      <c r="H381" s="284">
        <v>3</v>
      </c>
      <c r="I381" s="285"/>
      <c r="J381" s="281"/>
      <c r="K381" s="281"/>
      <c r="L381" s="286"/>
      <c r="M381" s="287"/>
      <c r="N381" s="288"/>
      <c r="O381" s="288"/>
      <c r="P381" s="288"/>
      <c r="Q381" s="288"/>
      <c r="R381" s="288"/>
      <c r="S381" s="288"/>
      <c r="T381" s="289"/>
      <c r="AT381" s="290" t="s">
        <v>275</v>
      </c>
      <c r="AU381" s="290" t="s">
        <v>90</v>
      </c>
      <c r="AV381" s="13" t="s">
        <v>197</v>
      </c>
      <c r="AW381" s="13" t="s">
        <v>42</v>
      </c>
      <c r="AX381" s="13" t="s">
        <v>87</v>
      </c>
      <c r="AY381" s="290" t="s">
        <v>183</v>
      </c>
    </row>
    <row r="382" s="1" customFormat="1" ht="16.5" customHeight="1">
      <c r="B382" s="47"/>
      <c r="C382" s="235" t="s">
        <v>1803</v>
      </c>
      <c r="D382" s="235" t="s">
        <v>184</v>
      </c>
      <c r="E382" s="236" t="s">
        <v>1804</v>
      </c>
      <c r="F382" s="237" t="s">
        <v>1805</v>
      </c>
      <c r="G382" s="238" t="s">
        <v>528</v>
      </c>
      <c r="H382" s="239">
        <v>5</v>
      </c>
      <c r="I382" s="240"/>
      <c r="J382" s="241">
        <f>ROUND(I382*H382,2)</f>
        <v>0</v>
      </c>
      <c r="K382" s="237" t="s">
        <v>1460</v>
      </c>
      <c r="L382" s="73"/>
      <c r="M382" s="242" t="s">
        <v>34</v>
      </c>
      <c r="N382" s="243" t="s">
        <v>50</v>
      </c>
      <c r="O382" s="48"/>
      <c r="P382" s="244">
        <f>O382*H382</f>
        <v>0</v>
      </c>
      <c r="Q382" s="244">
        <v>0.00029</v>
      </c>
      <c r="R382" s="244">
        <f>Q382*H382</f>
        <v>0.0014499999999999999</v>
      </c>
      <c r="S382" s="244">
        <v>0</v>
      </c>
      <c r="T382" s="245">
        <f>S382*H382</f>
        <v>0</v>
      </c>
      <c r="AR382" s="24" t="s">
        <v>243</v>
      </c>
      <c r="AT382" s="24" t="s">
        <v>184</v>
      </c>
      <c r="AU382" s="24" t="s">
        <v>90</v>
      </c>
      <c r="AY382" s="24" t="s">
        <v>183</v>
      </c>
      <c r="BE382" s="246">
        <f>IF(N382="základní",J382,0)</f>
        <v>0</v>
      </c>
      <c r="BF382" s="246">
        <f>IF(N382="snížená",J382,0)</f>
        <v>0</v>
      </c>
      <c r="BG382" s="246">
        <f>IF(N382="zákl. přenesená",J382,0)</f>
        <v>0</v>
      </c>
      <c r="BH382" s="246">
        <f>IF(N382="sníž. přenesená",J382,0)</f>
        <v>0</v>
      </c>
      <c r="BI382" s="246">
        <f>IF(N382="nulová",J382,0)</f>
        <v>0</v>
      </c>
      <c r="BJ382" s="24" t="s">
        <v>87</v>
      </c>
      <c r="BK382" s="246">
        <f>ROUND(I382*H382,2)</f>
        <v>0</v>
      </c>
      <c r="BL382" s="24" t="s">
        <v>243</v>
      </c>
      <c r="BM382" s="24" t="s">
        <v>1806</v>
      </c>
    </row>
    <row r="383" s="12" customFormat="1">
      <c r="B383" s="253"/>
      <c r="C383" s="254"/>
      <c r="D383" s="255" t="s">
        <v>275</v>
      </c>
      <c r="E383" s="256" t="s">
        <v>34</v>
      </c>
      <c r="F383" s="257" t="s">
        <v>182</v>
      </c>
      <c r="G383" s="254"/>
      <c r="H383" s="258">
        <v>5</v>
      </c>
      <c r="I383" s="259"/>
      <c r="J383" s="254"/>
      <c r="K383" s="254"/>
      <c r="L383" s="260"/>
      <c r="M383" s="261"/>
      <c r="N383" s="262"/>
      <c r="O383" s="262"/>
      <c r="P383" s="262"/>
      <c r="Q383" s="262"/>
      <c r="R383" s="262"/>
      <c r="S383" s="262"/>
      <c r="T383" s="263"/>
      <c r="AT383" s="264" t="s">
        <v>275</v>
      </c>
      <c r="AU383" s="264" t="s">
        <v>90</v>
      </c>
      <c r="AV383" s="12" t="s">
        <v>90</v>
      </c>
      <c r="AW383" s="12" t="s">
        <v>42</v>
      </c>
      <c r="AX383" s="12" t="s">
        <v>79</v>
      </c>
      <c r="AY383" s="264" t="s">
        <v>183</v>
      </c>
    </row>
    <row r="384" s="13" customFormat="1">
      <c r="B384" s="280"/>
      <c r="C384" s="281"/>
      <c r="D384" s="255" t="s">
        <v>275</v>
      </c>
      <c r="E384" s="282" t="s">
        <v>34</v>
      </c>
      <c r="F384" s="283" t="s">
        <v>1463</v>
      </c>
      <c r="G384" s="281"/>
      <c r="H384" s="284">
        <v>5</v>
      </c>
      <c r="I384" s="285"/>
      <c r="J384" s="281"/>
      <c r="K384" s="281"/>
      <c r="L384" s="286"/>
      <c r="M384" s="287"/>
      <c r="N384" s="288"/>
      <c r="O384" s="288"/>
      <c r="P384" s="288"/>
      <c r="Q384" s="288"/>
      <c r="R384" s="288"/>
      <c r="S384" s="288"/>
      <c r="T384" s="289"/>
      <c r="AT384" s="290" t="s">
        <v>275</v>
      </c>
      <c r="AU384" s="290" t="s">
        <v>90</v>
      </c>
      <c r="AV384" s="13" t="s">
        <v>197</v>
      </c>
      <c r="AW384" s="13" t="s">
        <v>42</v>
      </c>
      <c r="AX384" s="13" t="s">
        <v>87</v>
      </c>
      <c r="AY384" s="290" t="s">
        <v>183</v>
      </c>
    </row>
    <row r="385" s="1" customFormat="1" ht="16.5" customHeight="1">
      <c r="B385" s="47"/>
      <c r="C385" s="235" t="s">
        <v>1807</v>
      </c>
      <c r="D385" s="235" t="s">
        <v>184</v>
      </c>
      <c r="E385" s="236" t="s">
        <v>1808</v>
      </c>
      <c r="F385" s="237" t="s">
        <v>1809</v>
      </c>
      <c r="G385" s="238" t="s">
        <v>289</v>
      </c>
      <c r="H385" s="239">
        <v>3</v>
      </c>
      <c r="I385" s="240"/>
      <c r="J385" s="241">
        <f>ROUND(I385*H385,2)</f>
        <v>0</v>
      </c>
      <c r="K385" s="237" t="s">
        <v>1460</v>
      </c>
      <c r="L385" s="73"/>
      <c r="M385" s="242" t="s">
        <v>34</v>
      </c>
      <c r="N385" s="243" t="s">
        <v>50</v>
      </c>
      <c r="O385" s="48"/>
      <c r="P385" s="244">
        <f>O385*H385</f>
        <v>0</v>
      </c>
      <c r="Q385" s="244">
        <v>0</v>
      </c>
      <c r="R385" s="244">
        <f>Q385*H385</f>
        <v>0</v>
      </c>
      <c r="S385" s="244">
        <v>0</v>
      </c>
      <c r="T385" s="245">
        <f>S385*H385</f>
        <v>0</v>
      </c>
      <c r="AR385" s="24" t="s">
        <v>243</v>
      </c>
      <c r="AT385" s="24" t="s">
        <v>184</v>
      </c>
      <c r="AU385" s="24" t="s">
        <v>90</v>
      </c>
      <c r="AY385" s="24" t="s">
        <v>183</v>
      </c>
      <c r="BE385" s="246">
        <f>IF(N385="základní",J385,0)</f>
        <v>0</v>
      </c>
      <c r="BF385" s="246">
        <f>IF(N385="snížená",J385,0)</f>
        <v>0</v>
      </c>
      <c r="BG385" s="246">
        <f>IF(N385="zákl. přenesená",J385,0)</f>
        <v>0</v>
      </c>
      <c r="BH385" s="246">
        <f>IF(N385="sníž. přenesená",J385,0)</f>
        <v>0</v>
      </c>
      <c r="BI385" s="246">
        <f>IF(N385="nulová",J385,0)</f>
        <v>0</v>
      </c>
      <c r="BJ385" s="24" t="s">
        <v>87</v>
      </c>
      <c r="BK385" s="246">
        <f>ROUND(I385*H385,2)</f>
        <v>0</v>
      </c>
      <c r="BL385" s="24" t="s">
        <v>243</v>
      </c>
      <c r="BM385" s="24" t="s">
        <v>1810</v>
      </c>
    </row>
    <row r="386" s="12" customFormat="1">
      <c r="B386" s="253"/>
      <c r="C386" s="254"/>
      <c r="D386" s="255" t="s">
        <v>275</v>
      </c>
      <c r="E386" s="256" t="s">
        <v>34</v>
      </c>
      <c r="F386" s="257" t="s">
        <v>1798</v>
      </c>
      <c r="G386" s="254"/>
      <c r="H386" s="258">
        <v>3</v>
      </c>
      <c r="I386" s="259"/>
      <c r="J386" s="254"/>
      <c r="K386" s="254"/>
      <c r="L386" s="260"/>
      <c r="M386" s="261"/>
      <c r="N386" s="262"/>
      <c r="O386" s="262"/>
      <c r="P386" s="262"/>
      <c r="Q386" s="262"/>
      <c r="R386" s="262"/>
      <c r="S386" s="262"/>
      <c r="T386" s="263"/>
      <c r="AT386" s="264" t="s">
        <v>275</v>
      </c>
      <c r="AU386" s="264" t="s">
        <v>90</v>
      </c>
      <c r="AV386" s="12" t="s">
        <v>90</v>
      </c>
      <c r="AW386" s="12" t="s">
        <v>42</v>
      </c>
      <c r="AX386" s="12" t="s">
        <v>79</v>
      </c>
      <c r="AY386" s="264" t="s">
        <v>183</v>
      </c>
    </row>
    <row r="387" s="13" customFormat="1">
      <c r="B387" s="280"/>
      <c r="C387" s="281"/>
      <c r="D387" s="255" t="s">
        <v>275</v>
      </c>
      <c r="E387" s="282" t="s">
        <v>34</v>
      </c>
      <c r="F387" s="283" t="s">
        <v>1463</v>
      </c>
      <c r="G387" s="281"/>
      <c r="H387" s="284">
        <v>3</v>
      </c>
      <c r="I387" s="285"/>
      <c r="J387" s="281"/>
      <c r="K387" s="281"/>
      <c r="L387" s="286"/>
      <c r="M387" s="287"/>
      <c r="N387" s="288"/>
      <c r="O387" s="288"/>
      <c r="P387" s="288"/>
      <c r="Q387" s="288"/>
      <c r="R387" s="288"/>
      <c r="S387" s="288"/>
      <c r="T387" s="289"/>
      <c r="AT387" s="290" t="s">
        <v>275</v>
      </c>
      <c r="AU387" s="290" t="s">
        <v>90</v>
      </c>
      <c r="AV387" s="13" t="s">
        <v>197</v>
      </c>
      <c r="AW387" s="13" t="s">
        <v>42</v>
      </c>
      <c r="AX387" s="13" t="s">
        <v>87</v>
      </c>
      <c r="AY387" s="290" t="s">
        <v>183</v>
      </c>
    </row>
    <row r="388" s="1" customFormat="1" ht="25.5" customHeight="1">
      <c r="B388" s="47"/>
      <c r="C388" s="235" t="s">
        <v>1811</v>
      </c>
      <c r="D388" s="235" t="s">
        <v>184</v>
      </c>
      <c r="E388" s="236" t="s">
        <v>1812</v>
      </c>
      <c r="F388" s="237" t="s">
        <v>1813</v>
      </c>
      <c r="G388" s="238" t="s">
        <v>318</v>
      </c>
      <c r="H388" s="239">
        <v>77.939999999999998</v>
      </c>
      <c r="I388" s="240"/>
      <c r="J388" s="241">
        <f>ROUND(I388*H388,2)</f>
        <v>0</v>
      </c>
      <c r="K388" s="237" t="s">
        <v>343</v>
      </c>
      <c r="L388" s="73"/>
      <c r="M388" s="242" t="s">
        <v>34</v>
      </c>
      <c r="N388" s="243" t="s">
        <v>50</v>
      </c>
      <c r="O388" s="48"/>
      <c r="P388" s="244">
        <f>O388*H388</f>
        <v>0</v>
      </c>
      <c r="Q388" s="244">
        <v>0</v>
      </c>
      <c r="R388" s="244">
        <f>Q388*H388</f>
        <v>0</v>
      </c>
      <c r="S388" s="244">
        <v>0</v>
      </c>
      <c r="T388" s="245">
        <f>S388*H388</f>
        <v>0</v>
      </c>
      <c r="AR388" s="24" t="s">
        <v>197</v>
      </c>
      <c r="AT388" s="24" t="s">
        <v>184</v>
      </c>
      <c r="AU388" s="24" t="s">
        <v>90</v>
      </c>
      <c r="AY388" s="24" t="s">
        <v>183</v>
      </c>
      <c r="BE388" s="246">
        <f>IF(N388="základní",J388,0)</f>
        <v>0</v>
      </c>
      <c r="BF388" s="246">
        <f>IF(N388="snížená",J388,0)</f>
        <v>0</v>
      </c>
      <c r="BG388" s="246">
        <f>IF(N388="zákl. přenesená",J388,0)</f>
        <v>0</v>
      </c>
      <c r="BH388" s="246">
        <f>IF(N388="sníž. přenesená",J388,0)</f>
        <v>0</v>
      </c>
      <c r="BI388" s="246">
        <f>IF(N388="nulová",J388,0)</f>
        <v>0</v>
      </c>
      <c r="BJ388" s="24" t="s">
        <v>87</v>
      </c>
      <c r="BK388" s="246">
        <f>ROUND(I388*H388,2)</f>
        <v>0</v>
      </c>
      <c r="BL388" s="24" t="s">
        <v>197</v>
      </c>
      <c r="BM388" s="24" t="s">
        <v>1814</v>
      </c>
    </row>
    <row r="389" s="12" customFormat="1">
      <c r="B389" s="253"/>
      <c r="C389" s="254"/>
      <c r="D389" s="255" t="s">
        <v>275</v>
      </c>
      <c r="E389" s="256" t="s">
        <v>34</v>
      </c>
      <c r="F389" s="257" t="s">
        <v>1815</v>
      </c>
      <c r="G389" s="254"/>
      <c r="H389" s="258">
        <v>77.939999999999998</v>
      </c>
      <c r="I389" s="259"/>
      <c r="J389" s="254"/>
      <c r="K389" s="254"/>
      <c r="L389" s="260"/>
      <c r="M389" s="261"/>
      <c r="N389" s="262"/>
      <c r="O389" s="262"/>
      <c r="P389" s="262"/>
      <c r="Q389" s="262"/>
      <c r="R389" s="262"/>
      <c r="S389" s="262"/>
      <c r="T389" s="263"/>
      <c r="AT389" s="264" t="s">
        <v>275</v>
      </c>
      <c r="AU389" s="264" t="s">
        <v>90</v>
      </c>
      <c r="AV389" s="12" t="s">
        <v>90</v>
      </c>
      <c r="AW389" s="12" t="s">
        <v>42</v>
      </c>
      <c r="AX389" s="12" t="s">
        <v>87</v>
      </c>
      <c r="AY389" s="264" t="s">
        <v>183</v>
      </c>
    </row>
    <row r="390" s="1" customFormat="1" ht="16.5" customHeight="1">
      <c r="B390" s="47"/>
      <c r="C390" s="265" t="s">
        <v>1816</v>
      </c>
      <c r="D390" s="265" t="s">
        <v>302</v>
      </c>
      <c r="E390" s="266" t="s">
        <v>1817</v>
      </c>
      <c r="F390" s="267" t="s">
        <v>1818</v>
      </c>
      <c r="G390" s="268" t="s">
        <v>318</v>
      </c>
      <c r="H390" s="269">
        <v>77.939999999999998</v>
      </c>
      <c r="I390" s="270"/>
      <c r="J390" s="271">
        <f>ROUND(I390*H390,2)</f>
        <v>0</v>
      </c>
      <c r="K390" s="267" t="s">
        <v>343</v>
      </c>
      <c r="L390" s="272"/>
      <c r="M390" s="273" t="s">
        <v>34</v>
      </c>
      <c r="N390" s="274" t="s">
        <v>50</v>
      </c>
      <c r="O390" s="48"/>
      <c r="P390" s="244">
        <f>O390*H390</f>
        <v>0</v>
      </c>
      <c r="Q390" s="244">
        <v>1</v>
      </c>
      <c r="R390" s="244">
        <f>Q390*H390</f>
        <v>77.939999999999998</v>
      </c>
      <c r="S390" s="244">
        <v>0</v>
      </c>
      <c r="T390" s="245">
        <f>S390*H390</f>
        <v>0</v>
      </c>
      <c r="AR390" s="24" t="s">
        <v>212</v>
      </c>
      <c r="AT390" s="24" t="s">
        <v>302</v>
      </c>
      <c r="AU390" s="24" t="s">
        <v>90</v>
      </c>
      <c r="AY390" s="24" t="s">
        <v>183</v>
      </c>
      <c r="BE390" s="246">
        <f>IF(N390="základní",J390,0)</f>
        <v>0</v>
      </c>
      <c r="BF390" s="246">
        <f>IF(N390="snížená",J390,0)</f>
        <v>0</v>
      </c>
      <c r="BG390" s="246">
        <f>IF(N390="zákl. přenesená",J390,0)</f>
        <v>0</v>
      </c>
      <c r="BH390" s="246">
        <f>IF(N390="sníž. přenesená",J390,0)</f>
        <v>0</v>
      </c>
      <c r="BI390" s="246">
        <f>IF(N390="nulová",J390,0)</f>
        <v>0</v>
      </c>
      <c r="BJ390" s="24" t="s">
        <v>87</v>
      </c>
      <c r="BK390" s="246">
        <f>ROUND(I390*H390,2)</f>
        <v>0</v>
      </c>
      <c r="BL390" s="24" t="s">
        <v>197</v>
      </c>
      <c r="BM390" s="24" t="s">
        <v>1819</v>
      </c>
    </row>
    <row r="391" s="12" customFormat="1">
      <c r="B391" s="253"/>
      <c r="C391" s="254"/>
      <c r="D391" s="255" t="s">
        <v>275</v>
      </c>
      <c r="E391" s="256" t="s">
        <v>34</v>
      </c>
      <c r="F391" s="257" t="s">
        <v>1815</v>
      </c>
      <c r="G391" s="254"/>
      <c r="H391" s="258">
        <v>77.939999999999998</v>
      </c>
      <c r="I391" s="259"/>
      <c r="J391" s="254"/>
      <c r="K391" s="254"/>
      <c r="L391" s="260"/>
      <c r="M391" s="261"/>
      <c r="N391" s="262"/>
      <c r="O391" s="262"/>
      <c r="P391" s="262"/>
      <c r="Q391" s="262"/>
      <c r="R391" s="262"/>
      <c r="S391" s="262"/>
      <c r="T391" s="263"/>
      <c r="AT391" s="264" t="s">
        <v>275</v>
      </c>
      <c r="AU391" s="264" t="s">
        <v>90</v>
      </c>
      <c r="AV391" s="12" t="s">
        <v>90</v>
      </c>
      <c r="AW391" s="12" t="s">
        <v>42</v>
      </c>
      <c r="AX391" s="12" t="s">
        <v>87</v>
      </c>
      <c r="AY391" s="264" t="s">
        <v>183</v>
      </c>
    </row>
    <row r="392" s="1" customFormat="1" ht="25.5" customHeight="1">
      <c r="B392" s="47"/>
      <c r="C392" s="235" t="s">
        <v>1820</v>
      </c>
      <c r="D392" s="235" t="s">
        <v>184</v>
      </c>
      <c r="E392" s="236" t="s">
        <v>1821</v>
      </c>
      <c r="F392" s="237" t="s">
        <v>1822</v>
      </c>
      <c r="G392" s="238" t="s">
        <v>1792</v>
      </c>
      <c r="H392" s="301"/>
      <c r="I392" s="240"/>
      <c r="J392" s="241">
        <f>ROUND(I392*H392,2)</f>
        <v>0</v>
      </c>
      <c r="K392" s="237" t="s">
        <v>1460</v>
      </c>
      <c r="L392" s="73"/>
      <c r="M392" s="242" t="s">
        <v>34</v>
      </c>
      <c r="N392" s="243" t="s">
        <v>50</v>
      </c>
      <c r="O392" s="48"/>
      <c r="P392" s="244">
        <f>O392*H392</f>
        <v>0</v>
      </c>
      <c r="Q392" s="244">
        <v>0</v>
      </c>
      <c r="R392" s="244">
        <f>Q392*H392</f>
        <v>0</v>
      </c>
      <c r="S392" s="244">
        <v>0</v>
      </c>
      <c r="T392" s="245">
        <f>S392*H392</f>
        <v>0</v>
      </c>
      <c r="AR392" s="24" t="s">
        <v>243</v>
      </c>
      <c r="AT392" s="24" t="s">
        <v>184</v>
      </c>
      <c r="AU392" s="24" t="s">
        <v>90</v>
      </c>
      <c r="AY392" s="24" t="s">
        <v>183</v>
      </c>
      <c r="BE392" s="246">
        <f>IF(N392="základní",J392,0)</f>
        <v>0</v>
      </c>
      <c r="BF392" s="246">
        <f>IF(N392="snížená",J392,0)</f>
        <v>0</v>
      </c>
      <c r="BG392" s="246">
        <f>IF(N392="zákl. přenesená",J392,0)</f>
        <v>0</v>
      </c>
      <c r="BH392" s="246">
        <f>IF(N392="sníž. přenesená",J392,0)</f>
        <v>0</v>
      </c>
      <c r="BI392" s="246">
        <f>IF(N392="nulová",J392,0)</f>
        <v>0</v>
      </c>
      <c r="BJ392" s="24" t="s">
        <v>87</v>
      </c>
      <c r="BK392" s="246">
        <f>ROUND(I392*H392,2)</f>
        <v>0</v>
      </c>
      <c r="BL392" s="24" t="s">
        <v>243</v>
      </c>
      <c r="BM392" s="24" t="s">
        <v>1823</v>
      </c>
    </row>
    <row r="393" s="11" customFormat="1" ht="29.88" customHeight="1">
      <c r="B393" s="219"/>
      <c r="C393" s="220"/>
      <c r="D393" s="221" t="s">
        <v>78</v>
      </c>
      <c r="E393" s="233" t="s">
        <v>1824</v>
      </c>
      <c r="F393" s="233" t="s">
        <v>1825</v>
      </c>
      <c r="G393" s="220"/>
      <c r="H393" s="220"/>
      <c r="I393" s="223"/>
      <c r="J393" s="234">
        <f>BK393</f>
        <v>0</v>
      </c>
      <c r="K393" s="220"/>
      <c r="L393" s="225"/>
      <c r="M393" s="226"/>
      <c r="N393" s="227"/>
      <c r="O393" s="227"/>
      <c r="P393" s="228">
        <f>SUM(P394:P397)</f>
        <v>0</v>
      </c>
      <c r="Q393" s="227"/>
      <c r="R393" s="228">
        <f>SUM(R394:R397)</f>
        <v>0.0032200000000000002</v>
      </c>
      <c r="S393" s="227"/>
      <c r="T393" s="229">
        <f>SUM(T394:T397)</f>
        <v>0</v>
      </c>
      <c r="AR393" s="230" t="s">
        <v>90</v>
      </c>
      <c r="AT393" s="231" t="s">
        <v>78</v>
      </c>
      <c r="AU393" s="231" t="s">
        <v>87</v>
      </c>
      <c r="AY393" s="230" t="s">
        <v>183</v>
      </c>
      <c r="BK393" s="232">
        <f>SUM(BK394:BK397)</f>
        <v>0</v>
      </c>
    </row>
    <row r="394" s="1" customFormat="1" ht="16.5" customHeight="1">
      <c r="B394" s="47"/>
      <c r="C394" s="235" t="s">
        <v>1826</v>
      </c>
      <c r="D394" s="235" t="s">
        <v>184</v>
      </c>
      <c r="E394" s="236" t="s">
        <v>1827</v>
      </c>
      <c r="F394" s="237" t="s">
        <v>1828</v>
      </c>
      <c r="G394" s="238" t="s">
        <v>187</v>
      </c>
      <c r="H394" s="239">
        <v>1</v>
      </c>
      <c r="I394" s="240"/>
      <c r="J394" s="241">
        <f>ROUND(I394*H394,2)</f>
        <v>0</v>
      </c>
      <c r="K394" s="237" t="s">
        <v>34</v>
      </c>
      <c r="L394" s="73"/>
      <c r="M394" s="242" t="s">
        <v>34</v>
      </c>
      <c r="N394" s="243" t="s">
        <v>50</v>
      </c>
      <c r="O394" s="48"/>
      <c r="P394" s="244">
        <f>O394*H394</f>
        <v>0</v>
      </c>
      <c r="Q394" s="244">
        <v>0.0032200000000000002</v>
      </c>
      <c r="R394" s="244">
        <f>Q394*H394</f>
        <v>0.0032200000000000002</v>
      </c>
      <c r="S394" s="244">
        <v>0</v>
      </c>
      <c r="T394" s="245">
        <f>S394*H394</f>
        <v>0</v>
      </c>
      <c r="AR394" s="24" t="s">
        <v>243</v>
      </c>
      <c r="AT394" s="24" t="s">
        <v>184</v>
      </c>
      <c r="AU394" s="24" t="s">
        <v>90</v>
      </c>
      <c r="AY394" s="24" t="s">
        <v>183</v>
      </c>
      <c r="BE394" s="246">
        <f>IF(N394="základní",J394,0)</f>
        <v>0</v>
      </c>
      <c r="BF394" s="246">
        <f>IF(N394="snížená",J394,0)</f>
        <v>0</v>
      </c>
      <c r="BG394" s="246">
        <f>IF(N394="zákl. přenesená",J394,0)</f>
        <v>0</v>
      </c>
      <c r="BH394" s="246">
        <f>IF(N394="sníž. přenesená",J394,0)</f>
        <v>0</v>
      </c>
      <c r="BI394" s="246">
        <f>IF(N394="nulová",J394,0)</f>
        <v>0</v>
      </c>
      <c r="BJ394" s="24" t="s">
        <v>87</v>
      </c>
      <c r="BK394" s="246">
        <f>ROUND(I394*H394,2)</f>
        <v>0</v>
      </c>
      <c r="BL394" s="24" t="s">
        <v>243</v>
      </c>
      <c r="BM394" s="24" t="s">
        <v>1829</v>
      </c>
    </row>
    <row r="395" s="12" customFormat="1">
      <c r="B395" s="253"/>
      <c r="C395" s="254"/>
      <c r="D395" s="255" t="s">
        <v>275</v>
      </c>
      <c r="E395" s="256" t="s">
        <v>34</v>
      </c>
      <c r="F395" s="257" t="s">
        <v>1830</v>
      </c>
      <c r="G395" s="254"/>
      <c r="H395" s="258">
        <v>1</v>
      </c>
      <c r="I395" s="259"/>
      <c r="J395" s="254"/>
      <c r="K395" s="254"/>
      <c r="L395" s="260"/>
      <c r="M395" s="261"/>
      <c r="N395" s="262"/>
      <c r="O395" s="262"/>
      <c r="P395" s="262"/>
      <c r="Q395" s="262"/>
      <c r="R395" s="262"/>
      <c r="S395" s="262"/>
      <c r="T395" s="263"/>
      <c r="AT395" s="264" t="s">
        <v>275</v>
      </c>
      <c r="AU395" s="264" t="s">
        <v>90</v>
      </c>
      <c r="AV395" s="12" t="s">
        <v>90</v>
      </c>
      <c r="AW395" s="12" t="s">
        <v>42</v>
      </c>
      <c r="AX395" s="12" t="s">
        <v>79</v>
      </c>
      <c r="AY395" s="264" t="s">
        <v>183</v>
      </c>
    </row>
    <row r="396" s="13" customFormat="1">
      <c r="B396" s="280"/>
      <c r="C396" s="281"/>
      <c r="D396" s="255" t="s">
        <v>275</v>
      </c>
      <c r="E396" s="282" t="s">
        <v>34</v>
      </c>
      <c r="F396" s="283" t="s">
        <v>1463</v>
      </c>
      <c r="G396" s="281"/>
      <c r="H396" s="284">
        <v>1</v>
      </c>
      <c r="I396" s="285"/>
      <c r="J396" s="281"/>
      <c r="K396" s="281"/>
      <c r="L396" s="286"/>
      <c r="M396" s="287"/>
      <c r="N396" s="288"/>
      <c r="O396" s="288"/>
      <c r="P396" s="288"/>
      <c r="Q396" s="288"/>
      <c r="R396" s="288"/>
      <c r="S396" s="288"/>
      <c r="T396" s="289"/>
      <c r="AT396" s="290" t="s">
        <v>275</v>
      </c>
      <c r="AU396" s="290" t="s">
        <v>90</v>
      </c>
      <c r="AV396" s="13" t="s">
        <v>197</v>
      </c>
      <c r="AW396" s="13" t="s">
        <v>42</v>
      </c>
      <c r="AX396" s="13" t="s">
        <v>87</v>
      </c>
      <c r="AY396" s="290" t="s">
        <v>183</v>
      </c>
    </row>
    <row r="397" s="1" customFormat="1" ht="25.5" customHeight="1">
      <c r="B397" s="47"/>
      <c r="C397" s="235" t="s">
        <v>1831</v>
      </c>
      <c r="D397" s="235" t="s">
        <v>184</v>
      </c>
      <c r="E397" s="236" t="s">
        <v>1832</v>
      </c>
      <c r="F397" s="237" t="s">
        <v>1833</v>
      </c>
      <c r="G397" s="238" t="s">
        <v>1792</v>
      </c>
      <c r="H397" s="301"/>
      <c r="I397" s="240"/>
      <c r="J397" s="241">
        <f>ROUND(I397*H397,2)</f>
        <v>0</v>
      </c>
      <c r="K397" s="237" t="s">
        <v>1460</v>
      </c>
      <c r="L397" s="73"/>
      <c r="M397" s="242" t="s">
        <v>34</v>
      </c>
      <c r="N397" s="243" t="s">
        <v>50</v>
      </c>
      <c r="O397" s="48"/>
      <c r="P397" s="244">
        <f>O397*H397</f>
        <v>0</v>
      </c>
      <c r="Q397" s="244">
        <v>0</v>
      </c>
      <c r="R397" s="244">
        <f>Q397*H397</f>
        <v>0</v>
      </c>
      <c r="S397" s="244">
        <v>0</v>
      </c>
      <c r="T397" s="245">
        <f>S397*H397</f>
        <v>0</v>
      </c>
      <c r="AR397" s="24" t="s">
        <v>243</v>
      </c>
      <c r="AT397" s="24" t="s">
        <v>184</v>
      </c>
      <c r="AU397" s="24" t="s">
        <v>90</v>
      </c>
      <c r="AY397" s="24" t="s">
        <v>183</v>
      </c>
      <c r="BE397" s="246">
        <f>IF(N397="základní",J397,0)</f>
        <v>0</v>
      </c>
      <c r="BF397" s="246">
        <f>IF(N397="snížená",J397,0)</f>
        <v>0</v>
      </c>
      <c r="BG397" s="246">
        <f>IF(N397="zákl. přenesená",J397,0)</f>
        <v>0</v>
      </c>
      <c r="BH397" s="246">
        <f>IF(N397="sníž. přenesená",J397,0)</f>
        <v>0</v>
      </c>
      <c r="BI397" s="246">
        <f>IF(N397="nulová",J397,0)</f>
        <v>0</v>
      </c>
      <c r="BJ397" s="24" t="s">
        <v>87</v>
      </c>
      <c r="BK397" s="246">
        <f>ROUND(I397*H397,2)</f>
        <v>0</v>
      </c>
      <c r="BL397" s="24" t="s">
        <v>243</v>
      </c>
      <c r="BM397" s="24" t="s">
        <v>1834</v>
      </c>
    </row>
    <row r="398" s="11" customFormat="1" ht="29.88" customHeight="1">
      <c r="B398" s="219"/>
      <c r="C398" s="220"/>
      <c r="D398" s="221" t="s">
        <v>78</v>
      </c>
      <c r="E398" s="233" t="s">
        <v>1835</v>
      </c>
      <c r="F398" s="233" t="s">
        <v>1836</v>
      </c>
      <c r="G398" s="220"/>
      <c r="H398" s="220"/>
      <c r="I398" s="223"/>
      <c r="J398" s="234">
        <f>BK398</f>
        <v>0</v>
      </c>
      <c r="K398" s="220"/>
      <c r="L398" s="225"/>
      <c r="M398" s="226"/>
      <c r="N398" s="227"/>
      <c r="O398" s="227"/>
      <c r="P398" s="228">
        <v>0</v>
      </c>
      <c r="Q398" s="227"/>
      <c r="R398" s="228">
        <v>0</v>
      </c>
      <c r="S398" s="227"/>
      <c r="T398" s="229">
        <v>0</v>
      </c>
      <c r="AR398" s="230" t="s">
        <v>90</v>
      </c>
      <c r="AT398" s="231" t="s">
        <v>78</v>
      </c>
      <c r="AU398" s="231" t="s">
        <v>87</v>
      </c>
      <c r="AY398" s="230" t="s">
        <v>183</v>
      </c>
      <c r="BK398" s="232">
        <v>0</v>
      </c>
    </row>
    <row r="399" s="11" customFormat="1" ht="19.92" customHeight="1">
      <c r="B399" s="219"/>
      <c r="C399" s="220"/>
      <c r="D399" s="221" t="s">
        <v>78</v>
      </c>
      <c r="E399" s="233" t="s">
        <v>1837</v>
      </c>
      <c r="F399" s="233" t="s">
        <v>1838</v>
      </c>
      <c r="G399" s="220"/>
      <c r="H399" s="220"/>
      <c r="I399" s="223"/>
      <c r="J399" s="234">
        <f>BK399</f>
        <v>0</v>
      </c>
      <c r="K399" s="220"/>
      <c r="L399" s="225"/>
      <c r="M399" s="226"/>
      <c r="N399" s="227"/>
      <c r="O399" s="227"/>
      <c r="P399" s="228">
        <f>SUM(P400:P408)</f>
        <v>0</v>
      </c>
      <c r="Q399" s="227"/>
      <c r="R399" s="228">
        <f>SUM(R400:R408)</f>
        <v>0.0028550299999999997</v>
      </c>
      <c r="S399" s="227"/>
      <c r="T399" s="229">
        <f>SUM(T400:T408)</f>
        <v>0</v>
      </c>
      <c r="AR399" s="230" t="s">
        <v>90</v>
      </c>
      <c r="AT399" s="231" t="s">
        <v>78</v>
      </c>
      <c r="AU399" s="231" t="s">
        <v>87</v>
      </c>
      <c r="AY399" s="230" t="s">
        <v>183</v>
      </c>
      <c r="BK399" s="232">
        <f>SUM(BK400:BK408)</f>
        <v>0</v>
      </c>
    </row>
    <row r="400" s="1" customFormat="1" ht="16.5" customHeight="1">
      <c r="B400" s="47"/>
      <c r="C400" s="235" t="s">
        <v>1839</v>
      </c>
      <c r="D400" s="235" t="s">
        <v>184</v>
      </c>
      <c r="E400" s="236" t="s">
        <v>1840</v>
      </c>
      <c r="F400" s="237" t="s">
        <v>1841</v>
      </c>
      <c r="G400" s="238" t="s">
        <v>272</v>
      </c>
      <c r="H400" s="239">
        <v>0.5</v>
      </c>
      <c r="I400" s="240"/>
      <c r="J400" s="241">
        <f>ROUND(I400*H400,2)</f>
        <v>0</v>
      </c>
      <c r="K400" s="237" t="s">
        <v>34</v>
      </c>
      <c r="L400" s="73"/>
      <c r="M400" s="242" t="s">
        <v>34</v>
      </c>
      <c r="N400" s="243" t="s">
        <v>50</v>
      </c>
      <c r="O400" s="48"/>
      <c r="P400" s="244">
        <f>O400*H400</f>
        <v>0</v>
      </c>
      <c r="Q400" s="244">
        <v>0.00076999999999999996</v>
      </c>
      <c r="R400" s="244">
        <f>Q400*H400</f>
        <v>0.00038499999999999998</v>
      </c>
      <c r="S400" s="244">
        <v>0</v>
      </c>
      <c r="T400" s="245">
        <f>S400*H400</f>
        <v>0</v>
      </c>
      <c r="AR400" s="24" t="s">
        <v>243</v>
      </c>
      <c r="AT400" s="24" t="s">
        <v>184</v>
      </c>
      <c r="AU400" s="24" t="s">
        <v>90</v>
      </c>
      <c r="AY400" s="24" t="s">
        <v>183</v>
      </c>
      <c r="BE400" s="246">
        <f>IF(N400="základní",J400,0)</f>
        <v>0</v>
      </c>
      <c r="BF400" s="246">
        <f>IF(N400="snížená",J400,0)</f>
        <v>0</v>
      </c>
      <c r="BG400" s="246">
        <f>IF(N400="zákl. přenesená",J400,0)</f>
        <v>0</v>
      </c>
      <c r="BH400" s="246">
        <f>IF(N400="sníž. přenesená",J400,0)</f>
        <v>0</v>
      </c>
      <c r="BI400" s="246">
        <f>IF(N400="nulová",J400,0)</f>
        <v>0</v>
      </c>
      <c r="BJ400" s="24" t="s">
        <v>87</v>
      </c>
      <c r="BK400" s="246">
        <f>ROUND(I400*H400,2)</f>
        <v>0</v>
      </c>
      <c r="BL400" s="24" t="s">
        <v>243</v>
      </c>
      <c r="BM400" s="24" t="s">
        <v>1842</v>
      </c>
    </row>
    <row r="401" s="12" customFormat="1">
      <c r="B401" s="253"/>
      <c r="C401" s="254"/>
      <c r="D401" s="255" t="s">
        <v>275</v>
      </c>
      <c r="E401" s="256" t="s">
        <v>34</v>
      </c>
      <c r="F401" s="257" t="s">
        <v>1843</v>
      </c>
      <c r="G401" s="254"/>
      <c r="H401" s="258">
        <v>0.5</v>
      </c>
      <c r="I401" s="259"/>
      <c r="J401" s="254"/>
      <c r="K401" s="254"/>
      <c r="L401" s="260"/>
      <c r="M401" s="261"/>
      <c r="N401" s="262"/>
      <c r="O401" s="262"/>
      <c r="P401" s="262"/>
      <c r="Q401" s="262"/>
      <c r="R401" s="262"/>
      <c r="S401" s="262"/>
      <c r="T401" s="263"/>
      <c r="AT401" s="264" t="s">
        <v>275</v>
      </c>
      <c r="AU401" s="264" t="s">
        <v>90</v>
      </c>
      <c r="AV401" s="12" t="s">
        <v>90</v>
      </c>
      <c r="AW401" s="12" t="s">
        <v>42</v>
      </c>
      <c r="AX401" s="12" t="s">
        <v>79</v>
      </c>
      <c r="AY401" s="264" t="s">
        <v>183</v>
      </c>
    </row>
    <row r="402" s="13" customFormat="1">
      <c r="B402" s="280"/>
      <c r="C402" s="281"/>
      <c r="D402" s="255" t="s">
        <v>275</v>
      </c>
      <c r="E402" s="282" t="s">
        <v>34</v>
      </c>
      <c r="F402" s="283" t="s">
        <v>1463</v>
      </c>
      <c r="G402" s="281"/>
      <c r="H402" s="284">
        <v>0.5</v>
      </c>
      <c r="I402" s="285"/>
      <c r="J402" s="281"/>
      <c r="K402" s="281"/>
      <c r="L402" s="286"/>
      <c r="M402" s="287"/>
      <c r="N402" s="288"/>
      <c r="O402" s="288"/>
      <c r="P402" s="288"/>
      <c r="Q402" s="288"/>
      <c r="R402" s="288"/>
      <c r="S402" s="288"/>
      <c r="T402" s="289"/>
      <c r="AT402" s="290" t="s">
        <v>275</v>
      </c>
      <c r="AU402" s="290" t="s">
        <v>90</v>
      </c>
      <c r="AV402" s="13" t="s">
        <v>197</v>
      </c>
      <c r="AW402" s="13" t="s">
        <v>42</v>
      </c>
      <c r="AX402" s="13" t="s">
        <v>87</v>
      </c>
      <c r="AY402" s="290" t="s">
        <v>183</v>
      </c>
    </row>
    <row r="403" s="1" customFormat="1" ht="16.5" customHeight="1">
      <c r="B403" s="47"/>
      <c r="C403" s="235" t="s">
        <v>509</v>
      </c>
      <c r="D403" s="235" t="s">
        <v>184</v>
      </c>
      <c r="E403" s="236" t="s">
        <v>1844</v>
      </c>
      <c r="F403" s="237" t="s">
        <v>1845</v>
      </c>
      <c r="G403" s="238" t="s">
        <v>272</v>
      </c>
      <c r="H403" s="239">
        <v>0.039</v>
      </c>
      <c r="I403" s="240"/>
      <c r="J403" s="241">
        <f>ROUND(I403*H403,2)</f>
        <v>0</v>
      </c>
      <c r="K403" s="237" t="s">
        <v>34</v>
      </c>
      <c r="L403" s="73"/>
      <c r="M403" s="242" t="s">
        <v>34</v>
      </c>
      <c r="N403" s="243" t="s">
        <v>50</v>
      </c>
      <c r="O403" s="48"/>
      <c r="P403" s="244">
        <f>O403*H403</f>
        <v>0</v>
      </c>
      <c r="Q403" s="244">
        <v>0.00076999999999999996</v>
      </c>
      <c r="R403" s="244">
        <f>Q403*H403</f>
        <v>3.0029999999999999E-05</v>
      </c>
      <c r="S403" s="244">
        <v>0</v>
      </c>
      <c r="T403" s="245">
        <f>S403*H403</f>
        <v>0</v>
      </c>
      <c r="AR403" s="24" t="s">
        <v>243</v>
      </c>
      <c r="AT403" s="24" t="s">
        <v>184</v>
      </c>
      <c r="AU403" s="24" t="s">
        <v>90</v>
      </c>
      <c r="AY403" s="24" t="s">
        <v>183</v>
      </c>
      <c r="BE403" s="246">
        <f>IF(N403="základní",J403,0)</f>
        <v>0</v>
      </c>
      <c r="BF403" s="246">
        <f>IF(N403="snížená",J403,0)</f>
        <v>0</v>
      </c>
      <c r="BG403" s="246">
        <f>IF(N403="zákl. přenesená",J403,0)</f>
        <v>0</v>
      </c>
      <c r="BH403" s="246">
        <f>IF(N403="sníž. přenesená",J403,0)</f>
        <v>0</v>
      </c>
      <c r="BI403" s="246">
        <f>IF(N403="nulová",J403,0)</f>
        <v>0</v>
      </c>
      <c r="BJ403" s="24" t="s">
        <v>87</v>
      </c>
      <c r="BK403" s="246">
        <f>ROUND(I403*H403,2)</f>
        <v>0</v>
      </c>
      <c r="BL403" s="24" t="s">
        <v>243</v>
      </c>
      <c r="BM403" s="24" t="s">
        <v>1846</v>
      </c>
    </row>
    <row r="404" s="12" customFormat="1">
      <c r="B404" s="253"/>
      <c r="C404" s="254"/>
      <c r="D404" s="255" t="s">
        <v>275</v>
      </c>
      <c r="E404" s="256" t="s">
        <v>34</v>
      </c>
      <c r="F404" s="257" t="s">
        <v>1847</v>
      </c>
      <c r="G404" s="254"/>
      <c r="H404" s="258">
        <v>0.039</v>
      </c>
      <c r="I404" s="259"/>
      <c r="J404" s="254"/>
      <c r="K404" s="254"/>
      <c r="L404" s="260"/>
      <c r="M404" s="261"/>
      <c r="N404" s="262"/>
      <c r="O404" s="262"/>
      <c r="P404" s="262"/>
      <c r="Q404" s="262"/>
      <c r="R404" s="262"/>
      <c r="S404" s="262"/>
      <c r="T404" s="263"/>
      <c r="AT404" s="264" t="s">
        <v>275</v>
      </c>
      <c r="AU404" s="264" t="s">
        <v>90</v>
      </c>
      <c r="AV404" s="12" t="s">
        <v>90</v>
      </c>
      <c r="AW404" s="12" t="s">
        <v>42</v>
      </c>
      <c r="AX404" s="12" t="s">
        <v>87</v>
      </c>
      <c r="AY404" s="264" t="s">
        <v>183</v>
      </c>
    </row>
    <row r="405" s="1" customFormat="1" ht="25.5" customHeight="1">
      <c r="B405" s="47"/>
      <c r="C405" s="235" t="s">
        <v>1848</v>
      </c>
      <c r="D405" s="235" t="s">
        <v>184</v>
      </c>
      <c r="E405" s="236" t="s">
        <v>1849</v>
      </c>
      <c r="F405" s="237" t="s">
        <v>1850</v>
      </c>
      <c r="G405" s="238" t="s">
        <v>289</v>
      </c>
      <c r="H405" s="239">
        <v>2</v>
      </c>
      <c r="I405" s="240"/>
      <c r="J405" s="241">
        <f>ROUND(I405*H405,2)</f>
        <v>0</v>
      </c>
      <c r="K405" s="237" t="s">
        <v>1460</v>
      </c>
      <c r="L405" s="73"/>
      <c r="M405" s="242" t="s">
        <v>34</v>
      </c>
      <c r="N405" s="243" t="s">
        <v>50</v>
      </c>
      <c r="O405" s="48"/>
      <c r="P405" s="244">
        <f>O405*H405</f>
        <v>0</v>
      </c>
      <c r="Q405" s="244">
        <v>0.00122</v>
      </c>
      <c r="R405" s="244">
        <f>Q405*H405</f>
        <v>0.0024399999999999999</v>
      </c>
      <c r="S405" s="244">
        <v>0</v>
      </c>
      <c r="T405" s="245">
        <f>S405*H405</f>
        <v>0</v>
      </c>
      <c r="AR405" s="24" t="s">
        <v>243</v>
      </c>
      <c r="AT405" s="24" t="s">
        <v>184</v>
      </c>
      <c r="AU405" s="24" t="s">
        <v>90</v>
      </c>
      <c r="AY405" s="24" t="s">
        <v>183</v>
      </c>
      <c r="BE405" s="246">
        <f>IF(N405="základní",J405,0)</f>
        <v>0</v>
      </c>
      <c r="BF405" s="246">
        <f>IF(N405="snížená",J405,0)</f>
        <v>0</v>
      </c>
      <c r="BG405" s="246">
        <f>IF(N405="zákl. přenesená",J405,0)</f>
        <v>0</v>
      </c>
      <c r="BH405" s="246">
        <f>IF(N405="sníž. přenesená",J405,0)</f>
        <v>0</v>
      </c>
      <c r="BI405" s="246">
        <f>IF(N405="nulová",J405,0)</f>
        <v>0</v>
      </c>
      <c r="BJ405" s="24" t="s">
        <v>87</v>
      </c>
      <c r="BK405" s="246">
        <f>ROUND(I405*H405,2)</f>
        <v>0</v>
      </c>
      <c r="BL405" s="24" t="s">
        <v>243</v>
      </c>
      <c r="BM405" s="24" t="s">
        <v>1851</v>
      </c>
    </row>
    <row r="406" s="12" customFormat="1">
      <c r="B406" s="253"/>
      <c r="C406" s="254"/>
      <c r="D406" s="255" t="s">
        <v>275</v>
      </c>
      <c r="E406" s="256" t="s">
        <v>34</v>
      </c>
      <c r="F406" s="257" t="s">
        <v>90</v>
      </c>
      <c r="G406" s="254"/>
      <c r="H406" s="258">
        <v>2</v>
      </c>
      <c r="I406" s="259"/>
      <c r="J406" s="254"/>
      <c r="K406" s="254"/>
      <c r="L406" s="260"/>
      <c r="M406" s="261"/>
      <c r="N406" s="262"/>
      <c r="O406" s="262"/>
      <c r="P406" s="262"/>
      <c r="Q406" s="262"/>
      <c r="R406" s="262"/>
      <c r="S406" s="262"/>
      <c r="T406" s="263"/>
      <c r="AT406" s="264" t="s">
        <v>275</v>
      </c>
      <c r="AU406" s="264" t="s">
        <v>90</v>
      </c>
      <c r="AV406" s="12" t="s">
        <v>90</v>
      </c>
      <c r="AW406" s="12" t="s">
        <v>42</v>
      </c>
      <c r="AX406" s="12" t="s">
        <v>79</v>
      </c>
      <c r="AY406" s="264" t="s">
        <v>183</v>
      </c>
    </row>
    <row r="407" s="13" customFormat="1">
      <c r="B407" s="280"/>
      <c r="C407" s="281"/>
      <c r="D407" s="255" t="s">
        <v>275</v>
      </c>
      <c r="E407" s="282" t="s">
        <v>34</v>
      </c>
      <c r="F407" s="283" t="s">
        <v>1463</v>
      </c>
      <c r="G407" s="281"/>
      <c r="H407" s="284">
        <v>2</v>
      </c>
      <c r="I407" s="285"/>
      <c r="J407" s="281"/>
      <c r="K407" s="281"/>
      <c r="L407" s="286"/>
      <c r="M407" s="287"/>
      <c r="N407" s="288"/>
      <c r="O407" s="288"/>
      <c r="P407" s="288"/>
      <c r="Q407" s="288"/>
      <c r="R407" s="288"/>
      <c r="S407" s="288"/>
      <c r="T407" s="289"/>
      <c r="AT407" s="290" t="s">
        <v>275</v>
      </c>
      <c r="AU407" s="290" t="s">
        <v>90</v>
      </c>
      <c r="AV407" s="13" t="s">
        <v>197</v>
      </c>
      <c r="AW407" s="13" t="s">
        <v>42</v>
      </c>
      <c r="AX407" s="13" t="s">
        <v>87</v>
      </c>
      <c r="AY407" s="290" t="s">
        <v>183</v>
      </c>
    </row>
    <row r="408" s="1" customFormat="1" ht="25.5" customHeight="1">
      <c r="B408" s="47"/>
      <c r="C408" s="235" t="s">
        <v>1852</v>
      </c>
      <c r="D408" s="235" t="s">
        <v>184</v>
      </c>
      <c r="E408" s="236" t="s">
        <v>1853</v>
      </c>
      <c r="F408" s="237" t="s">
        <v>1854</v>
      </c>
      <c r="G408" s="238" t="s">
        <v>1792</v>
      </c>
      <c r="H408" s="301"/>
      <c r="I408" s="240"/>
      <c r="J408" s="241">
        <f>ROUND(I408*H408,2)</f>
        <v>0</v>
      </c>
      <c r="K408" s="237" t="s">
        <v>1460</v>
      </c>
      <c r="L408" s="73"/>
      <c r="M408" s="242" t="s">
        <v>34</v>
      </c>
      <c r="N408" s="243" t="s">
        <v>50</v>
      </c>
      <c r="O408" s="48"/>
      <c r="P408" s="244">
        <f>O408*H408</f>
        <v>0</v>
      </c>
      <c r="Q408" s="244">
        <v>0</v>
      </c>
      <c r="R408" s="244">
        <f>Q408*H408</f>
        <v>0</v>
      </c>
      <c r="S408" s="244">
        <v>0</v>
      </c>
      <c r="T408" s="245">
        <f>S408*H408</f>
        <v>0</v>
      </c>
      <c r="AR408" s="24" t="s">
        <v>243</v>
      </c>
      <c r="AT408" s="24" t="s">
        <v>184</v>
      </c>
      <c r="AU408" s="24" t="s">
        <v>90</v>
      </c>
      <c r="AY408" s="24" t="s">
        <v>183</v>
      </c>
      <c r="BE408" s="246">
        <f>IF(N408="základní",J408,0)</f>
        <v>0</v>
      </c>
      <c r="BF408" s="246">
        <f>IF(N408="snížená",J408,0)</f>
        <v>0</v>
      </c>
      <c r="BG408" s="246">
        <f>IF(N408="zákl. přenesená",J408,0)</f>
        <v>0</v>
      </c>
      <c r="BH408" s="246">
        <f>IF(N408="sníž. přenesená",J408,0)</f>
        <v>0</v>
      </c>
      <c r="BI408" s="246">
        <f>IF(N408="nulová",J408,0)</f>
        <v>0</v>
      </c>
      <c r="BJ408" s="24" t="s">
        <v>87</v>
      </c>
      <c r="BK408" s="246">
        <f>ROUND(I408*H408,2)</f>
        <v>0</v>
      </c>
      <c r="BL408" s="24" t="s">
        <v>243</v>
      </c>
      <c r="BM408" s="24" t="s">
        <v>1855</v>
      </c>
    </row>
    <row r="409" s="11" customFormat="1" ht="29.88" customHeight="1">
      <c r="B409" s="219"/>
      <c r="C409" s="220"/>
      <c r="D409" s="221" t="s">
        <v>78</v>
      </c>
      <c r="E409" s="233" t="s">
        <v>1856</v>
      </c>
      <c r="F409" s="233" t="s">
        <v>1857</v>
      </c>
      <c r="G409" s="220"/>
      <c r="H409" s="220"/>
      <c r="I409" s="223"/>
      <c r="J409" s="234">
        <f>BK409</f>
        <v>0</v>
      </c>
      <c r="K409" s="220"/>
      <c r="L409" s="225"/>
      <c r="M409" s="226"/>
      <c r="N409" s="227"/>
      <c r="O409" s="227"/>
      <c r="P409" s="228">
        <f>SUM(P410:P425)</f>
        <v>0</v>
      </c>
      <c r="Q409" s="227"/>
      <c r="R409" s="228">
        <f>SUM(R410:R425)</f>
        <v>0.21116000000000001</v>
      </c>
      <c r="S409" s="227"/>
      <c r="T409" s="229">
        <f>SUM(T410:T425)</f>
        <v>0</v>
      </c>
      <c r="AR409" s="230" t="s">
        <v>90</v>
      </c>
      <c r="AT409" s="231" t="s">
        <v>78</v>
      </c>
      <c r="AU409" s="231" t="s">
        <v>87</v>
      </c>
      <c r="AY409" s="230" t="s">
        <v>183</v>
      </c>
      <c r="BK409" s="232">
        <f>SUM(BK410:BK425)</f>
        <v>0</v>
      </c>
    </row>
    <row r="410" s="1" customFormat="1" ht="25.5" customHeight="1">
      <c r="B410" s="47"/>
      <c r="C410" s="235" t="s">
        <v>1858</v>
      </c>
      <c r="D410" s="235" t="s">
        <v>184</v>
      </c>
      <c r="E410" s="236" t="s">
        <v>1859</v>
      </c>
      <c r="F410" s="237" t="s">
        <v>1860</v>
      </c>
      <c r="G410" s="238" t="s">
        <v>272</v>
      </c>
      <c r="H410" s="239">
        <v>0.64000000000000001</v>
      </c>
      <c r="I410" s="240"/>
      <c r="J410" s="241">
        <f>ROUND(I410*H410,2)</f>
        <v>0</v>
      </c>
      <c r="K410" s="237" t="s">
        <v>569</v>
      </c>
      <c r="L410" s="73"/>
      <c r="M410" s="242" t="s">
        <v>34</v>
      </c>
      <c r="N410" s="243" t="s">
        <v>50</v>
      </c>
      <c r="O410" s="48"/>
      <c r="P410" s="244">
        <f>O410*H410</f>
        <v>0</v>
      </c>
      <c r="Q410" s="244">
        <v>0.00025000000000000001</v>
      </c>
      <c r="R410" s="244">
        <f>Q410*H410</f>
        <v>0.00016000000000000001</v>
      </c>
      <c r="S410" s="244">
        <v>0</v>
      </c>
      <c r="T410" s="245">
        <f>S410*H410</f>
        <v>0</v>
      </c>
      <c r="AR410" s="24" t="s">
        <v>243</v>
      </c>
      <c r="AT410" s="24" t="s">
        <v>184</v>
      </c>
      <c r="AU410" s="24" t="s">
        <v>90</v>
      </c>
      <c r="AY410" s="24" t="s">
        <v>183</v>
      </c>
      <c r="BE410" s="246">
        <f>IF(N410="základní",J410,0)</f>
        <v>0</v>
      </c>
      <c r="BF410" s="246">
        <f>IF(N410="snížená",J410,0)</f>
        <v>0</v>
      </c>
      <c r="BG410" s="246">
        <f>IF(N410="zákl. přenesená",J410,0)</f>
        <v>0</v>
      </c>
      <c r="BH410" s="246">
        <f>IF(N410="sníž. přenesená",J410,0)</f>
        <v>0</v>
      </c>
      <c r="BI410" s="246">
        <f>IF(N410="nulová",J410,0)</f>
        <v>0</v>
      </c>
      <c r="BJ410" s="24" t="s">
        <v>87</v>
      </c>
      <c r="BK410" s="246">
        <f>ROUND(I410*H410,2)</f>
        <v>0</v>
      </c>
      <c r="BL410" s="24" t="s">
        <v>243</v>
      </c>
      <c r="BM410" s="24" t="s">
        <v>1861</v>
      </c>
    </row>
    <row r="411" s="12" customFormat="1">
      <c r="B411" s="253"/>
      <c r="C411" s="254"/>
      <c r="D411" s="255" t="s">
        <v>275</v>
      </c>
      <c r="E411" s="256" t="s">
        <v>34</v>
      </c>
      <c r="F411" s="257" t="s">
        <v>1862</v>
      </c>
      <c r="G411" s="254"/>
      <c r="H411" s="258">
        <v>0.64000000000000001</v>
      </c>
      <c r="I411" s="259"/>
      <c r="J411" s="254"/>
      <c r="K411" s="254"/>
      <c r="L411" s="260"/>
      <c r="M411" s="261"/>
      <c r="N411" s="262"/>
      <c r="O411" s="262"/>
      <c r="P411" s="262"/>
      <c r="Q411" s="262"/>
      <c r="R411" s="262"/>
      <c r="S411" s="262"/>
      <c r="T411" s="263"/>
      <c r="AT411" s="264" t="s">
        <v>275</v>
      </c>
      <c r="AU411" s="264" t="s">
        <v>90</v>
      </c>
      <c r="AV411" s="12" t="s">
        <v>90</v>
      </c>
      <c r="AW411" s="12" t="s">
        <v>42</v>
      </c>
      <c r="AX411" s="12" t="s">
        <v>79</v>
      </c>
      <c r="AY411" s="264" t="s">
        <v>183</v>
      </c>
    </row>
    <row r="412" s="1" customFormat="1" ht="25.5" customHeight="1">
      <c r="B412" s="47"/>
      <c r="C412" s="265" t="s">
        <v>1863</v>
      </c>
      <c r="D412" s="265" t="s">
        <v>302</v>
      </c>
      <c r="E412" s="266" t="s">
        <v>1864</v>
      </c>
      <c r="F412" s="267" t="s">
        <v>1865</v>
      </c>
      <c r="G412" s="268" t="s">
        <v>528</v>
      </c>
      <c r="H412" s="269">
        <v>2</v>
      </c>
      <c r="I412" s="270"/>
      <c r="J412" s="271">
        <f>ROUND(I412*H412,2)</f>
        <v>0</v>
      </c>
      <c r="K412" s="267" t="s">
        <v>569</v>
      </c>
      <c r="L412" s="272"/>
      <c r="M412" s="273" t="s">
        <v>34</v>
      </c>
      <c r="N412" s="274" t="s">
        <v>50</v>
      </c>
      <c r="O412" s="48"/>
      <c r="P412" s="244">
        <f>O412*H412</f>
        <v>0</v>
      </c>
      <c r="Q412" s="244">
        <v>0.0109</v>
      </c>
      <c r="R412" s="244">
        <f>Q412*H412</f>
        <v>0.0218</v>
      </c>
      <c r="S412" s="244">
        <v>0</v>
      </c>
      <c r="T412" s="245">
        <f>S412*H412</f>
        <v>0</v>
      </c>
      <c r="AR412" s="24" t="s">
        <v>422</v>
      </c>
      <c r="AT412" s="24" t="s">
        <v>302</v>
      </c>
      <c r="AU412" s="24" t="s">
        <v>90</v>
      </c>
      <c r="AY412" s="24" t="s">
        <v>183</v>
      </c>
      <c r="BE412" s="246">
        <f>IF(N412="základní",J412,0)</f>
        <v>0</v>
      </c>
      <c r="BF412" s="246">
        <f>IF(N412="snížená",J412,0)</f>
        <v>0</v>
      </c>
      <c r="BG412" s="246">
        <f>IF(N412="zákl. přenesená",J412,0)</f>
        <v>0</v>
      </c>
      <c r="BH412" s="246">
        <f>IF(N412="sníž. přenesená",J412,0)</f>
        <v>0</v>
      </c>
      <c r="BI412" s="246">
        <f>IF(N412="nulová",J412,0)</f>
        <v>0</v>
      </c>
      <c r="BJ412" s="24" t="s">
        <v>87</v>
      </c>
      <c r="BK412" s="246">
        <f>ROUND(I412*H412,2)</f>
        <v>0</v>
      </c>
      <c r="BL412" s="24" t="s">
        <v>243</v>
      </c>
      <c r="BM412" s="24" t="s">
        <v>1866</v>
      </c>
    </row>
    <row r="413" s="1" customFormat="1" ht="25.5" customHeight="1">
      <c r="B413" s="47"/>
      <c r="C413" s="235" t="s">
        <v>1867</v>
      </c>
      <c r="D413" s="235" t="s">
        <v>184</v>
      </c>
      <c r="E413" s="236" t="s">
        <v>1868</v>
      </c>
      <c r="F413" s="237" t="s">
        <v>1869</v>
      </c>
      <c r="G413" s="238" t="s">
        <v>528</v>
      </c>
      <c r="H413" s="239">
        <v>2</v>
      </c>
      <c r="I413" s="240"/>
      <c r="J413" s="241">
        <f>ROUND(I413*H413,2)</f>
        <v>0</v>
      </c>
      <c r="K413" s="237" t="s">
        <v>569</v>
      </c>
      <c r="L413" s="73"/>
      <c r="M413" s="242" t="s">
        <v>34</v>
      </c>
      <c r="N413" s="243" t="s">
        <v>50</v>
      </c>
      <c r="O413" s="48"/>
      <c r="P413" s="244">
        <f>O413*H413</f>
        <v>0</v>
      </c>
      <c r="Q413" s="244">
        <v>0.00087000000000000001</v>
      </c>
      <c r="R413" s="244">
        <f>Q413*H413</f>
        <v>0.00174</v>
      </c>
      <c r="S413" s="244">
        <v>0</v>
      </c>
      <c r="T413" s="245">
        <f>S413*H413</f>
        <v>0</v>
      </c>
      <c r="AR413" s="24" t="s">
        <v>243</v>
      </c>
      <c r="AT413" s="24" t="s">
        <v>184</v>
      </c>
      <c r="AU413" s="24" t="s">
        <v>90</v>
      </c>
      <c r="AY413" s="24" t="s">
        <v>183</v>
      </c>
      <c r="BE413" s="246">
        <f>IF(N413="základní",J413,0)</f>
        <v>0</v>
      </c>
      <c r="BF413" s="246">
        <f>IF(N413="snížená",J413,0)</f>
        <v>0</v>
      </c>
      <c r="BG413" s="246">
        <f>IF(N413="zákl. přenesená",J413,0)</f>
        <v>0</v>
      </c>
      <c r="BH413" s="246">
        <f>IF(N413="sníž. přenesená",J413,0)</f>
        <v>0</v>
      </c>
      <c r="BI413" s="246">
        <f>IF(N413="nulová",J413,0)</f>
        <v>0</v>
      </c>
      <c r="BJ413" s="24" t="s">
        <v>87</v>
      </c>
      <c r="BK413" s="246">
        <f>ROUND(I413*H413,2)</f>
        <v>0</v>
      </c>
      <c r="BL413" s="24" t="s">
        <v>243</v>
      </c>
      <c r="BM413" s="24" t="s">
        <v>1870</v>
      </c>
    </row>
    <row r="414" s="12" customFormat="1">
      <c r="B414" s="253"/>
      <c r="C414" s="254"/>
      <c r="D414" s="255" t="s">
        <v>275</v>
      </c>
      <c r="E414" s="256" t="s">
        <v>34</v>
      </c>
      <c r="F414" s="257" t="s">
        <v>90</v>
      </c>
      <c r="G414" s="254"/>
      <c r="H414" s="258">
        <v>2</v>
      </c>
      <c r="I414" s="259"/>
      <c r="J414" s="254"/>
      <c r="K414" s="254"/>
      <c r="L414" s="260"/>
      <c r="M414" s="261"/>
      <c r="N414" s="262"/>
      <c r="O414" s="262"/>
      <c r="P414" s="262"/>
      <c r="Q414" s="262"/>
      <c r="R414" s="262"/>
      <c r="S414" s="262"/>
      <c r="T414" s="263"/>
      <c r="AT414" s="264" t="s">
        <v>275</v>
      </c>
      <c r="AU414" s="264" t="s">
        <v>90</v>
      </c>
      <c r="AV414" s="12" t="s">
        <v>90</v>
      </c>
      <c r="AW414" s="12" t="s">
        <v>42</v>
      </c>
      <c r="AX414" s="12" t="s">
        <v>87</v>
      </c>
      <c r="AY414" s="264" t="s">
        <v>183</v>
      </c>
    </row>
    <row r="415" s="1" customFormat="1" ht="16.5" customHeight="1">
      <c r="B415" s="47"/>
      <c r="C415" s="265" t="s">
        <v>1871</v>
      </c>
      <c r="D415" s="265" t="s">
        <v>302</v>
      </c>
      <c r="E415" s="266" t="s">
        <v>1872</v>
      </c>
      <c r="F415" s="267" t="s">
        <v>1873</v>
      </c>
      <c r="G415" s="268" t="s">
        <v>528</v>
      </c>
      <c r="H415" s="269">
        <v>1</v>
      </c>
      <c r="I415" s="270"/>
      <c r="J415" s="271">
        <f>ROUND(I415*H415,2)</f>
        <v>0</v>
      </c>
      <c r="K415" s="267" t="s">
        <v>273</v>
      </c>
      <c r="L415" s="272"/>
      <c r="M415" s="273" t="s">
        <v>34</v>
      </c>
      <c r="N415" s="274" t="s">
        <v>50</v>
      </c>
      <c r="O415" s="48"/>
      <c r="P415" s="244">
        <f>O415*H415</f>
        <v>0</v>
      </c>
      <c r="Q415" s="244">
        <v>0.068000000000000005</v>
      </c>
      <c r="R415" s="244">
        <f>Q415*H415</f>
        <v>0.068000000000000005</v>
      </c>
      <c r="S415" s="244">
        <v>0</v>
      </c>
      <c r="T415" s="245">
        <f>S415*H415</f>
        <v>0</v>
      </c>
      <c r="AR415" s="24" t="s">
        <v>422</v>
      </c>
      <c r="AT415" s="24" t="s">
        <v>302</v>
      </c>
      <c r="AU415" s="24" t="s">
        <v>90</v>
      </c>
      <c r="AY415" s="24" t="s">
        <v>183</v>
      </c>
      <c r="BE415" s="246">
        <f>IF(N415="základní",J415,0)</f>
        <v>0</v>
      </c>
      <c r="BF415" s="246">
        <f>IF(N415="snížená",J415,0)</f>
        <v>0</v>
      </c>
      <c r="BG415" s="246">
        <f>IF(N415="zákl. přenesená",J415,0)</f>
        <v>0</v>
      </c>
      <c r="BH415" s="246">
        <f>IF(N415="sníž. přenesená",J415,0)</f>
        <v>0</v>
      </c>
      <c r="BI415" s="246">
        <f>IF(N415="nulová",J415,0)</f>
        <v>0</v>
      </c>
      <c r="BJ415" s="24" t="s">
        <v>87</v>
      </c>
      <c r="BK415" s="246">
        <f>ROUND(I415*H415,2)</f>
        <v>0</v>
      </c>
      <c r="BL415" s="24" t="s">
        <v>243</v>
      </c>
      <c r="BM415" s="24" t="s">
        <v>1874</v>
      </c>
    </row>
    <row r="416" s="1" customFormat="1" ht="16.5" customHeight="1">
      <c r="B416" s="47"/>
      <c r="C416" s="265" t="s">
        <v>1875</v>
      </c>
      <c r="D416" s="265" t="s">
        <v>302</v>
      </c>
      <c r="E416" s="266" t="s">
        <v>1876</v>
      </c>
      <c r="F416" s="267" t="s">
        <v>1877</v>
      </c>
      <c r="G416" s="268" t="s">
        <v>528</v>
      </c>
      <c r="H416" s="269">
        <v>1</v>
      </c>
      <c r="I416" s="270"/>
      <c r="J416" s="271">
        <f>ROUND(I416*H416,2)</f>
        <v>0</v>
      </c>
      <c r="K416" s="267" t="s">
        <v>273</v>
      </c>
      <c r="L416" s="272"/>
      <c r="M416" s="273" t="s">
        <v>34</v>
      </c>
      <c r="N416" s="274" t="s">
        <v>50</v>
      </c>
      <c r="O416" s="48"/>
      <c r="P416" s="244">
        <f>O416*H416</f>
        <v>0</v>
      </c>
      <c r="Q416" s="244">
        <v>0.073999999999999996</v>
      </c>
      <c r="R416" s="244">
        <f>Q416*H416</f>
        <v>0.073999999999999996</v>
      </c>
      <c r="S416" s="244">
        <v>0</v>
      </c>
      <c r="T416" s="245">
        <f>S416*H416</f>
        <v>0</v>
      </c>
      <c r="AR416" s="24" t="s">
        <v>422</v>
      </c>
      <c r="AT416" s="24" t="s">
        <v>302</v>
      </c>
      <c r="AU416" s="24" t="s">
        <v>90</v>
      </c>
      <c r="AY416" s="24" t="s">
        <v>183</v>
      </c>
      <c r="BE416" s="246">
        <f>IF(N416="základní",J416,0)</f>
        <v>0</v>
      </c>
      <c r="BF416" s="246">
        <f>IF(N416="snížená",J416,0)</f>
        <v>0</v>
      </c>
      <c r="BG416" s="246">
        <f>IF(N416="zákl. přenesená",J416,0)</f>
        <v>0</v>
      </c>
      <c r="BH416" s="246">
        <f>IF(N416="sníž. přenesená",J416,0)</f>
        <v>0</v>
      </c>
      <c r="BI416" s="246">
        <f>IF(N416="nulová",J416,0)</f>
        <v>0</v>
      </c>
      <c r="BJ416" s="24" t="s">
        <v>87</v>
      </c>
      <c r="BK416" s="246">
        <f>ROUND(I416*H416,2)</f>
        <v>0</v>
      </c>
      <c r="BL416" s="24" t="s">
        <v>243</v>
      </c>
      <c r="BM416" s="24" t="s">
        <v>1878</v>
      </c>
    </row>
    <row r="417" s="1" customFormat="1" ht="16.5" customHeight="1">
      <c r="B417" s="47"/>
      <c r="C417" s="265" t="s">
        <v>1879</v>
      </c>
      <c r="D417" s="265" t="s">
        <v>302</v>
      </c>
      <c r="E417" s="266" t="s">
        <v>1880</v>
      </c>
      <c r="F417" s="267" t="s">
        <v>1881</v>
      </c>
      <c r="G417" s="268" t="s">
        <v>528</v>
      </c>
      <c r="H417" s="269">
        <v>1</v>
      </c>
      <c r="I417" s="270"/>
      <c r="J417" s="271">
        <f>ROUND(I417*H417,2)</f>
        <v>0</v>
      </c>
      <c r="K417" s="267" t="s">
        <v>34</v>
      </c>
      <c r="L417" s="272"/>
      <c r="M417" s="273" t="s">
        <v>34</v>
      </c>
      <c r="N417" s="274" t="s">
        <v>50</v>
      </c>
      <c r="O417" s="48"/>
      <c r="P417" s="244">
        <f>O417*H417</f>
        <v>0</v>
      </c>
      <c r="Q417" s="244">
        <v>0.042000000000000003</v>
      </c>
      <c r="R417" s="244">
        <f>Q417*H417</f>
        <v>0.042000000000000003</v>
      </c>
      <c r="S417" s="244">
        <v>0</v>
      </c>
      <c r="T417" s="245">
        <f>S417*H417</f>
        <v>0</v>
      </c>
      <c r="AR417" s="24" t="s">
        <v>422</v>
      </c>
      <c r="AT417" s="24" t="s">
        <v>302</v>
      </c>
      <c r="AU417" s="24" t="s">
        <v>90</v>
      </c>
      <c r="AY417" s="24" t="s">
        <v>183</v>
      </c>
      <c r="BE417" s="246">
        <f>IF(N417="základní",J417,0)</f>
        <v>0</v>
      </c>
      <c r="BF417" s="246">
        <f>IF(N417="snížená",J417,0)</f>
        <v>0</v>
      </c>
      <c r="BG417" s="246">
        <f>IF(N417="zákl. přenesená",J417,0)</f>
        <v>0</v>
      </c>
      <c r="BH417" s="246">
        <f>IF(N417="sníž. přenesená",J417,0)</f>
        <v>0</v>
      </c>
      <c r="BI417" s="246">
        <f>IF(N417="nulová",J417,0)</f>
        <v>0</v>
      </c>
      <c r="BJ417" s="24" t="s">
        <v>87</v>
      </c>
      <c r="BK417" s="246">
        <f>ROUND(I417*H417,2)</f>
        <v>0</v>
      </c>
      <c r="BL417" s="24" t="s">
        <v>243</v>
      </c>
      <c r="BM417" s="24" t="s">
        <v>1882</v>
      </c>
    </row>
    <row r="418" s="12" customFormat="1">
      <c r="B418" s="253"/>
      <c r="C418" s="254"/>
      <c r="D418" s="255" t="s">
        <v>275</v>
      </c>
      <c r="E418" s="256" t="s">
        <v>34</v>
      </c>
      <c r="F418" s="257" t="s">
        <v>87</v>
      </c>
      <c r="G418" s="254"/>
      <c r="H418" s="258">
        <v>1</v>
      </c>
      <c r="I418" s="259"/>
      <c r="J418" s="254"/>
      <c r="K418" s="254"/>
      <c r="L418" s="260"/>
      <c r="M418" s="261"/>
      <c r="N418" s="262"/>
      <c r="O418" s="262"/>
      <c r="P418" s="262"/>
      <c r="Q418" s="262"/>
      <c r="R418" s="262"/>
      <c r="S418" s="262"/>
      <c r="T418" s="263"/>
      <c r="AT418" s="264" t="s">
        <v>275</v>
      </c>
      <c r="AU418" s="264" t="s">
        <v>90</v>
      </c>
      <c r="AV418" s="12" t="s">
        <v>90</v>
      </c>
      <c r="AW418" s="12" t="s">
        <v>42</v>
      </c>
      <c r="AX418" s="12" t="s">
        <v>87</v>
      </c>
      <c r="AY418" s="264" t="s">
        <v>183</v>
      </c>
    </row>
    <row r="419" s="1" customFormat="1" ht="25.5" customHeight="1">
      <c r="B419" s="47"/>
      <c r="C419" s="265" t="s">
        <v>1883</v>
      </c>
      <c r="D419" s="265" t="s">
        <v>302</v>
      </c>
      <c r="E419" s="266" t="s">
        <v>1884</v>
      </c>
      <c r="F419" s="267" t="s">
        <v>1885</v>
      </c>
      <c r="G419" s="268" t="s">
        <v>289</v>
      </c>
      <c r="H419" s="269">
        <v>1.2</v>
      </c>
      <c r="I419" s="270"/>
      <c r="J419" s="271">
        <f>ROUND(I419*H419,2)</f>
        <v>0</v>
      </c>
      <c r="K419" s="267" t="s">
        <v>569</v>
      </c>
      <c r="L419" s="272"/>
      <c r="M419" s="273" t="s">
        <v>34</v>
      </c>
      <c r="N419" s="274" t="s">
        <v>50</v>
      </c>
      <c r="O419" s="48"/>
      <c r="P419" s="244">
        <f>O419*H419</f>
        <v>0</v>
      </c>
      <c r="Q419" s="244">
        <v>0.0015</v>
      </c>
      <c r="R419" s="244">
        <f>Q419*H419</f>
        <v>0.0018</v>
      </c>
      <c r="S419" s="244">
        <v>0</v>
      </c>
      <c r="T419" s="245">
        <f>S419*H419</f>
        <v>0</v>
      </c>
      <c r="AR419" s="24" t="s">
        <v>422</v>
      </c>
      <c r="AT419" s="24" t="s">
        <v>302</v>
      </c>
      <c r="AU419" s="24" t="s">
        <v>90</v>
      </c>
      <c r="AY419" s="24" t="s">
        <v>183</v>
      </c>
      <c r="BE419" s="246">
        <f>IF(N419="základní",J419,0)</f>
        <v>0</v>
      </c>
      <c r="BF419" s="246">
        <f>IF(N419="snížená",J419,0)</f>
        <v>0</v>
      </c>
      <c r="BG419" s="246">
        <f>IF(N419="zákl. přenesená",J419,0)</f>
        <v>0</v>
      </c>
      <c r="BH419" s="246">
        <f>IF(N419="sníž. přenesená",J419,0)</f>
        <v>0</v>
      </c>
      <c r="BI419" s="246">
        <f>IF(N419="nulová",J419,0)</f>
        <v>0</v>
      </c>
      <c r="BJ419" s="24" t="s">
        <v>87</v>
      </c>
      <c r="BK419" s="246">
        <f>ROUND(I419*H419,2)</f>
        <v>0</v>
      </c>
      <c r="BL419" s="24" t="s">
        <v>243</v>
      </c>
      <c r="BM419" s="24" t="s">
        <v>1886</v>
      </c>
    </row>
    <row r="420" s="12" customFormat="1">
      <c r="B420" s="253"/>
      <c r="C420" s="254"/>
      <c r="D420" s="255" t="s">
        <v>275</v>
      </c>
      <c r="E420" s="256" t="s">
        <v>34</v>
      </c>
      <c r="F420" s="257" t="s">
        <v>1887</v>
      </c>
      <c r="G420" s="254"/>
      <c r="H420" s="258">
        <v>1.2</v>
      </c>
      <c r="I420" s="259"/>
      <c r="J420" s="254"/>
      <c r="K420" s="254"/>
      <c r="L420" s="260"/>
      <c r="M420" s="261"/>
      <c r="N420" s="262"/>
      <c r="O420" s="262"/>
      <c r="P420" s="262"/>
      <c r="Q420" s="262"/>
      <c r="R420" s="262"/>
      <c r="S420" s="262"/>
      <c r="T420" s="263"/>
      <c r="AT420" s="264" t="s">
        <v>275</v>
      </c>
      <c r="AU420" s="264" t="s">
        <v>90</v>
      </c>
      <c r="AV420" s="12" t="s">
        <v>90</v>
      </c>
      <c r="AW420" s="12" t="s">
        <v>42</v>
      </c>
      <c r="AX420" s="12" t="s">
        <v>87</v>
      </c>
      <c r="AY420" s="264" t="s">
        <v>183</v>
      </c>
    </row>
    <row r="421" s="1" customFormat="1" ht="25.5" customHeight="1">
      <c r="B421" s="47"/>
      <c r="C421" s="265" t="s">
        <v>1888</v>
      </c>
      <c r="D421" s="265" t="s">
        <v>302</v>
      </c>
      <c r="E421" s="266" t="s">
        <v>1889</v>
      </c>
      <c r="F421" s="267" t="s">
        <v>1890</v>
      </c>
      <c r="G421" s="268" t="s">
        <v>528</v>
      </c>
      <c r="H421" s="269">
        <v>4</v>
      </c>
      <c r="I421" s="270"/>
      <c r="J421" s="271">
        <f>ROUND(I421*H421,2)</f>
        <v>0</v>
      </c>
      <c r="K421" s="267" t="s">
        <v>569</v>
      </c>
      <c r="L421" s="272"/>
      <c r="M421" s="273" t="s">
        <v>34</v>
      </c>
      <c r="N421" s="274" t="s">
        <v>50</v>
      </c>
      <c r="O421" s="48"/>
      <c r="P421" s="244">
        <f>O421*H421</f>
        <v>0</v>
      </c>
      <c r="Q421" s="244">
        <v>0.00020000000000000001</v>
      </c>
      <c r="R421" s="244">
        <f>Q421*H421</f>
        <v>0.00080000000000000004</v>
      </c>
      <c r="S421" s="244">
        <v>0</v>
      </c>
      <c r="T421" s="245">
        <f>S421*H421</f>
        <v>0</v>
      </c>
      <c r="AR421" s="24" t="s">
        <v>422</v>
      </c>
      <c r="AT421" s="24" t="s">
        <v>302</v>
      </c>
      <c r="AU421" s="24" t="s">
        <v>90</v>
      </c>
      <c r="AY421" s="24" t="s">
        <v>183</v>
      </c>
      <c r="BE421" s="246">
        <f>IF(N421="základní",J421,0)</f>
        <v>0</v>
      </c>
      <c r="BF421" s="246">
        <f>IF(N421="snížená",J421,0)</f>
        <v>0</v>
      </c>
      <c r="BG421" s="246">
        <f>IF(N421="zákl. přenesená",J421,0)</f>
        <v>0</v>
      </c>
      <c r="BH421" s="246">
        <f>IF(N421="sníž. přenesená",J421,0)</f>
        <v>0</v>
      </c>
      <c r="BI421" s="246">
        <f>IF(N421="nulová",J421,0)</f>
        <v>0</v>
      </c>
      <c r="BJ421" s="24" t="s">
        <v>87</v>
      </c>
      <c r="BK421" s="246">
        <f>ROUND(I421*H421,2)</f>
        <v>0</v>
      </c>
      <c r="BL421" s="24" t="s">
        <v>243</v>
      </c>
      <c r="BM421" s="24" t="s">
        <v>1891</v>
      </c>
    </row>
    <row r="422" s="12" customFormat="1">
      <c r="B422" s="253"/>
      <c r="C422" s="254"/>
      <c r="D422" s="255" t="s">
        <v>275</v>
      </c>
      <c r="E422" s="256" t="s">
        <v>34</v>
      </c>
      <c r="F422" s="257" t="s">
        <v>197</v>
      </c>
      <c r="G422" s="254"/>
      <c r="H422" s="258">
        <v>4</v>
      </c>
      <c r="I422" s="259"/>
      <c r="J422" s="254"/>
      <c r="K422" s="254"/>
      <c r="L422" s="260"/>
      <c r="M422" s="261"/>
      <c r="N422" s="262"/>
      <c r="O422" s="262"/>
      <c r="P422" s="262"/>
      <c r="Q422" s="262"/>
      <c r="R422" s="262"/>
      <c r="S422" s="262"/>
      <c r="T422" s="263"/>
      <c r="AT422" s="264" t="s">
        <v>275</v>
      </c>
      <c r="AU422" s="264" t="s">
        <v>90</v>
      </c>
      <c r="AV422" s="12" t="s">
        <v>90</v>
      </c>
      <c r="AW422" s="12" t="s">
        <v>42</v>
      </c>
      <c r="AX422" s="12" t="s">
        <v>87</v>
      </c>
      <c r="AY422" s="264" t="s">
        <v>183</v>
      </c>
    </row>
    <row r="423" s="1" customFormat="1" ht="25.5" customHeight="1">
      <c r="B423" s="47"/>
      <c r="C423" s="235" t="s">
        <v>1892</v>
      </c>
      <c r="D423" s="235" t="s">
        <v>184</v>
      </c>
      <c r="E423" s="236" t="s">
        <v>1893</v>
      </c>
      <c r="F423" s="237" t="s">
        <v>1894</v>
      </c>
      <c r="G423" s="238" t="s">
        <v>528</v>
      </c>
      <c r="H423" s="239">
        <v>1</v>
      </c>
      <c r="I423" s="240"/>
      <c r="J423" s="241">
        <f>ROUND(I423*H423,2)</f>
        <v>0</v>
      </c>
      <c r="K423" s="237" t="s">
        <v>273</v>
      </c>
      <c r="L423" s="73"/>
      <c r="M423" s="242" t="s">
        <v>34</v>
      </c>
      <c r="N423" s="243" t="s">
        <v>50</v>
      </c>
      <c r="O423" s="48"/>
      <c r="P423" s="244">
        <f>O423*H423</f>
        <v>0</v>
      </c>
      <c r="Q423" s="244">
        <v>0.00085999999999999998</v>
      </c>
      <c r="R423" s="244">
        <f>Q423*H423</f>
        <v>0.00085999999999999998</v>
      </c>
      <c r="S423" s="244">
        <v>0</v>
      </c>
      <c r="T423" s="245">
        <f>S423*H423</f>
        <v>0</v>
      </c>
      <c r="AR423" s="24" t="s">
        <v>243</v>
      </c>
      <c r="AT423" s="24" t="s">
        <v>184</v>
      </c>
      <c r="AU423" s="24" t="s">
        <v>90</v>
      </c>
      <c r="AY423" s="24" t="s">
        <v>183</v>
      </c>
      <c r="BE423" s="246">
        <f>IF(N423="základní",J423,0)</f>
        <v>0</v>
      </c>
      <c r="BF423" s="246">
        <f>IF(N423="snížená",J423,0)</f>
        <v>0</v>
      </c>
      <c r="BG423" s="246">
        <f>IF(N423="zákl. přenesená",J423,0)</f>
        <v>0</v>
      </c>
      <c r="BH423" s="246">
        <f>IF(N423="sníž. přenesená",J423,0)</f>
        <v>0</v>
      </c>
      <c r="BI423" s="246">
        <f>IF(N423="nulová",J423,0)</f>
        <v>0</v>
      </c>
      <c r="BJ423" s="24" t="s">
        <v>87</v>
      </c>
      <c r="BK423" s="246">
        <f>ROUND(I423*H423,2)</f>
        <v>0</v>
      </c>
      <c r="BL423" s="24" t="s">
        <v>243</v>
      </c>
      <c r="BM423" s="24" t="s">
        <v>1895</v>
      </c>
    </row>
    <row r="424" s="1" customFormat="1" ht="25.5" customHeight="1">
      <c r="B424" s="47"/>
      <c r="C424" s="235" t="s">
        <v>1896</v>
      </c>
      <c r="D424" s="235" t="s">
        <v>184</v>
      </c>
      <c r="E424" s="236" t="s">
        <v>1897</v>
      </c>
      <c r="F424" s="237" t="s">
        <v>1898</v>
      </c>
      <c r="G424" s="238" t="s">
        <v>528</v>
      </c>
      <c r="H424" s="239">
        <v>2</v>
      </c>
      <c r="I424" s="240"/>
      <c r="J424" s="241">
        <f>ROUND(I424*H424,2)</f>
        <v>0</v>
      </c>
      <c r="K424" s="237" t="s">
        <v>569</v>
      </c>
      <c r="L424" s="73"/>
      <c r="M424" s="242" t="s">
        <v>34</v>
      </c>
      <c r="N424" s="243" t="s">
        <v>50</v>
      </c>
      <c r="O424" s="48"/>
      <c r="P424" s="244">
        <f>O424*H424</f>
        <v>0</v>
      </c>
      <c r="Q424" s="244">
        <v>0</v>
      </c>
      <c r="R424" s="244">
        <f>Q424*H424</f>
        <v>0</v>
      </c>
      <c r="S424" s="244">
        <v>0</v>
      </c>
      <c r="T424" s="245">
        <f>S424*H424</f>
        <v>0</v>
      </c>
      <c r="AR424" s="24" t="s">
        <v>243</v>
      </c>
      <c r="AT424" s="24" t="s">
        <v>184</v>
      </c>
      <c r="AU424" s="24" t="s">
        <v>90</v>
      </c>
      <c r="AY424" s="24" t="s">
        <v>183</v>
      </c>
      <c r="BE424" s="246">
        <f>IF(N424="základní",J424,0)</f>
        <v>0</v>
      </c>
      <c r="BF424" s="246">
        <f>IF(N424="snížená",J424,0)</f>
        <v>0</v>
      </c>
      <c r="BG424" s="246">
        <f>IF(N424="zákl. přenesená",J424,0)</f>
        <v>0</v>
      </c>
      <c r="BH424" s="246">
        <f>IF(N424="sníž. přenesená",J424,0)</f>
        <v>0</v>
      </c>
      <c r="BI424" s="246">
        <f>IF(N424="nulová",J424,0)</f>
        <v>0</v>
      </c>
      <c r="BJ424" s="24" t="s">
        <v>87</v>
      </c>
      <c r="BK424" s="246">
        <f>ROUND(I424*H424,2)</f>
        <v>0</v>
      </c>
      <c r="BL424" s="24" t="s">
        <v>243</v>
      </c>
      <c r="BM424" s="24" t="s">
        <v>1899</v>
      </c>
    </row>
    <row r="425" s="12" customFormat="1">
      <c r="B425" s="253"/>
      <c r="C425" s="254"/>
      <c r="D425" s="255" t="s">
        <v>275</v>
      </c>
      <c r="E425" s="256" t="s">
        <v>34</v>
      </c>
      <c r="F425" s="257" t="s">
        <v>90</v>
      </c>
      <c r="G425" s="254"/>
      <c r="H425" s="258">
        <v>2</v>
      </c>
      <c r="I425" s="259"/>
      <c r="J425" s="254"/>
      <c r="K425" s="254"/>
      <c r="L425" s="260"/>
      <c r="M425" s="261"/>
      <c r="N425" s="262"/>
      <c r="O425" s="262"/>
      <c r="P425" s="262"/>
      <c r="Q425" s="262"/>
      <c r="R425" s="262"/>
      <c r="S425" s="262"/>
      <c r="T425" s="263"/>
      <c r="AT425" s="264" t="s">
        <v>275</v>
      </c>
      <c r="AU425" s="264" t="s">
        <v>90</v>
      </c>
      <c r="AV425" s="12" t="s">
        <v>90</v>
      </c>
      <c r="AW425" s="12" t="s">
        <v>42</v>
      </c>
      <c r="AX425" s="12" t="s">
        <v>87</v>
      </c>
      <c r="AY425" s="264" t="s">
        <v>183</v>
      </c>
    </row>
    <row r="426" s="11" customFormat="1" ht="29.88" customHeight="1">
      <c r="B426" s="219"/>
      <c r="C426" s="220"/>
      <c r="D426" s="221" t="s">
        <v>78</v>
      </c>
      <c r="E426" s="233" t="s">
        <v>1900</v>
      </c>
      <c r="F426" s="233" t="s">
        <v>1901</v>
      </c>
      <c r="G426" s="220"/>
      <c r="H426" s="220"/>
      <c r="I426" s="223"/>
      <c r="J426" s="234">
        <f>BK426</f>
        <v>0</v>
      </c>
      <c r="K426" s="220"/>
      <c r="L426" s="225"/>
      <c r="M426" s="226"/>
      <c r="N426" s="227"/>
      <c r="O426" s="227"/>
      <c r="P426" s="228">
        <f>SUM(P427:P443)</f>
        <v>0</v>
      </c>
      <c r="Q426" s="227"/>
      <c r="R426" s="228">
        <f>SUM(R427:R443)</f>
        <v>0.20126000000000002</v>
      </c>
      <c r="S426" s="227"/>
      <c r="T426" s="229">
        <f>SUM(T427:T443)</f>
        <v>0</v>
      </c>
      <c r="AR426" s="230" t="s">
        <v>90</v>
      </c>
      <c r="AT426" s="231" t="s">
        <v>78</v>
      </c>
      <c r="AU426" s="231" t="s">
        <v>87</v>
      </c>
      <c r="AY426" s="230" t="s">
        <v>183</v>
      </c>
      <c r="BK426" s="232">
        <f>SUM(BK427:BK443)</f>
        <v>0</v>
      </c>
    </row>
    <row r="427" s="1" customFormat="1" ht="16.5" customHeight="1">
      <c r="B427" s="47"/>
      <c r="C427" s="235" t="s">
        <v>1902</v>
      </c>
      <c r="D427" s="235" t="s">
        <v>184</v>
      </c>
      <c r="E427" s="236" t="s">
        <v>1903</v>
      </c>
      <c r="F427" s="237" t="s">
        <v>1904</v>
      </c>
      <c r="G427" s="238" t="s">
        <v>289</v>
      </c>
      <c r="H427" s="239">
        <v>15</v>
      </c>
      <c r="I427" s="240"/>
      <c r="J427" s="241">
        <f>ROUND(I427*H427,2)</f>
        <v>0</v>
      </c>
      <c r="K427" s="237" t="s">
        <v>34</v>
      </c>
      <c r="L427" s="73"/>
      <c r="M427" s="242" t="s">
        <v>34</v>
      </c>
      <c r="N427" s="243" t="s">
        <v>50</v>
      </c>
      <c r="O427" s="48"/>
      <c r="P427" s="244">
        <f>O427*H427</f>
        <v>0</v>
      </c>
      <c r="Q427" s="244">
        <v>6.0000000000000002E-05</v>
      </c>
      <c r="R427" s="244">
        <f>Q427*H427</f>
        <v>0.00089999999999999998</v>
      </c>
      <c r="S427" s="244">
        <v>0</v>
      </c>
      <c r="T427" s="245">
        <f>S427*H427</f>
        <v>0</v>
      </c>
      <c r="AR427" s="24" t="s">
        <v>243</v>
      </c>
      <c r="AT427" s="24" t="s">
        <v>184</v>
      </c>
      <c r="AU427" s="24" t="s">
        <v>90</v>
      </c>
      <c r="AY427" s="24" t="s">
        <v>183</v>
      </c>
      <c r="BE427" s="246">
        <f>IF(N427="základní",J427,0)</f>
        <v>0</v>
      </c>
      <c r="BF427" s="246">
        <f>IF(N427="snížená",J427,0)</f>
        <v>0</v>
      </c>
      <c r="BG427" s="246">
        <f>IF(N427="zákl. přenesená",J427,0)</f>
        <v>0</v>
      </c>
      <c r="BH427" s="246">
        <f>IF(N427="sníž. přenesená",J427,0)</f>
        <v>0</v>
      </c>
      <c r="BI427" s="246">
        <f>IF(N427="nulová",J427,0)</f>
        <v>0</v>
      </c>
      <c r="BJ427" s="24" t="s">
        <v>87</v>
      </c>
      <c r="BK427" s="246">
        <f>ROUND(I427*H427,2)</f>
        <v>0</v>
      </c>
      <c r="BL427" s="24" t="s">
        <v>243</v>
      </c>
      <c r="BM427" s="24" t="s">
        <v>1905</v>
      </c>
    </row>
    <row r="428" s="12" customFormat="1">
      <c r="B428" s="253"/>
      <c r="C428" s="254"/>
      <c r="D428" s="255" t="s">
        <v>275</v>
      </c>
      <c r="E428" s="256" t="s">
        <v>34</v>
      </c>
      <c r="F428" s="257" t="s">
        <v>10</v>
      </c>
      <c r="G428" s="254"/>
      <c r="H428" s="258">
        <v>15</v>
      </c>
      <c r="I428" s="259"/>
      <c r="J428" s="254"/>
      <c r="K428" s="254"/>
      <c r="L428" s="260"/>
      <c r="M428" s="261"/>
      <c r="N428" s="262"/>
      <c r="O428" s="262"/>
      <c r="P428" s="262"/>
      <c r="Q428" s="262"/>
      <c r="R428" s="262"/>
      <c r="S428" s="262"/>
      <c r="T428" s="263"/>
      <c r="AT428" s="264" t="s">
        <v>275</v>
      </c>
      <c r="AU428" s="264" t="s">
        <v>90</v>
      </c>
      <c r="AV428" s="12" t="s">
        <v>90</v>
      </c>
      <c r="AW428" s="12" t="s">
        <v>42</v>
      </c>
      <c r="AX428" s="12" t="s">
        <v>87</v>
      </c>
      <c r="AY428" s="264" t="s">
        <v>183</v>
      </c>
    </row>
    <row r="429" s="1" customFormat="1" ht="25.5" customHeight="1">
      <c r="B429" s="47"/>
      <c r="C429" s="265" t="s">
        <v>1906</v>
      </c>
      <c r="D429" s="265" t="s">
        <v>302</v>
      </c>
      <c r="E429" s="266" t="s">
        <v>1907</v>
      </c>
      <c r="F429" s="267" t="s">
        <v>1908</v>
      </c>
      <c r="G429" s="268" t="s">
        <v>289</v>
      </c>
      <c r="H429" s="269">
        <v>15</v>
      </c>
      <c r="I429" s="270"/>
      <c r="J429" s="271">
        <f>ROUND(I429*H429,2)</f>
        <v>0</v>
      </c>
      <c r="K429" s="267" t="s">
        <v>34</v>
      </c>
      <c r="L429" s="272"/>
      <c r="M429" s="273" t="s">
        <v>34</v>
      </c>
      <c r="N429" s="274" t="s">
        <v>50</v>
      </c>
      <c r="O429" s="48"/>
      <c r="P429" s="244">
        <f>O429*H429</f>
        <v>0</v>
      </c>
      <c r="Q429" s="244">
        <v>0.01</v>
      </c>
      <c r="R429" s="244">
        <f>Q429*H429</f>
        <v>0.14999999999999999</v>
      </c>
      <c r="S429" s="244">
        <v>0</v>
      </c>
      <c r="T429" s="245">
        <f>S429*H429</f>
        <v>0</v>
      </c>
      <c r="AR429" s="24" t="s">
        <v>422</v>
      </c>
      <c r="AT429" s="24" t="s">
        <v>302</v>
      </c>
      <c r="AU429" s="24" t="s">
        <v>90</v>
      </c>
      <c r="AY429" s="24" t="s">
        <v>183</v>
      </c>
      <c r="BE429" s="246">
        <f>IF(N429="základní",J429,0)</f>
        <v>0</v>
      </c>
      <c r="BF429" s="246">
        <f>IF(N429="snížená",J429,0)</f>
        <v>0</v>
      </c>
      <c r="BG429" s="246">
        <f>IF(N429="zákl. přenesená",J429,0)</f>
        <v>0</v>
      </c>
      <c r="BH429" s="246">
        <f>IF(N429="sníž. přenesená",J429,0)</f>
        <v>0</v>
      </c>
      <c r="BI429" s="246">
        <f>IF(N429="nulová",J429,0)</f>
        <v>0</v>
      </c>
      <c r="BJ429" s="24" t="s">
        <v>87</v>
      </c>
      <c r="BK429" s="246">
        <f>ROUND(I429*H429,2)</f>
        <v>0</v>
      </c>
      <c r="BL429" s="24" t="s">
        <v>243</v>
      </c>
      <c r="BM429" s="24" t="s">
        <v>1909</v>
      </c>
    </row>
    <row r="430" s="12" customFormat="1">
      <c r="B430" s="253"/>
      <c r="C430" s="254"/>
      <c r="D430" s="255" t="s">
        <v>275</v>
      </c>
      <c r="E430" s="256" t="s">
        <v>34</v>
      </c>
      <c r="F430" s="257" t="s">
        <v>1910</v>
      </c>
      <c r="G430" s="254"/>
      <c r="H430" s="258">
        <v>15</v>
      </c>
      <c r="I430" s="259"/>
      <c r="J430" s="254"/>
      <c r="K430" s="254"/>
      <c r="L430" s="260"/>
      <c r="M430" s="261"/>
      <c r="N430" s="262"/>
      <c r="O430" s="262"/>
      <c r="P430" s="262"/>
      <c r="Q430" s="262"/>
      <c r="R430" s="262"/>
      <c r="S430" s="262"/>
      <c r="T430" s="263"/>
      <c r="AT430" s="264" t="s">
        <v>275</v>
      </c>
      <c r="AU430" s="264" t="s">
        <v>90</v>
      </c>
      <c r="AV430" s="12" t="s">
        <v>90</v>
      </c>
      <c r="AW430" s="12" t="s">
        <v>42</v>
      </c>
      <c r="AX430" s="12" t="s">
        <v>87</v>
      </c>
      <c r="AY430" s="264" t="s">
        <v>183</v>
      </c>
    </row>
    <row r="431" s="1" customFormat="1" ht="25.5" customHeight="1">
      <c r="B431" s="47"/>
      <c r="C431" s="235" t="s">
        <v>1911</v>
      </c>
      <c r="D431" s="235" t="s">
        <v>184</v>
      </c>
      <c r="E431" s="236" t="s">
        <v>1912</v>
      </c>
      <c r="F431" s="237" t="s">
        <v>1913</v>
      </c>
      <c r="G431" s="238" t="s">
        <v>289</v>
      </c>
      <c r="H431" s="239">
        <v>18.600000000000001</v>
      </c>
      <c r="I431" s="240"/>
      <c r="J431" s="241">
        <f>ROUND(I431*H431,2)</f>
        <v>0</v>
      </c>
      <c r="K431" s="237" t="s">
        <v>273</v>
      </c>
      <c r="L431" s="73"/>
      <c r="M431" s="242" t="s">
        <v>34</v>
      </c>
      <c r="N431" s="243" t="s">
        <v>50</v>
      </c>
      <c r="O431" s="48"/>
      <c r="P431" s="244">
        <f>O431*H431</f>
        <v>0</v>
      </c>
      <c r="Q431" s="244">
        <v>6.0000000000000002E-05</v>
      </c>
      <c r="R431" s="244">
        <f>Q431*H431</f>
        <v>0.001116</v>
      </c>
      <c r="S431" s="244">
        <v>0</v>
      </c>
      <c r="T431" s="245">
        <f>S431*H431</f>
        <v>0</v>
      </c>
      <c r="AR431" s="24" t="s">
        <v>243</v>
      </c>
      <c r="AT431" s="24" t="s">
        <v>184</v>
      </c>
      <c r="AU431" s="24" t="s">
        <v>90</v>
      </c>
      <c r="AY431" s="24" t="s">
        <v>183</v>
      </c>
      <c r="BE431" s="246">
        <f>IF(N431="základní",J431,0)</f>
        <v>0</v>
      </c>
      <c r="BF431" s="246">
        <f>IF(N431="snížená",J431,0)</f>
        <v>0</v>
      </c>
      <c r="BG431" s="246">
        <f>IF(N431="zákl. přenesená",J431,0)</f>
        <v>0</v>
      </c>
      <c r="BH431" s="246">
        <f>IF(N431="sníž. přenesená",J431,0)</f>
        <v>0</v>
      </c>
      <c r="BI431" s="246">
        <f>IF(N431="nulová",J431,0)</f>
        <v>0</v>
      </c>
      <c r="BJ431" s="24" t="s">
        <v>87</v>
      </c>
      <c r="BK431" s="246">
        <f>ROUND(I431*H431,2)</f>
        <v>0</v>
      </c>
      <c r="BL431" s="24" t="s">
        <v>243</v>
      </c>
      <c r="BM431" s="24" t="s">
        <v>1914</v>
      </c>
    </row>
    <row r="432" s="1" customFormat="1" ht="16.5" customHeight="1">
      <c r="B432" s="47"/>
      <c r="C432" s="265" t="s">
        <v>1915</v>
      </c>
      <c r="D432" s="265" t="s">
        <v>302</v>
      </c>
      <c r="E432" s="266" t="s">
        <v>1916</v>
      </c>
      <c r="F432" s="267" t="s">
        <v>1917</v>
      </c>
      <c r="G432" s="268" t="s">
        <v>289</v>
      </c>
      <c r="H432" s="269">
        <v>18.600000000000001</v>
      </c>
      <c r="I432" s="270"/>
      <c r="J432" s="271">
        <f>ROUND(I432*H432,2)</f>
        <v>0</v>
      </c>
      <c r="K432" s="267" t="s">
        <v>34</v>
      </c>
      <c r="L432" s="272"/>
      <c r="M432" s="273" t="s">
        <v>34</v>
      </c>
      <c r="N432" s="274" t="s">
        <v>50</v>
      </c>
      <c r="O432" s="48"/>
      <c r="P432" s="244">
        <f>O432*H432</f>
        <v>0</v>
      </c>
      <c r="Q432" s="244">
        <v>0.00124</v>
      </c>
      <c r="R432" s="244">
        <f>Q432*H432</f>
        <v>0.023064000000000001</v>
      </c>
      <c r="S432" s="244">
        <v>0</v>
      </c>
      <c r="T432" s="245">
        <f>S432*H432</f>
        <v>0</v>
      </c>
      <c r="AR432" s="24" t="s">
        <v>422</v>
      </c>
      <c r="AT432" s="24" t="s">
        <v>302</v>
      </c>
      <c r="AU432" s="24" t="s">
        <v>90</v>
      </c>
      <c r="AY432" s="24" t="s">
        <v>183</v>
      </c>
      <c r="BE432" s="246">
        <f>IF(N432="základní",J432,0)</f>
        <v>0</v>
      </c>
      <c r="BF432" s="246">
        <f>IF(N432="snížená",J432,0)</f>
        <v>0</v>
      </c>
      <c r="BG432" s="246">
        <f>IF(N432="zákl. přenesená",J432,0)</f>
        <v>0</v>
      </c>
      <c r="BH432" s="246">
        <f>IF(N432="sníž. přenesená",J432,0)</f>
        <v>0</v>
      </c>
      <c r="BI432" s="246">
        <f>IF(N432="nulová",J432,0)</f>
        <v>0</v>
      </c>
      <c r="BJ432" s="24" t="s">
        <v>87</v>
      </c>
      <c r="BK432" s="246">
        <f>ROUND(I432*H432,2)</f>
        <v>0</v>
      </c>
      <c r="BL432" s="24" t="s">
        <v>243</v>
      </c>
      <c r="BM432" s="24" t="s">
        <v>1918</v>
      </c>
    </row>
    <row r="433" s="12" customFormat="1">
      <c r="B433" s="253"/>
      <c r="C433" s="254"/>
      <c r="D433" s="255" t="s">
        <v>275</v>
      </c>
      <c r="E433" s="256" t="s">
        <v>34</v>
      </c>
      <c r="F433" s="257" t="s">
        <v>1919</v>
      </c>
      <c r="G433" s="254"/>
      <c r="H433" s="258">
        <v>18.600000000000001</v>
      </c>
      <c r="I433" s="259"/>
      <c r="J433" s="254"/>
      <c r="K433" s="254"/>
      <c r="L433" s="260"/>
      <c r="M433" s="261"/>
      <c r="N433" s="262"/>
      <c r="O433" s="262"/>
      <c r="P433" s="262"/>
      <c r="Q433" s="262"/>
      <c r="R433" s="262"/>
      <c r="S433" s="262"/>
      <c r="T433" s="263"/>
      <c r="AT433" s="264" t="s">
        <v>275</v>
      </c>
      <c r="AU433" s="264" t="s">
        <v>90</v>
      </c>
      <c r="AV433" s="12" t="s">
        <v>90</v>
      </c>
      <c r="AW433" s="12" t="s">
        <v>42</v>
      </c>
      <c r="AX433" s="12" t="s">
        <v>87</v>
      </c>
      <c r="AY433" s="264" t="s">
        <v>183</v>
      </c>
    </row>
    <row r="434" s="1" customFormat="1" ht="25.5" customHeight="1">
      <c r="B434" s="47"/>
      <c r="C434" s="235" t="s">
        <v>1920</v>
      </c>
      <c r="D434" s="235" t="s">
        <v>184</v>
      </c>
      <c r="E434" s="236" t="s">
        <v>1921</v>
      </c>
      <c r="F434" s="237" t="s">
        <v>1922</v>
      </c>
      <c r="G434" s="238" t="s">
        <v>1484</v>
      </c>
      <c r="H434" s="239">
        <v>70</v>
      </c>
      <c r="I434" s="240"/>
      <c r="J434" s="241">
        <f>ROUND(I434*H434,2)</f>
        <v>0</v>
      </c>
      <c r="K434" s="237" t="s">
        <v>1460</v>
      </c>
      <c r="L434" s="73"/>
      <c r="M434" s="242" t="s">
        <v>34</v>
      </c>
      <c r="N434" s="243" t="s">
        <v>50</v>
      </c>
      <c r="O434" s="48"/>
      <c r="P434" s="244">
        <f>O434*H434</f>
        <v>0</v>
      </c>
      <c r="Q434" s="244">
        <v>6.0000000000000002E-05</v>
      </c>
      <c r="R434" s="244">
        <f>Q434*H434</f>
        <v>0.0041999999999999997</v>
      </c>
      <c r="S434" s="244">
        <v>0</v>
      </c>
      <c r="T434" s="245">
        <f>S434*H434</f>
        <v>0</v>
      </c>
      <c r="AR434" s="24" t="s">
        <v>243</v>
      </c>
      <c r="AT434" s="24" t="s">
        <v>184</v>
      </c>
      <c r="AU434" s="24" t="s">
        <v>90</v>
      </c>
      <c r="AY434" s="24" t="s">
        <v>183</v>
      </c>
      <c r="BE434" s="246">
        <f>IF(N434="základní",J434,0)</f>
        <v>0</v>
      </c>
      <c r="BF434" s="246">
        <f>IF(N434="snížená",J434,0)</f>
        <v>0</v>
      </c>
      <c r="BG434" s="246">
        <f>IF(N434="zákl. přenesená",J434,0)</f>
        <v>0</v>
      </c>
      <c r="BH434" s="246">
        <f>IF(N434="sníž. přenesená",J434,0)</f>
        <v>0</v>
      </c>
      <c r="BI434" s="246">
        <f>IF(N434="nulová",J434,0)</f>
        <v>0</v>
      </c>
      <c r="BJ434" s="24" t="s">
        <v>87</v>
      </c>
      <c r="BK434" s="246">
        <f>ROUND(I434*H434,2)</f>
        <v>0</v>
      </c>
      <c r="BL434" s="24" t="s">
        <v>243</v>
      </c>
      <c r="BM434" s="24" t="s">
        <v>1923</v>
      </c>
    </row>
    <row r="435" s="12" customFormat="1">
      <c r="B435" s="253"/>
      <c r="C435" s="254"/>
      <c r="D435" s="255" t="s">
        <v>275</v>
      </c>
      <c r="E435" s="256" t="s">
        <v>34</v>
      </c>
      <c r="F435" s="257" t="s">
        <v>604</v>
      </c>
      <c r="G435" s="254"/>
      <c r="H435" s="258">
        <v>70</v>
      </c>
      <c r="I435" s="259"/>
      <c r="J435" s="254"/>
      <c r="K435" s="254"/>
      <c r="L435" s="260"/>
      <c r="M435" s="261"/>
      <c r="N435" s="262"/>
      <c r="O435" s="262"/>
      <c r="P435" s="262"/>
      <c r="Q435" s="262"/>
      <c r="R435" s="262"/>
      <c r="S435" s="262"/>
      <c r="T435" s="263"/>
      <c r="AT435" s="264" t="s">
        <v>275</v>
      </c>
      <c r="AU435" s="264" t="s">
        <v>90</v>
      </c>
      <c r="AV435" s="12" t="s">
        <v>90</v>
      </c>
      <c r="AW435" s="12" t="s">
        <v>42</v>
      </c>
      <c r="AX435" s="12" t="s">
        <v>87</v>
      </c>
      <c r="AY435" s="264" t="s">
        <v>183</v>
      </c>
    </row>
    <row r="436" s="1" customFormat="1" ht="16.5" customHeight="1">
      <c r="B436" s="47"/>
      <c r="C436" s="235" t="s">
        <v>1924</v>
      </c>
      <c r="D436" s="235" t="s">
        <v>184</v>
      </c>
      <c r="E436" s="236" t="s">
        <v>1925</v>
      </c>
      <c r="F436" s="237" t="s">
        <v>1926</v>
      </c>
      <c r="G436" s="238" t="s">
        <v>1484</v>
      </c>
      <c r="H436" s="239">
        <v>300</v>
      </c>
      <c r="I436" s="240"/>
      <c r="J436" s="241">
        <f>ROUND(I436*H436,2)</f>
        <v>0</v>
      </c>
      <c r="K436" s="237" t="s">
        <v>34</v>
      </c>
      <c r="L436" s="73"/>
      <c r="M436" s="242" t="s">
        <v>34</v>
      </c>
      <c r="N436" s="243" t="s">
        <v>50</v>
      </c>
      <c r="O436" s="48"/>
      <c r="P436" s="244">
        <f>O436*H436</f>
        <v>0</v>
      </c>
      <c r="Q436" s="244">
        <v>6.9999999999999994E-05</v>
      </c>
      <c r="R436" s="244">
        <f>Q436*H436</f>
        <v>0.020999999999999998</v>
      </c>
      <c r="S436" s="244">
        <v>0</v>
      </c>
      <c r="T436" s="245">
        <f>S436*H436</f>
        <v>0</v>
      </c>
      <c r="AR436" s="24" t="s">
        <v>243</v>
      </c>
      <c r="AT436" s="24" t="s">
        <v>184</v>
      </c>
      <c r="AU436" s="24" t="s">
        <v>90</v>
      </c>
      <c r="AY436" s="24" t="s">
        <v>183</v>
      </c>
      <c r="BE436" s="246">
        <f>IF(N436="základní",J436,0)</f>
        <v>0</v>
      </c>
      <c r="BF436" s="246">
        <f>IF(N436="snížená",J436,0)</f>
        <v>0</v>
      </c>
      <c r="BG436" s="246">
        <f>IF(N436="zákl. přenesená",J436,0)</f>
        <v>0</v>
      </c>
      <c r="BH436" s="246">
        <f>IF(N436="sníž. přenesená",J436,0)</f>
        <v>0</v>
      </c>
      <c r="BI436" s="246">
        <f>IF(N436="nulová",J436,0)</f>
        <v>0</v>
      </c>
      <c r="BJ436" s="24" t="s">
        <v>87</v>
      </c>
      <c r="BK436" s="246">
        <f>ROUND(I436*H436,2)</f>
        <v>0</v>
      </c>
      <c r="BL436" s="24" t="s">
        <v>243</v>
      </c>
      <c r="BM436" s="24" t="s">
        <v>1927</v>
      </c>
    </row>
    <row r="437" s="12" customFormat="1">
      <c r="B437" s="253"/>
      <c r="C437" s="254"/>
      <c r="D437" s="255" t="s">
        <v>275</v>
      </c>
      <c r="E437" s="256" t="s">
        <v>34</v>
      </c>
      <c r="F437" s="257" t="s">
        <v>1928</v>
      </c>
      <c r="G437" s="254"/>
      <c r="H437" s="258">
        <v>300</v>
      </c>
      <c r="I437" s="259"/>
      <c r="J437" s="254"/>
      <c r="K437" s="254"/>
      <c r="L437" s="260"/>
      <c r="M437" s="261"/>
      <c r="N437" s="262"/>
      <c r="O437" s="262"/>
      <c r="P437" s="262"/>
      <c r="Q437" s="262"/>
      <c r="R437" s="262"/>
      <c r="S437" s="262"/>
      <c r="T437" s="263"/>
      <c r="AT437" s="264" t="s">
        <v>275</v>
      </c>
      <c r="AU437" s="264" t="s">
        <v>90</v>
      </c>
      <c r="AV437" s="12" t="s">
        <v>90</v>
      </c>
      <c r="AW437" s="12" t="s">
        <v>42</v>
      </c>
      <c r="AX437" s="12" t="s">
        <v>79</v>
      </c>
      <c r="AY437" s="264" t="s">
        <v>183</v>
      </c>
    </row>
    <row r="438" s="13" customFormat="1">
      <c r="B438" s="280"/>
      <c r="C438" s="281"/>
      <c r="D438" s="255" t="s">
        <v>275</v>
      </c>
      <c r="E438" s="282" t="s">
        <v>34</v>
      </c>
      <c r="F438" s="283" t="s">
        <v>1463</v>
      </c>
      <c r="G438" s="281"/>
      <c r="H438" s="284">
        <v>300</v>
      </c>
      <c r="I438" s="285"/>
      <c r="J438" s="281"/>
      <c r="K438" s="281"/>
      <c r="L438" s="286"/>
      <c r="M438" s="287"/>
      <c r="N438" s="288"/>
      <c r="O438" s="288"/>
      <c r="P438" s="288"/>
      <c r="Q438" s="288"/>
      <c r="R438" s="288"/>
      <c r="S438" s="288"/>
      <c r="T438" s="289"/>
      <c r="AT438" s="290" t="s">
        <v>275</v>
      </c>
      <c r="AU438" s="290" t="s">
        <v>90</v>
      </c>
      <c r="AV438" s="13" t="s">
        <v>197</v>
      </c>
      <c r="AW438" s="13" t="s">
        <v>42</v>
      </c>
      <c r="AX438" s="13" t="s">
        <v>87</v>
      </c>
      <c r="AY438" s="290" t="s">
        <v>183</v>
      </c>
    </row>
    <row r="439" s="1" customFormat="1" ht="16.5" customHeight="1">
      <c r="B439" s="47"/>
      <c r="C439" s="235" t="s">
        <v>1929</v>
      </c>
      <c r="D439" s="235" t="s">
        <v>184</v>
      </c>
      <c r="E439" s="236" t="s">
        <v>1930</v>
      </c>
      <c r="F439" s="237" t="s">
        <v>1931</v>
      </c>
      <c r="G439" s="238" t="s">
        <v>272</v>
      </c>
      <c r="H439" s="239">
        <v>10</v>
      </c>
      <c r="I439" s="240"/>
      <c r="J439" s="241">
        <f>ROUND(I439*H439,2)</f>
        <v>0</v>
      </c>
      <c r="K439" s="237" t="s">
        <v>34</v>
      </c>
      <c r="L439" s="73"/>
      <c r="M439" s="242" t="s">
        <v>34</v>
      </c>
      <c r="N439" s="243" t="s">
        <v>50</v>
      </c>
      <c r="O439" s="48"/>
      <c r="P439" s="244">
        <f>O439*H439</f>
        <v>0</v>
      </c>
      <c r="Q439" s="244">
        <v>6.9999999999999994E-05</v>
      </c>
      <c r="R439" s="244">
        <f>Q439*H439</f>
        <v>0.00069999999999999988</v>
      </c>
      <c r="S439" s="244">
        <v>0</v>
      </c>
      <c r="T439" s="245">
        <f>S439*H439</f>
        <v>0</v>
      </c>
      <c r="AR439" s="24" t="s">
        <v>243</v>
      </c>
      <c r="AT439" s="24" t="s">
        <v>184</v>
      </c>
      <c r="AU439" s="24" t="s">
        <v>90</v>
      </c>
      <c r="AY439" s="24" t="s">
        <v>183</v>
      </c>
      <c r="BE439" s="246">
        <f>IF(N439="základní",J439,0)</f>
        <v>0</v>
      </c>
      <c r="BF439" s="246">
        <f>IF(N439="snížená",J439,0)</f>
        <v>0</v>
      </c>
      <c r="BG439" s="246">
        <f>IF(N439="zákl. přenesená",J439,0)</f>
        <v>0</v>
      </c>
      <c r="BH439" s="246">
        <f>IF(N439="sníž. přenesená",J439,0)</f>
        <v>0</v>
      </c>
      <c r="BI439" s="246">
        <f>IF(N439="nulová",J439,0)</f>
        <v>0</v>
      </c>
      <c r="BJ439" s="24" t="s">
        <v>87</v>
      </c>
      <c r="BK439" s="246">
        <f>ROUND(I439*H439,2)</f>
        <v>0</v>
      </c>
      <c r="BL439" s="24" t="s">
        <v>243</v>
      </c>
      <c r="BM439" s="24" t="s">
        <v>1932</v>
      </c>
    </row>
    <row r="440" s="12" customFormat="1">
      <c r="B440" s="253"/>
      <c r="C440" s="254"/>
      <c r="D440" s="255" t="s">
        <v>275</v>
      </c>
      <c r="E440" s="256" t="s">
        <v>34</v>
      </c>
      <c r="F440" s="257" t="s">
        <v>1933</v>
      </c>
      <c r="G440" s="254"/>
      <c r="H440" s="258">
        <v>10</v>
      </c>
      <c r="I440" s="259"/>
      <c r="J440" s="254"/>
      <c r="K440" s="254"/>
      <c r="L440" s="260"/>
      <c r="M440" s="261"/>
      <c r="N440" s="262"/>
      <c r="O440" s="262"/>
      <c r="P440" s="262"/>
      <c r="Q440" s="262"/>
      <c r="R440" s="262"/>
      <c r="S440" s="262"/>
      <c r="T440" s="263"/>
      <c r="AT440" s="264" t="s">
        <v>275</v>
      </c>
      <c r="AU440" s="264" t="s">
        <v>90</v>
      </c>
      <c r="AV440" s="12" t="s">
        <v>90</v>
      </c>
      <c r="AW440" s="12" t="s">
        <v>42</v>
      </c>
      <c r="AX440" s="12" t="s">
        <v>87</v>
      </c>
      <c r="AY440" s="264" t="s">
        <v>183</v>
      </c>
    </row>
    <row r="441" s="1" customFormat="1" ht="16.5" customHeight="1">
      <c r="B441" s="47"/>
      <c r="C441" s="235" t="s">
        <v>1934</v>
      </c>
      <c r="D441" s="235" t="s">
        <v>184</v>
      </c>
      <c r="E441" s="236" t="s">
        <v>1935</v>
      </c>
      <c r="F441" s="237" t="s">
        <v>1936</v>
      </c>
      <c r="G441" s="238" t="s">
        <v>528</v>
      </c>
      <c r="H441" s="239">
        <v>4</v>
      </c>
      <c r="I441" s="240"/>
      <c r="J441" s="241">
        <f>ROUND(I441*H441,2)</f>
        <v>0</v>
      </c>
      <c r="K441" s="237" t="s">
        <v>34</v>
      </c>
      <c r="L441" s="73"/>
      <c r="M441" s="242" t="s">
        <v>34</v>
      </c>
      <c r="N441" s="243" t="s">
        <v>50</v>
      </c>
      <c r="O441" s="48"/>
      <c r="P441" s="244">
        <f>O441*H441</f>
        <v>0</v>
      </c>
      <c r="Q441" s="244">
        <v>6.9999999999999994E-05</v>
      </c>
      <c r="R441" s="244">
        <f>Q441*H441</f>
        <v>0.00027999999999999998</v>
      </c>
      <c r="S441" s="244">
        <v>0</v>
      </c>
      <c r="T441" s="245">
        <f>S441*H441</f>
        <v>0</v>
      </c>
      <c r="AR441" s="24" t="s">
        <v>243</v>
      </c>
      <c r="AT441" s="24" t="s">
        <v>184</v>
      </c>
      <c r="AU441" s="24" t="s">
        <v>90</v>
      </c>
      <c r="AY441" s="24" t="s">
        <v>183</v>
      </c>
      <c r="BE441" s="246">
        <f>IF(N441="základní",J441,0)</f>
        <v>0</v>
      </c>
      <c r="BF441" s="246">
        <f>IF(N441="snížená",J441,0)</f>
        <v>0</v>
      </c>
      <c r="BG441" s="246">
        <f>IF(N441="zákl. přenesená",J441,0)</f>
        <v>0</v>
      </c>
      <c r="BH441" s="246">
        <f>IF(N441="sníž. přenesená",J441,0)</f>
        <v>0</v>
      </c>
      <c r="BI441" s="246">
        <f>IF(N441="nulová",J441,0)</f>
        <v>0</v>
      </c>
      <c r="BJ441" s="24" t="s">
        <v>87</v>
      </c>
      <c r="BK441" s="246">
        <f>ROUND(I441*H441,2)</f>
        <v>0</v>
      </c>
      <c r="BL441" s="24" t="s">
        <v>243</v>
      </c>
      <c r="BM441" s="24" t="s">
        <v>1937</v>
      </c>
    </row>
    <row r="442" s="12" customFormat="1">
      <c r="B442" s="253"/>
      <c r="C442" s="254"/>
      <c r="D442" s="255" t="s">
        <v>275</v>
      </c>
      <c r="E442" s="256" t="s">
        <v>34</v>
      </c>
      <c r="F442" s="257" t="s">
        <v>197</v>
      </c>
      <c r="G442" s="254"/>
      <c r="H442" s="258">
        <v>4</v>
      </c>
      <c r="I442" s="259"/>
      <c r="J442" s="254"/>
      <c r="K442" s="254"/>
      <c r="L442" s="260"/>
      <c r="M442" s="261"/>
      <c r="N442" s="262"/>
      <c r="O442" s="262"/>
      <c r="P442" s="262"/>
      <c r="Q442" s="262"/>
      <c r="R442" s="262"/>
      <c r="S442" s="262"/>
      <c r="T442" s="263"/>
      <c r="AT442" s="264" t="s">
        <v>275</v>
      </c>
      <c r="AU442" s="264" t="s">
        <v>90</v>
      </c>
      <c r="AV442" s="12" t="s">
        <v>90</v>
      </c>
      <c r="AW442" s="12" t="s">
        <v>42</v>
      </c>
      <c r="AX442" s="12" t="s">
        <v>87</v>
      </c>
      <c r="AY442" s="264" t="s">
        <v>183</v>
      </c>
    </row>
    <row r="443" s="1" customFormat="1" ht="25.5" customHeight="1">
      <c r="B443" s="47"/>
      <c r="C443" s="235" t="s">
        <v>1938</v>
      </c>
      <c r="D443" s="235" t="s">
        <v>184</v>
      </c>
      <c r="E443" s="236" t="s">
        <v>1939</v>
      </c>
      <c r="F443" s="237" t="s">
        <v>1940</v>
      </c>
      <c r="G443" s="238" t="s">
        <v>1792</v>
      </c>
      <c r="H443" s="301"/>
      <c r="I443" s="240"/>
      <c r="J443" s="241">
        <f>ROUND(I443*H443,2)</f>
        <v>0</v>
      </c>
      <c r="K443" s="237" t="s">
        <v>1460</v>
      </c>
      <c r="L443" s="73"/>
      <c r="M443" s="242" t="s">
        <v>34</v>
      </c>
      <c r="N443" s="243" t="s">
        <v>50</v>
      </c>
      <c r="O443" s="48"/>
      <c r="P443" s="244">
        <f>O443*H443</f>
        <v>0</v>
      </c>
      <c r="Q443" s="244">
        <v>0</v>
      </c>
      <c r="R443" s="244">
        <f>Q443*H443</f>
        <v>0</v>
      </c>
      <c r="S443" s="244">
        <v>0</v>
      </c>
      <c r="T443" s="245">
        <f>S443*H443</f>
        <v>0</v>
      </c>
      <c r="AR443" s="24" t="s">
        <v>243</v>
      </c>
      <c r="AT443" s="24" t="s">
        <v>184</v>
      </c>
      <c r="AU443" s="24" t="s">
        <v>90</v>
      </c>
      <c r="AY443" s="24" t="s">
        <v>183</v>
      </c>
      <c r="BE443" s="246">
        <f>IF(N443="základní",J443,0)</f>
        <v>0</v>
      </c>
      <c r="BF443" s="246">
        <f>IF(N443="snížená",J443,0)</f>
        <v>0</v>
      </c>
      <c r="BG443" s="246">
        <f>IF(N443="zákl. přenesená",J443,0)</f>
        <v>0</v>
      </c>
      <c r="BH443" s="246">
        <f>IF(N443="sníž. přenesená",J443,0)</f>
        <v>0</v>
      </c>
      <c r="BI443" s="246">
        <f>IF(N443="nulová",J443,0)</f>
        <v>0</v>
      </c>
      <c r="BJ443" s="24" t="s">
        <v>87</v>
      </c>
      <c r="BK443" s="246">
        <f>ROUND(I443*H443,2)</f>
        <v>0</v>
      </c>
      <c r="BL443" s="24" t="s">
        <v>243</v>
      </c>
      <c r="BM443" s="24" t="s">
        <v>1941</v>
      </c>
    </row>
    <row r="444" s="11" customFormat="1" ht="29.88" customHeight="1">
      <c r="B444" s="219"/>
      <c r="C444" s="220"/>
      <c r="D444" s="221" t="s">
        <v>78</v>
      </c>
      <c r="E444" s="233" t="s">
        <v>1942</v>
      </c>
      <c r="F444" s="233" t="s">
        <v>1943</v>
      </c>
      <c r="G444" s="220"/>
      <c r="H444" s="220"/>
      <c r="I444" s="223"/>
      <c r="J444" s="234">
        <f>BK444</f>
        <v>0</v>
      </c>
      <c r="K444" s="220"/>
      <c r="L444" s="225"/>
      <c r="M444" s="226"/>
      <c r="N444" s="227"/>
      <c r="O444" s="227"/>
      <c r="P444" s="228">
        <f>SUM(P445:P450)</f>
        <v>0</v>
      </c>
      <c r="Q444" s="227"/>
      <c r="R444" s="228">
        <f>SUM(R445:R450)</f>
        <v>0.012479999999999998</v>
      </c>
      <c r="S444" s="227"/>
      <c r="T444" s="229">
        <f>SUM(T445:T450)</f>
        <v>0</v>
      </c>
      <c r="AR444" s="230" t="s">
        <v>90</v>
      </c>
      <c r="AT444" s="231" t="s">
        <v>78</v>
      </c>
      <c r="AU444" s="231" t="s">
        <v>87</v>
      </c>
      <c r="AY444" s="230" t="s">
        <v>183</v>
      </c>
      <c r="BK444" s="232">
        <f>SUM(BK445:BK450)</f>
        <v>0</v>
      </c>
    </row>
    <row r="445" s="1" customFormat="1" ht="25.5" customHeight="1">
      <c r="B445" s="47"/>
      <c r="C445" s="235" t="s">
        <v>744</v>
      </c>
      <c r="D445" s="235" t="s">
        <v>184</v>
      </c>
      <c r="E445" s="236" t="s">
        <v>1944</v>
      </c>
      <c r="F445" s="237" t="s">
        <v>1945</v>
      </c>
      <c r="G445" s="238" t="s">
        <v>272</v>
      </c>
      <c r="H445" s="239">
        <v>3</v>
      </c>
      <c r="I445" s="240"/>
      <c r="J445" s="241">
        <f>ROUND(I445*H445,2)</f>
        <v>0</v>
      </c>
      <c r="K445" s="237" t="s">
        <v>34</v>
      </c>
      <c r="L445" s="73"/>
      <c r="M445" s="242" t="s">
        <v>34</v>
      </c>
      <c r="N445" s="243" t="s">
        <v>50</v>
      </c>
      <c r="O445" s="48"/>
      <c r="P445" s="244">
        <f>O445*H445</f>
        <v>0</v>
      </c>
      <c r="Q445" s="244">
        <v>0.0041599999999999996</v>
      </c>
      <c r="R445" s="244">
        <f>Q445*H445</f>
        <v>0.012479999999999998</v>
      </c>
      <c r="S445" s="244">
        <v>0</v>
      </c>
      <c r="T445" s="245">
        <f>S445*H445</f>
        <v>0</v>
      </c>
      <c r="AR445" s="24" t="s">
        <v>243</v>
      </c>
      <c r="AT445" s="24" t="s">
        <v>184</v>
      </c>
      <c r="AU445" s="24" t="s">
        <v>90</v>
      </c>
      <c r="AY445" s="24" t="s">
        <v>183</v>
      </c>
      <c r="BE445" s="246">
        <f>IF(N445="základní",J445,0)</f>
        <v>0</v>
      </c>
      <c r="BF445" s="246">
        <f>IF(N445="snížená",J445,0)</f>
        <v>0</v>
      </c>
      <c r="BG445" s="246">
        <f>IF(N445="zákl. přenesená",J445,0)</f>
        <v>0</v>
      </c>
      <c r="BH445" s="246">
        <f>IF(N445="sníž. přenesená",J445,0)</f>
        <v>0</v>
      </c>
      <c r="BI445" s="246">
        <f>IF(N445="nulová",J445,0)</f>
        <v>0</v>
      </c>
      <c r="BJ445" s="24" t="s">
        <v>87</v>
      </c>
      <c r="BK445" s="246">
        <f>ROUND(I445*H445,2)</f>
        <v>0</v>
      </c>
      <c r="BL445" s="24" t="s">
        <v>243</v>
      </c>
      <c r="BM445" s="24" t="s">
        <v>1946</v>
      </c>
    </row>
    <row r="446" s="12" customFormat="1">
      <c r="B446" s="253"/>
      <c r="C446" s="254"/>
      <c r="D446" s="255" t="s">
        <v>275</v>
      </c>
      <c r="E446" s="256" t="s">
        <v>34</v>
      </c>
      <c r="F446" s="257" t="s">
        <v>1947</v>
      </c>
      <c r="G446" s="254"/>
      <c r="H446" s="258">
        <v>3</v>
      </c>
      <c r="I446" s="259"/>
      <c r="J446" s="254"/>
      <c r="K446" s="254"/>
      <c r="L446" s="260"/>
      <c r="M446" s="261"/>
      <c r="N446" s="262"/>
      <c r="O446" s="262"/>
      <c r="P446" s="262"/>
      <c r="Q446" s="262"/>
      <c r="R446" s="262"/>
      <c r="S446" s="262"/>
      <c r="T446" s="263"/>
      <c r="AT446" s="264" t="s">
        <v>275</v>
      </c>
      <c r="AU446" s="264" t="s">
        <v>90</v>
      </c>
      <c r="AV446" s="12" t="s">
        <v>90</v>
      </c>
      <c r="AW446" s="12" t="s">
        <v>42</v>
      </c>
      <c r="AX446" s="12" t="s">
        <v>79</v>
      </c>
      <c r="AY446" s="264" t="s">
        <v>183</v>
      </c>
    </row>
    <row r="447" s="13" customFormat="1">
      <c r="B447" s="280"/>
      <c r="C447" s="281"/>
      <c r="D447" s="255" t="s">
        <v>275</v>
      </c>
      <c r="E447" s="282" t="s">
        <v>34</v>
      </c>
      <c r="F447" s="283" t="s">
        <v>1463</v>
      </c>
      <c r="G447" s="281"/>
      <c r="H447" s="284">
        <v>3</v>
      </c>
      <c r="I447" s="285"/>
      <c r="J447" s="281"/>
      <c r="K447" s="281"/>
      <c r="L447" s="286"/>
      <c r="M447" s="287"/>
      <c r="N447" s="288"/>
      <c r="O447" s="288"/>
      <c r="P447" s="288"/>
      <c r="Q447" s="288"/>
      <c r="R447" s="288"/>
      <c r="S447" s="288"/>
      <c r="T447" s="289"/>
      <c r="AT447" s="290" t="s">
        <v>275</v>
      </c>
      <c r="AU447" s="290" t="s">
        <v>90</v>
      </c>
      <c r="AV447" s="13" t="s">
        <v>197</v>
      </c>
      <c r="AW447" s="13" t="s">
        <v>42</v>
      </c>
      <c r="AX447" s="13" t="s">
        <v>87</v>
      </c>
      <c r="AY447" s="290" t="s">
        <v>183</v>
      </c>
    </row>
    <row r="448" s="1" customFormat="1" ht="25.5" customHeight="1">
      <c r="B448" s="47"/>
      <c r="C448" s="235" t="s">
        <v>1948</v>
      </c>
      <c r="D448" s="235" t="s">
        <v>184</v>
      </c>
      <c r="E448" s="236" t="s">
        <v>1949</v>
      </c>
      <c r="F448" s="237" t="s">
        <v>1950</v>
      </c>
      <c r="G448" s="238" t="s">
        <v>272</v>
      </c>
      <c r="H448" s="239">
        <v>3</v>
      </c>
      <c r="I448" s="240"/>
      <c r="J448" s="241">
        <f>ROUND(I448*H448,2)</f>
        <v>0</v>
      </c>
      <c r="K448" s="237" t="s">
        <v>273</v>
      </c>
      <c r="L448" s="73"/>
      <c r="M448" s="242" t="s">
        <v>34</v>
      </c>
      <c r="N448" s="243" t="s">
        <v>50</v>
      </c>
      <c r="O448" s="48"/>
      <c r="P448" s="244">
        <f>O448*H448</f>
        <v>0</v>
      </c>
      <c r="Q448" s="244">
        <v>0</v>
      </c>
      <c r="R448" s="244">
        <f>Q448*H448</f>
        <v>0</v>
      </c>
      <c r="S448" s="244">
        <v>0</v>
      </c>
      <c r="T448" s="245">
        <f>S448*H448</f>
        <v>0</v>
      </c>
      <c r="AR448" s="24" t="s">
        <v>243</v>
      </c>
      <c r="AT448" s="24" t="s">
        <v>184</v>
      </c>
      <c r="AU448" s="24" t="s">
        <v>90</v>
      </c>
      <c r="AY448" s="24" t="s">
        <v>183</v>
      </c>
      <c r="BE448" s="246">
        <f>IF(N448="základní",J448,0)</f>
        <v>0</v>
      </c>
      <c r="BF448" s="246">
        <f>IF(N448="snížená",J448,0)</f>
        <v>0</v>
      </c>
      <c r="BG448" s="246">
        <f>IF(N448="zákl. přenesená",J448,0)</f>
        <v>0</v>
      </c>
      <c r="BH448" s="246">
        <f>IF(N448="sníž. přenesená",J448,0)</f>
        <v>0</v>
      </c>
      <c r="BI448" s="246">
        <f>IF(N448="nulová",J448,0)</f>
        <v>0</v>
      </c>
      <c r="BJ448" s="24" t="s">
        <v>87</v>
      </c>
      <c r="BK448" s="246">
        <f>ROUND(I448*H448,2)</f>
        <v>0</v>
      </c>
      <c r="BL448" s="24" t="s">
        <v>243</v>
      </c>
      <c r="BM448" s="24" t="s">
        <v>1951</v>
      </c>
    </row>
    <row r="449" s="1" customFormat="1" ht="25.5" customHeight="1">
      <c r="B449" s="47"/>
      <c r="C449" s="235" t="s">
        <v>1952</v>
      </c>
      <c r="D449" s="235" t="s">
        <v>184</v>
      </c>
      <c r="E449" s="236" t="s">
        <v>1953</v>
      </c>
      <c r="F449" s="237" t="s">
        <v>1954</v>
      </c>
      <c r="G449" s="238" t="s">
        <v>272</v>
      </c>
      <c r="H449" s="239">
        <v>3</v>
      </c>
      <c r="I449" s="240"/>
      <c r="J449" s="241">
        <f>ROUND(I449*H449,2)</f>
        <v>0</v>
      </c>
      <c r="K449" s="237" t="s">
        <v>273</v>
      </c>
      <c r="L449" s="73"/>
      <c r="M449" s="242" t="s">
        <v>34</v>
      </c>
      <c r="N449" s="243" t="s">
        <v>50</v>
      </c>
      <c r="O449" s="48"/>
      <c r="P449" s="244">
        <f>O449*H449</f>
        <v>0</v>
      </c>
      <c r="Q449" s="244">
        <v>0</v>
      </c>
      <c r="R449" s="244">
        <f>Q449*H449</f>
        <v>0</v>
      </c>
      <c r="S449" s="244">
        <v>0</v>
      </c>
      <c r="T449" s="245">
        <f>S449*H449</f>
        <v>0</v>
      </c>
      <c r="AR449" s="24" t="s">
        <v>243</v>
      </c>
      <c r="AT449" s="24" t="s">
        <v>184</v>
      </c>
      <c r="AU449" s="24" t="s">
        <v>90</v>
      </c>
      <c r="AY449" s="24" t="s">
        <v>183</v>
      </c>
      <c r="BE449" s="246">
        <f>IF(N449="základní",J449,0)</f>
        <v>0</v>
      </c>
      <c r="BF449" s="246">
        <f>IF(N449="snížená",J449,0)</f>
        <v>0</v>
      </c>
      <c r="BG449" s="246">
        <f>IF(N449="zákl. přenesená",J449,0)</f>
        <v>0</v>
      </c>
      <c r="BH449" s="246">
        <f>IF(N449="sníž. přenesená",J449,0)</f>
        <v>0</v>
      </c>
      <c r="BI449" s="246">
        <f>IF(N449="nulová",J449,0)</f>
        <v>0</v>
      </c>
      <c r="BJ449" s="24" t="s">
        <v>87</v>
      </c>
      <c r="BK449" s="246">
        <f>ROUND(I449*H449,2)</f>
        <v>0</v>
      </c>
      <c r="BL449" s="24" t="s">
        <v>243</v>
      </c>
      <c r="BM449" s="24" t="s">
        <v>1955</v>
      </c>
    </row>
    <row r="450" s="1" customFormat="1" ht="25.5" customHeight="1">
      <c r="B450" s="47"/>
      <c r="C450" s="235" t="s">
        <v>1956</v>
      </c>
      <c r="D450" s="235" t="s">
        <v>184</v>
      </c>
      <c r="E450" s="236" t="s">
        <v>1957</v>
      </c>
      <c r="F450" s="237" t="s">
        <v>1958</v>
      </c>
      <c r="G450" s="238" t="s">
        <v>1792</v>
      </c>
      <c r="H450" s="301"/>
      <c r="I450" s="240"/>
      <c r="J450" s="241">
        <f>ROUND(I450*H450,2)</f>
        <v>0</v>
      </c>
      <c r="K450" s="237" t="s">
        <v>1460</v>
      </c>
      <c r="L450" s="73"/>
      <c r="M450" s="242" t="s">
        <v>34</v>
      </c>
      <c r="N450" s="243" t="s">
        <v>50</v>
      </c>
      <c r="O450" s="48"/>
      <c r="P450" s="244">
        <f>O450*H450</f>
        <v>0</v>
      </c>
      <c r="Q450" s="244">
        <v>0</v>
      </c>
      <c r="R450" s="244">
        <f>Q450*H450</f>
        <v>0</v>
      </c>
      <c r="S450" s="244">
        <v>0</v>
      </c>
      <c r="T450" s="245">
        <f>S450*H450</f>
        <v>0</v>
      </c>
      <c r="AR450" s="24" t="s">
        <v>243</v>
      </c>
      <c r="AT450" s="24" t="s">
        <v>184</v>
      </c>
      <c r="AU450" s="24" t="s">
        <v>90</v>
      </c>
      <c r="AY450" s="24" t="s">
        <v>183</v>
      </c>
      <c r="BE450" s="246">
        <f>IF(N450="základní",J450,0)</f>
        <v>0</v>
      </c>
      <c r="BF450" s="246">
        <f>IF(N450="snížená",J450,0)</f>
        <v>0</v>
      </c>
      <c r="BG450" s="246">
        <f>IF(N450="zákl. přenesená",J450,0)</f>
        <v>0</v>
      </c>
      <c r="BH450" s="246">
        <f>IF(N450="sníž. přenesená",J450,0)</f>
        <v>0</v>
      </c>
      <c r="BI450" s="246">
        <f>IF(N450="nulová",J450,0)</f>
        <v>0</v>
      </c>
      <c r="BJ450" s="24" t="s">
        <v>87</v>
      </c>
      <c r="BK450" s="246">
        <f>ROUND(I450*H450,2)</f>
        <v>0</v>
      </c>
      <c r="BL450" s="24" t="s">
        <v>243</v>
      </c>
      <c r="BM450" s="24" t="s">
        <v>1959</v>
      </c>
    </row>
    <row r="451" s="11" customFormat="1" ht="29.88" customHeight="1">
      <c r="B451" s="219"/>
      <c r="C451" s="220"/>
      <c r="D451" s="221" t="s">
        <v>78</v>
      </c>
      <c r="E451" s="233" t="s">
        <v>1960</v>
      </c>
      <c r="F451" s="233" t="s">
        <v>1961</v>
      </c>
      <c r="G451" s="220"/>
      <c r="H451" s="220"/>
      <c r="I451" s="223"/>
      <c r="J451" s="234">
        <f>BK451</f>
        <v>0</v>
      </c>
      <c r="K451" s="220"/>
      <c r="L451" s="225"/>
      <c r="M451" s="226"/>
      <c r="N451" s="227"/>
      <c r="O451" s="227"/>
      <c r="P451" s="228">
        <f>SUM(P452:P455)</f>
        <v>0</v>
      </c>
      <c r="Q451" s="227"/>
      <c r="R451" s="228">
        <f>SUM(R452:R455)</f>
        <v>0.00080999999999999996</v>
      </c>
      <c r="S451" s="227"/>
      <c r="T451" s="229">
        <f>SUM(T452:T455)</f>
        <v>0</v>
      </c>
      <c r="AR451" s="230" t="s">
        <v>90</v>
      </c>
      <c r="AT451" s="231" t="s">
        <v>78</v>
      </c>
      <c r="AU451" s="231" t="s">
        <v>87</v>
      </c>
      <c r="AY451" s="230" t="s">
        <v>183</v>
      </c>
      <c r="BK451" s="232">
        <f>SUM(BK452:BK455)</f>
        <v>0</v>
      </c>
    </row>
    <row r="452" s="1" customFormat="1" ht="16.5" customHeight="1">
      <c r="B452" s="47"/>
      <c r="C452" s="235" t="s">
        <v>1962</v>
      </c>
      <c r="D452" s="235" t="s">
        <v>184</v>
      </c>
      <c r="E452" s="236" t="s">
        <v>1963</v>
      </c>
      <c r="F452" s="237" t="s">
        <v>1964</v>
      </c>
      <c r="G452" s="238" t="s">
        <v>272</v>
      </c>
      <c r="H452" s="239">
        <v>3</v>
      </c>
      <c r="I452" s="240"/>
      <c r="J452" s="241">
        <f>ROUND(I452*H452,2)</f>
        <v>0</v>
      </c>
      <c r="K452" s="237" t="s">
        <v>34</v>
      </c>
      <c r="L452" s="73"/>
      <c r="M452" s="242" t="s">
        <v>34</v>
      </c>
      <c r="N452" s="243" t="s">
        <v>50</v>
      </c>
      <c r="O452" s="48"/>
      <c r="P452" s="244">
        <f>O452*H452</f>
        <v>0</v>
      </c>
      <c r="Q452" s="244">
        <v>0.00027</v>
      </c>
      <c r="R452" s="244">
        <f>Q452*H452</f>
        <v>0.00080999999999999996</v>
      </c>
      <c r="S452" s="244">
        <v>0</v>
      </c>
      <c r="T452" s="245">
        <f>S452*H452</f>
        <v>0</v>
      </c>
      <c r="AR452" s="24" t="s">
        <v>243</v>
      </c>
      <c r="AT452" s="24" t="s">
        <v>184</v>
      </c>
      <c r="AU452" s="24" t="s">
        <v>90</v>
      </c>
      <c r="AY452" s="24" t="s">
        <v>183</v>
      </c>
      <c r="BE452" s="246">
        <f>IF(N452="základní",J452,0)</f>
        <v>0</v>
      </c>
      <c r="BF452" s="246">
        <f>IF(N452="snížená",J452,0)</f>
        <v>0</v>
      </c>
      <c r="BG452" s="246">
        <f>IF(N452="zákl. přenesená",J452,0)</f>
        <v>0</v>
      </c>
      <c r="BH452" s="246">
        <f>IF(N452="sníž. přenesená",J452,0)</f>
        <v>0</v>
      </c>
      <c r="BI452" s="246">
        <f>IF(N452="nulová",J452,0)</f>
        <v>0</v>
      </c>
      <c r="BJ452" s="24" t="s">
        <v>87</v>
      </c>
      <c r="BK452" s="246">
        <f>ROUND(I452*H452,2)</f>
        <v>0</v>
      </c>
      <c r="BL452" s="24" t="s">
        <v>243</v>
      </c>
      <c r="BM452" s="24" t="s">
        <v>1965</v>
      </c>
    </row>
    <row r="453" s="12" customFormat="1">
      <c r="B453" s="253"/>
      <c r="C453" s="254"/>
      <c r="D453" s="255" t="s">
        <v>275</v>
      </c>
      <c r="E453" s="256" t="s">
        <v>34</v>
      </c>
      <c r="F453" s="257" t="s">
        <v>193</v>
      </c>
      <c r="G453" s="254"/>
      <c r="H453" s="258">
        <v>3</v>
      </c>
      <c r="I453" s="259"/>
      <c r="J453" s="254"/>
      <c r="K453" s="254"/>
      <c r="L453" s="260"/>
      <c r="M453" s="261"/>
      <c r="N453" s="262"/>
      <c r="O453" s="262"/>
      <c r="P453" s="262"/>
      <c r="Q453" s="262"/>
      <c r="R453" s="262"/>
      <c r="S453" s="262"/>
      <c r="T453" s="263"/>
      <c r="AT453" s="264" t="s">
        <v>275</v>
      </c>
      <c r="AU453" s="264" t="s">
        <v>90</v>
      </c>
      <c r="AV453" s="12" t="s">
        <v>90</v>
      </c>
      <c r="AW453" s="12" t="s">
        <v>42</v>
      </c>
      <c r="AX453" s="12" t="s">
        <v>79</v>
      </c>
      <c r="AY453" s="264" t="s">
        <v>183</v>
      </c>
    </row>
    <row r="454" s="13" customFormat="1">
      <c r="B454" s="280"/>
      <c r="C454" s="281"/>
      <c r="D454" s="255" t="s">
        <v>275</v>
      </c>
      <c r="E454" s="282" t="s">
        <v>34</v>
      </c>
      <c r="F454" s="283" t="s">
        <v>1463</v>
      </c>
      <c r="G454" s="281"/>
      <c r="H454" s="284">
        <v>3</v>
      </c>
      <c r="I454" s="285"/>
      <c r="J454" s="281"/>
      <c r="K454" s="281"/>
      <c r="L454" s="286"/>
      <c r="M454" s="287"/>
      <c r="N454" s="288"/>
      <c r="O454" s="288"/>
      <c r="P454" s="288"/>
      <c r="Q454" s="288"/>
      <c r="R454" s="288"/>
      <c r="S454" s="288"/>
      <c r="T454" s="289"/>
      <c r="AT454" s="290" t="s">
        <v>275</v>
      </c>
      <c r="AU454" s="290" t="s">
        <v>90</v>
      </c>
      <c r="AV454" s="13" t="s">
        <v>197</v>
      </c>
      <c r="AW454" s="13" t="s">
        <v>42</v>
      </c>
      <c r="AX454" s="13" t="s">
        <v>87</v>
      </c>
      <c r="AY454" s="290" t="s">
        <v>183</v>
      </c>
    </row>
    <row r="455" s="1" customFormat="1" ht="25.5" customHeight="1">
      <c r="B455" s="47"/>
      <c r="C455" s="235" t="s">
        <v>1966</v>
      </c>
      <c r="D455" s="235" t="s">
        <v>184</v>
      </c>
      <c r="E455" s="236" t="s">
        <v>1967</v>
      </c>
      <c r="F455" s="237" t="s">
        <v>1968</v>
      </c>
      <c r="G455" s="238" t="s">
        <v>1792</v>
      </c>
      <c r="H455" s="301"/>
      <c r="I455" s="240"/>
      <c r="J455" s="241">
        <f>ROUND(I455*H455,2)</f>
        <v>0</v>
      </c>
      <c r="K455" s="237" t="s">
        <v>1460</v>
      </c>
      <c r="L455" s="73"/>
      <c r="M455" s="242" t="s">
        <v>34</v>
      </c>
      <c r="N455" s="243" t="s">
        <v>50</v>
      </c>
      <c r="O455" s="48"/>
      <c r="P455" s="244">
        <f>O455*H455</f>
        <v>0</v>
      </c>
      <c r="Q455" s="244">
        <v>0</v>
      </c>
      <c r="R455" s="244">
        <f>Q455*H455</f>
        <v>0</v>
      </c>
      <c r="S455" s="244">
        <v>0</v>
      </c>
      <c r="T455" s="245">
        <f>S455*H455</f>
        <v>0</v>
      </c>
      <c r="AR455" s="24" t="s">
        <v>243</v>
      </c>
      <c r="AT455" s="24" t="s">
        <v>184</v>
      </c>
      <c r="AU455" s="24" t="s">
        <v>90</v>
      </c>
      <c r="AY455" s="24" t="s">
        <v>183</v>
      </c>
      <c r="BE455" s="246">
        <f>IF(N455="základní",J455,0)</f>
        <v>0</v>
      </c>
      <c r="BF455" s="246">
        <f>IF(N455="snížená",J455,0)</f>
        <v>0</v>
      </c>
      <c r="BG455" s="246">
        <f>IF(N455="zákl. přenesená",J455,0)</f>
        <v>0</v>
      </c>
      <c r="BH455" s="246">
        <f>IF(N455="sníž. přenesená",J455,0)</f>
        <v>0</v>
      </c>
      <c r="BI455" s="246">
        <f>IF(N455="nulová",J455,0)</f>
        <v>0</v>
      </c>
      <c r="BJ455" s="24" t="s">
        <v>87</v>
      </c>
      <c r="BK455" s="246">
        <f>ROUND(I455*H455,2)</f>
        <v>0</v>
      </c>
      <c r="BL455" s="24" t="s">
        <v>243</v>
      </c>
      <c r="BM455" s="24" t="s">
        <v>1969</v>
      </c>
    </row>
    <row r="456" s="11" customFormat="1" ht="29.88" customHeight="1">
      <c r="B456" s="219"/>
      <c r="C456" s="220"/>
      <c r="D456" s="221" t="s">
        <v>78</v>
      </c>
      <c r="E456" s="233" t="s">
        <v>1970</v>
      </c>
      <c r="F456" s="233" t="s">
        <v>1971</v>
      </c>
      <c r="G456" s="220"/>
      <c r="H456" s="220"/>
      <c r="I456" s="223"/>
      <c r="J456" s="234">
        <f>BK456</f>
        <v>0</v>
      </c>
      <c r="K456" s="220"/>
      <c r="L456" s="225"/>
      <c r="M456" s="226"/>
      <c r="N456" s="227"/>
      <c r="O456" s="227"/>
      <c r="P456" s="228">
        <f>SUM(P457:P469)</f>
        <v>0</v>
      </c>
      <c r="Q456" s="227"/>
      <c r="R456" s="228">
        <f>SUM(R457:R469)</f>
        <v>0.42204000000000003</v>
      </c>
      <c r="S456" s="227"/>
      <c r="T456" s="229">
        <f>SUM(T457:T469)</f>
        <v>0</v>
      </c>
      <c r="AR456" s="230" t="s">
        <v>90</v>
      </c>
      <c r="AT456" s="231" t="s">
        <v>78</v>
      </c>
      <c r="AU456" s="231" t="s">
        <v>87</v>
      </c>
      <c r="AY456" s="230" t="s">
        <v>183</v>
      </c>
      <c r="BK456" s="232">
        <f>SUM(BK457:BK469)</f>
        <v>0</v>
      </c>
    </row>
    <row r="457" s="1" customFormat="1" ht="25.5" customHeight="1">
      <c r="B457" s="47"/>
      <c r="C457" s="235" t="s">
        <v>1972</v>
      </c>
      <c r="D457" s="235" t="s">
        <v>184</v>
      </c>
      <c r="E457" s="236" t="s">
        <v>1973</v>
      </c>
      <c r="F457" s="237" t="s">
        <v>1974</v>
      </c>
      <c r="G457" s="238" t="s">
        <v>272</v>
      </c>
      <c r="H457" s="239">
        <v>16</v>
      </c>
      <c r="I457" s="240"/>
      <c r="J457" s="241">
        <f>ROUND(I457*H457,2)</f>
        <v>0</v>
      </c>
      <c r="K457" s="237" t="s">
        <v>1460</v>
      </c>
      <c r="L457" s="73"/>
      <c r="M457" s="242" t="s">
        <v>34</v>
      </c>
      <c r="N457" s="243" t="s">
        <v>50</v>
      </c>
      <c r="O457" s="48"/>
      <c r="P457" s="244">
        <f>O457*H457</f>
        <v>0</v>
      </c>
      <c r="Q457" s="244">
        <v>0.0032000000000000002</v>
      </c>
      <c r="R457" s="244">
        <f>Q457*H457</f>
        <v>0.051200000000000002</v>
      </c>
      <c r="S457" s="244">
        <v>0</v>
      </c>
      <c r="T457" s="245">
        <f>S457*H457</f>
        <v>0</v>
      </c>
      <c r="AR457" s="24" t="s">
        <v>243</v>
      </c>
      <c r="AT457" s="24" t="s">
        <v>184</v>
      </c>
      <c r="AU457" s="24" t="s">
        <v>90</v>
      </c>
      <c r="AY457" s="24" t="s">
        <v>183</v>
      </c>
      <c r="BE457" s="246">
        <f>IF(N457="základní",J457,0)</f>
        <v>0</v>
      </c>
      <c r="BF457" s="246">
        <f>IF(N457="snížená",J457,0)</f>
        <v>0</v>
      </c>
      <c r="BG457" s="246">
        <f>IF(N457="zákl. přenesená",J457,0)</f>
        <v>0</v>
      </c>
      <c r="BH457" s="246">
        <f>IF(N457="sníž. přenesená",J457,0)</f>
        <v>0</v>
      </c>
      <c r="BI457" s="246">
        <f>IF(N457="nulová",J457,0)</f>
        <v>0</v>
      </c>
      <c r="BJ457" s="24" t="s">
        <v>87</v>
      </c>
      <c r="BK457" s="246">
        <f>ROUND(I457*H457,2)</f>
        <v>0</v>
      </c>
      <c r="BL457" s="24" t="s">
        <v>243</v>
      </c>
      <c r="BM457" s="24" t="s">
        <v>1975</v>
      </c>
    </row>
    <row r="458" s="12" customFormat="1">
      <c r="B458" s="253"/>
      <c r="C458" s="254"/>
      <c r="D458" s="255" t="s">
        <v>275</v>
      </c>
      <c r="E458" s="256" t="s">
        <v>34</v>
      </c>
      <c r="F458" s="257" t="s">
        <v>1976</v>
      </c>
      <c r="G458" s="254"/>
      <c r="H458" s="258">
        <v>16</v>
      </c>
      <c r="I458" s="259"/>
      <c r="J458" s="254"/>
      <c r="K458" s="254"/>
      <c r="L458" s="260"/>
      <c r="M458" s="261"/>
      <c r="N458" s="262"/>
      <c r="O458" s="262"/>
      <c r="P458" s="262"/>
      <c r="Q458" s="262"/>
      <c r="R458" s="262"/>
      <c r="S458" s="262"/>
      <c r="T458" s="263"/>
      <c r="AT458" s="264" t="s">
        <v>275</v>
      </c>
      <c r="AU458" s="264" t="s">
        <v>90</v>
      </c>
      <c r="AV458" s="12" t="s">
        <v>90</v>
      </c>
      <c r="AW458" s="12" t="s">
        <v>42</v>
      </c>
      <c r="AX458" s="12" t="s">
        <v>87</v>
      </c>
      <c r="AY458" s="264" t="s">
        <v>183</v>
      </c>
    </row>
    <row r="459" s="1" customFormat="1" ht="16.5" customHeight="1">
      <c r="B459" s="47"/>
      <c r="C459" s="265" t="s">
        <v>1977</v>
      </c>
      <c r="D459" s="265" t="s">
        <v>302</v>
      </c>
      <c r="E459" s="266" t="s">
        <v>1978</v>
      </c>
      <c r="F459" s="267" t="s">
        <v>1979</v>
      </c>
      <c r="G459" s="268" t="s">
        <v>272</v>
      </c>
      <c r="H459" s="269">
        <v>17.600000000000001</v>
      </c>
      <c r="I459" s="270"/>
      <c r="J459" s="271">
        <f>ROUND(I459*H459,2)</f>
        <v>0</v>
      </c>
      <c r="K459" s="267" t="s">
        <v>34</v>
      </c>
      <c r="L459" s="272"/>
      <c r="M459" s="273" t="s">
        <v>34</v>
      </c>
      <c r="N459" s="274" t="s">
        <v>50</v>
      </c>
      <c r="O459" s="48"/>
      <c r="P459" s="244">
        <f>O459*H459</f>
        <v>0</v>
      </c>
      <c r="Q459" s="244">
        <v>0.0118</v>
      </c>
      <c r="R459" s="244">
        <f>Q459*H459</f>
        <v>0.20768</v>
      </c>
      <c r="S459" s="244">
        <v>0</v>
      </c>
      <c r="T459" s="245">
        <f>S459*H459</f>
        <v>0</v>
      </c>
      <c r="AR459" s="24" t="s">
        <v>422</v>
      </c>
      <c r="AT459" s="24" t="s">
        <v>302</v>
      </c>
      <c r="AU459" s="24" t="s">
        <v>90</v>
      </c>
      <c r="AY459" s="24" t="s">
        <v>183</v>
      </c>
      <c r="BE459" s="246">
        <f>IF(N459="základní",J459,0)</f>
        <v>0</v>
      </c>
      <c r="BF459" s="246">
        <f>IF(N459="snížená",J459,0)</f>
        <v>0</v>
      </c>
      <c r="BG459" s="246">
        <f>IF(N459="zákl. přenesená",J459,0)</f>
        <v>0</v>
      </c>
      <c r="BH459" s="246">
        <f>IF(N459="sníž. přenesená",J459,0)</f>
        <v>0</v>
      </c>
      <c r="BI459" s="246">
        <f>IF(N459="nulová",J459,0)</f>
        <v>0</v>
      </c>
      <c r="BJ459" s="24" t="s">
        <v>87</v>
      </c>
      <c r="BK459" s="246">
        <f>ROUND(I459*H459,2)</f>
        <v>0</v>
      </c>
      <c r="BL459" s="24" t="s">
        <v>243</v>
      </c>
      <c r="BM459" s="24" t="s">
        <v>1980</v>
      </c>
    </row>
    <row r="460" s="12" customFormat="1">
      <c r="B460" s="253"/>
      <c r="C460" s="254"/>
      <c r="D460" s="255" t="s">
        <v>275</v>
      </c>
      <c r="E460" s="254"/>
      <c r="F460" s="257" t="s">
        <v>1981</v>
      </c>
      <c r="G460" s="254"/>
      <c r="H460" s="258">
        <v>17.600000000000001</v>
      </c>
      <c r="I460" s="259"/>
      <c r="J460" s="254"/>
      <c r="K460" s="254"/>
      <c r="L460" s="260"/>
      <c r="M460" s="261"/>
      <c r="N460" s="262"/>
      <c r="O460" s="262"/>
      <c r="P460" s="262"/>
      <c r="Q460" s="262"/>
      <c r="R460" s="262"/>
      <c r="S460" s="262"/>
      <c r="T460" s="263"/>
      <c r="AT460" s="264" t="s">
        <v>275</v>
      </c>
      <c r="AU460" s="264" t="s">
        <v>90</v>
      </c>
      <c r="AV460" s="12" t="s">
        <v>90</v>
      </c>
      <c r="AW460" s="12" t="s">
        <v>6</v>
      </c>
      <c r="AX460" s="12" t="s">
        <v>87</v>
      </c>
      <c r="AY460" s="264" t="s">
        <v>183</v>
      </c>
    </row>
    <row r="461" s="1" customFormat="1" ht="25.5" customHeight="1">
      <c r="B461" s="47"/>
      <c r="C461" s="235" t="s">
        <v>1982</v>
      </c>
      <c r="D461" s="235" t="s">
        <v>184</v>
      </c>
      <c r="E461" s="236" t="s">
        <v>1983</v>
      </c>
      <c r="F461" s="237" t="s">
        <v>1984</v>
      </c>
      <c r="G461" s="238" t="s">
        <v>272</v>
      </c>
      <c r="H461" s="239">
        <v>16</v>
      </c>
      <c r="I461" s="240"/>
      <c r="J461" s="241">
        <f>ROUND(I461*H461,2)</f>
        <v>0</v>
      </c>
      <c r="K461" s="237" t="s">
        <v>569</v>
      </c>
      <c r="L461" s="73"/>
      <c r="M461" s="242" t="s">
        <v>34</v>
      </c>
      <c r="N461" s="243" t="s">
        <v>50</v>
      </c>
      <c r="O461" s="48"/>
      <c r="P461" s="244">
        <f>O461*H461</f>
        <v>0</v>
      </c>
      <c r="Q461" s="244">
        <v>0</v>
      </c>
      <c r="R461" s="244">
        <f>Q461*H461</f>
        <v>0</v>
      </c>
      <c r="S461" s="244">
        <v>0</v>
      </c>
      <c r="T461" s="245">
        <f>S461*H461</f>
        <v>0</v>
      </c>
      <c r="AR461" s="24" t="s">
        <v>243</v>
      </c>
      <c r="AT461" s="24" t="s">
        <v>184</v>
      </c>
      <c r="AU461" s="24" t="s">
        <v>90</v>
      </c>
      <c r="AY461" s="24" t="s">
        <v>183</v>
      </c>
      <c r="BE461" s="246">
        <f>IF(N461="základní",J461,0)</f>
        <v>0</v>
      </c>
      <c r="BF461" s="246">
        <f>IF(N461="snížená",J461,0)</f>
        <v>0</v>
      </c>
      <c r="BG461" s="246">
        <f>IF(N461="zákl. přenesená",J461,0)</f>
        <v>0</v>
      </c>
      <c r="BH461" s="246">
        <f>IF(N461="sníž. přenesená",J461,0)</f>
        <v>0</v>
      </c>
      <c r="BI461" s="246">
        <f>IF(N461="nulová",J461,0)</f>
        <v>0</v>
      </c>
      <c r="BJ461" s="24" t="s">
        <v>87</v>
      </c>
      <c r="BK461" s="246">
        <f>ROUND(I461*H461,2)</f>
        <v>0</v>
      </c>
      <c r="BL461" s="24" t="s">
        <v>243</v>
      </c>
      <c r="BM461" s="24" t="s">
        <v>1985</v>
      </c>
    </row>
    <row r="462" s="12" customFormat="1">
      <c r="B462" s="253"/>
      <c r="C462" s="254"/>
      <c r="D462" s="255" t="s">
        <v>275</v>
      </c>
      <c r="E462" s="256" t="s">
        <v>34</v>
      </c>
      <c r="F462" s="257" t="s">
        <v>1976</v>
      </c>
      <c r="G462" s="254"/>
      <c r="H462" s="258">
        <v>16</v>
      </c>
      <c r="I462" s="259"/>
      <c r="J462" s="254"/>
      <c r="K462" s="254"/>
      <c r="L462" s="260"/>
      <c r="M462" s="261"/>
      <c r="N462" s="262"/>
      <c r="O462" s="262"/>
      <c r="P462" s="262"/>
      <c r="Q462" s="262"/>
      <c r="R462" s="262"/>
      <c r="S462" s="262"/>
      <c r="T462" s="263"/>
      <c r="AT462" s="264" t="s">
        <v>275</v>
      </c>
      <c r="AU462" s="264" t="s">
        <v>90</v>
      </c>
      <c r="AV462" s="12" t="s">
        <v>90</v>
      </c>
      <c r="AW462" s="12" t="s">
        <v>42</v>
      </c>
      <c r="AX462" s="12" t="s">
        <v>87</v>
      </c>
      <c r="AY462" s="264" t="s">
        <v>183</v>
      </c>
    </row>
    <row r="463" s="1" customFormat="1" ht="25.5" customHeight="1">
      <c r="B463" s="47"/>
      <c r="C463" s="235" t="s">
        <v>1986</v>
      </c>
      <c r="D463" s="235" t="s">
        <v>184</v>
      </c>
      <c r="E463" s="236" t="s">
        <v>1987</v>
      </c>
      <c r="F463" s="237" t="s">
        <v>1988</v>
      </c>
      <c r="G463" s="238" t="s">
        <v>272</v>
      </c>
      <c r="H463" s="239">
        <v>16</v>
      </c>
      <c r="I463" s="240"/>
      <c r="J463" s="241">
        <f>ROUND(I463*H463,2)</f>
        <v>0</v>
      </c>
      <c r="K463" s="237" t="s">
        <v>569</v>
      </c>
      <c r="L463" s="73"/>
      <c r="M463" s="242" t="s">
        <v>34</v>
      </c>
      <c r="N463" s="243" t="s">
        <v>50</v>
      </c>
      <c r="O463" s="48"/>
      <c r="P463" s="244">
        <f>O463*H463</f>
        <v>0</v>
      </c>
      <c r="Q463" s="244">
        <v>0.0080000000000000002</v>
      </c>
      <c r="R463" s="244">
        <f>Q463*H463</f>
        <v>0.128</v>
      </c>
      <c r="S463" s="244">
        <v>0</v>
      </c>
      <c r="T463" s="245">
        <f>S463*H463</f>
        <v>0</v>
      </c>
      <c r="AR463" s="24" t="s">
        <v>243</v>
      </c>
      <c r="AT463" s="24" t="s">
        <v>184</v>
      </c>
      <c r="AU463" s="24" t="s">
        <v>90</v>
      </c>
      <c r="AY463" s="24" t="s">
        <v>183</v>
      </c>
      <c r="BE463" s="246">
        <f>IF(N463="základní",J463,0)</f>
        <v>0</v>
      </c>
      <c r="BF463" s="246">
        <f>IF(N463="snížená",J463,0)</f>
        <v>0</v>
      </c>
      <c r="BG463" s="246">
        <f>IF(N463="zákl. přenesená",J463,0)</f>
        <v>0</v>
      </c>
      <c r="BH463" s="246">
        <f>IF(N463="sníž. přenesená",J463,0)</f>
        <v>0</v>
      </c>
      <c r="BI463" s="246">
        <f>IF(N463="nulová",J463,0)</f>
        <v>0</v>
      </c>
      <c r="BJ463" s="24" t="s">
        <v>87</v>
      </c>
      <c r="BK463" s="246">
        <f>ROUND(I463*H463,2)</f>
        <v>0</v>
      </c>
      <c r="BL463" s="24" t="s">
        <v>243</v>
      </c>
      <c r="BM463" s="24" t="s">
        <v>1989</v>
      </c>
    </row>
    <row r="464" s="12" customFormat="1">
      <c r="B464" s="253"/>
      <c r="C464" s="254"/>
      <c r="D464" s="255" t="s">
        <v>275</v>
      </c>
      <c r="E464" s="256" t="s">
        <v>34</v>
      </c>
      <c r="F464" s="257" t="s">
        <v>1976</v>
      </c>
      <c r="G464" s="254"/>
      <c r="H464" s="258">
        <v>16</v>
      </c>
      <c r="I464" s="259"/>
      <c r="J464" s="254"/>
      <c r="K464" s="254"/>
      <c r="L464" s="260"/>
      <c r="M464" s="261"/>
      <c r="N464" s="262"/>
      <c r="O464" s="262"/>
      <c r="P464" s="262"/>
      <c r="Q464" s="262"/>
      <c r="R464" s="262"/>
      <c r="S464" s="262"/>
      <c r="T464" s="263"/>
      <c r="AT464" s="264" t="s">
        <v>275</v>
      </c>
      <c r="AU464" s="264" t="s">
        <v>90</v>
      </c>
      <c r="AV464" s="12" t="s">
        <v>90</v>
      </c>
      <c r="AW464" s="12" t="s">
        <v>42</v>
      </c>
      <c r="AX464" s="12" t="s">
        <v>87</v>
      </c>
      <c r="AY464" s="264" t="s">
        <v>183</v>
      </c>
    </row>
    <row r="465" s="1" customFormat="1" ht="25.5" customHeight="1">
      <c r="B465" s="47"/>
      <c r="C465" s="235" t="s">
        <v>1990</v>
      </c>
      <c r="D465" s="235" t="s">
        <v>184</v>
      </c>
      <c r="E465" s="236" t="s">
        <v>1991</v>
      </c>
      <c r="F465" s="237" t="s">
        <v>1992</v>
      </c>
      <c r="G465" s="238" t="s">
        <v>289</v>
      </c>
      <c r="H465" s="239">
        <v>2</v>
      </c>
      <c r="I465" s="240"/>
      <c r="J465" s="241">
        <f>ROUND(I465*H465,2)</f>
        <v>0</v>
      </c>
      <c r="K465" s="237" t="s">
        <v>34</v>
      </c>
      <c r="L465" s="73"/>
      <c r="M465" s="242" t="s">
        <v>34</v>
      </c>
      <c r="N465" s="243" t="s">
        <v>50</v>
      </c>
      <c r="O465" s="48"/>
      <c r="P465" s="244">
        <f>O465*H465</f>
        <v>0</v>
      </c>
      <c r="Q465" s="244">
        <v>0.0050800000000000003</v>
      </c>
      <c r="R465" s="244">
        <f>Q465*H465</f>
        <v>0.010160000000000001</v>
      </c>
      <c r="S465" s="244">
        <v>0</v>
      </c>
      <c r="T465" s="245">
        <f>S465*H465</f>
        <v>0</v>
      </c>
      <c r="AR465" s="24" t="s">
        <v>243</v>
      </c>
      <c r="AT465" s="24" t="s">
        <v>184</v>
      </c>
      <c r="AU465" s="24" t="s">
        <v>90</v>
      </c>
      <c r="AY465" s="24" t="s">
        <v>183</v>
      </c>
      <c r="BE465" s="246">
        <f>IF(N465="základní",J465,0)</f>
        <v>0</v>
      </c>
      <c r="BF465" s="246">
        <f>IF(N465="snížená",J465,0)</f>
        <v>0</v>
      </c>
      <c r="BG465" s="246">
        <f>IF(N465="zákl. přenesená",J465,0)</f>
        <v>0</v>
      </c>
      <c r="BH465" s="246">
        <f>IF(N465="sníž. přenesená",J465,0)</f>
        <v>0</v>
      </c>
      <c r="BI465" s="246">
        <f>IF(N465="nulová",J465,0)</f>
        <v>0</v>
      </c>
      <c r="BJ465" s="24" t="s">
        <v>87</v>
      </c>
      <c r="BK465" s="246">
        <f>ROUND(I465*H465,2)</f>
        <v>0</v>
      </c>
      <c r="BL465" s="24" t="s">
        <v>243</v>
      </c>
      <c r="BM465" s="24" t="s">
        <v>1993</v>
      </c>
    </row>
    <row r="466" s="12" customFormat="1">
      <c r="B466" s="253"/>
      <c r="C466" s="254"/>
      <c r="D466" s="255" t="s">
        <v>275</v>
      </c>
      <c r="E466" s="256" t="s">
        <v>34</v>
      </c>
      <c r="F466" s="257" t="s">
        <v>1994</v>
      </c>
      <c r="G466" s="254"/>
      <c r="H466" s="258">
        <v>2</v>
      </c>
      <c r="I466" s="259"/>
      <c r="J466" s="254"/>
      <c r="K466" s="254"/>
      <c r="L466" s="260"/>
      <c r="M466" s="261"/>
      <c r="N466" s="262"/>
      <c r="O466" s="262"/>
      <c r="P466" s="262"/>
      <c r="Q466" s="262"/>
      <c r="R466" s="262"/>
      <c r="S466" s="262"/>
      <c r="T466" s="263"/>
      <c r="AT466" s="264" t="s">
        <v>275</v>
      </c>
      <c r="AU466" s="264" t="s">
        <v>90</v>
      </c>
      <c r="AV466" s="12" t="s">
        <v>90</v>
      </c>
      <c r="AW466" s="12" t="s">
        <v>42</v>
      </c>
      <c r="AX466" s="12" t="s">
        <v>87</v>
      </c>
      <c r="AY466" s="264" t="s">
        <v>183</v>
      </c>
    </row>
    <row r="467" s="1" customFormat="1" ht="25.5" customHeight="1">
      <c r="B467" s="47"/>
      <c r="C467" s="235" t="s">
        <v>1995</v>
      </c>
      <c r="D467" s="235" t="s">
        <v>184</v>
      </c>
      <c r="E467" s="236" t="s">
        <v>1996</v>
      </c>
      <c r="F467" s="237" t="s">
        <v>1997</v>
      </c>
      <c r="G467" s="238" t="s">
        <v>1792</v>
      </c>
      <c r="H467" s="301"/>
      <c r="I467" s="240"/>
      <c r="J467" s="241">
        <f>ROUND(I467*H467,2)</f>
        <v>0</v>
      </c>
      <c r="K467" s="237" t="s">
        <v>1460</v>
      </c>
      <c r="L467" s="73"/>
      <c r="M467" s="242" t="s">
        <v>34</v>
      </c>
      <c r="N467" s="243" t="s">
        <v>50</v>
      </c>
      <c r="O467" s="48"/>
      <c r="P467" s="244">
        <f>O467*H467</f>
        <v>0</v>
      </c>
      <c r="Q467" s="244">
        <v>0</v>
      </c>
      <c r="R467" s="244">
        <f>Q467*H467</f>
        <v>0</v>
      </c>
      <c r="S467" s="244">
        <v>0</v>
      </c>
      <c r="T467" s="245">
        <f>S467*H467</f>
        <v>0</v>
      </c>
      <c r="AR467" s="24" t="s">
        <v>243</v>
      </c>
      <c r="AT467" s="24" t="s">
        <v>184</v>
      </c>
      <c r="AU467" s="24" t="s">
        <v>90</v>
      </c>
      <c r="AY467" s="24" t="s">
        <v>183</v>
      </c>
      <c r="BE467" s="246">
        <f>IF(N467="základní",J467,0)</f>
        <v>0</v>
      </c>
      <c r="BF467" s="246">
        <f>IF(N467="snížená",J467,0)</f>
        <v>0</v>
      </c>
      <c r="BG467" s="246">
        <f>IF(N467="zákl. přenesená",J467,0)</f>
        <v>0</v>
      </c>
      <c r="BH467" s="246">
        <f>IF(N467="sníž. přenesená",J467,0)</f>
        <v>0</v>
      </c>
      <c r="BI467" s="246">
        <f>IF(N467="nulová",J467,0)</f>
        <v>0</v>
      </c>
      <c r="BJ467" s="24" t="s">
        <v>87</v>
      </c>
      <c r="BK467" s="246">
        <f>ROUND(I467*H467,2)</f>
        <v>0</v>
      </c>
      <c r="BL467" s="24" t="s">
        <v>243</v>
      </c>
      <c r="BM467" s="24" t="s">
        <v>1998</v>
      </c>
    </row>
    <row r="468" s="1" customFormat="1" ht="25.5" customHeight="1">
      <c r="B468" s="47"/>
      <c r="C468" s="265" t="s">
        <v>1999</v>
      </c>
      <c r="D468" s="265" t="s">
        <v>302</v>
      </c>
      <c r="E468" s="266" t="s">
        <v>2000</v>
      </c>
      <c r="F468" s="267" t="s">
        <v>2001</v>
      </c>
      <c r="G468" s="268" t="s">
        <v>1484</v>
      </c>
      <c r="H468" s="269">
        <v>25</v>
      </c>
      <c r="I468" s="270"/>
      <c r="J468" s="271">
        <f>ROUND(I468*H468,2)</f>
        <v>0</v>
      </c>
      <c r="K468" s="267" t="s">
        <v>569</v>
      </c>
      <c r="L468" s="272"/>
      <c r="M468" s="273" t="s">
        <v>34</v>
      </c>
      <c r="N468" s="274" t="s">
        <v>50</v>
      </c>
      <c r="O468" s="48"/>
      <c r="P468" s="244">
        <f>O468*H468</f>
        <v>0</v>
      </c>
      <c r="Q468" s="244">
        <v>0.001</v>
      </c>
      <c r="R468" s="244">
        <f>Q468*H468</f>
        <v>0.025000000000000001</v>
      </c>
      <c r="S468" s="244">
        <v>0</v>
      </c>
      <c r="T468" s="245">
        <f>S468*H468</f>
        <v>0</v>
      </c>
      <c r="AR468" s="24" t="s">
        <v>422</v>
      </c>
      <c r="AT468" s="24" t="s">
        <v>302</v>
      </c>
      <c r="AU468" s="24" t="s">
        <v>90</v>
      </c>
      <c r="AY468" s="24" t="s">
        <v>183</v>
      </c>
      <c r="BE468" s="246">
        <f>IF(N468="základní",J468,0)</f>
        <v>0</v>
      </c>
      <c r="BF468" s="246">
        <f>IF(N468="snížená",J468,0)</f>
        <v>0</v>
      </c>
      <c r="BG468" s="246">
        <f>IF(N468="zákl. přenesená",J468,0)</f>
        <v>0</v>
      </c>
      <c r="BH468" s="246">
        <f>IF(N468="sníž. přenesená",J468,0)</f>
        <v>0</v>
      </c>
      <c r="BI468" s="246">
        <f>IF(N468="nulová",J468,0)</f>
        <v>0</v>
      </c>
      <c r="BJ468" s="24" t="s">
        <v>87</v>
      </c>
      <c r="BK468" s="246">
        <f>ROUND(I468*H468,2)</f>
        <v>0</v>
      </c>
      <c r="BL468" s="24" t="s">
        <v>243</v>
      </c>
      <c r="BM468" s="24" t="s">
        <v>2002</v>
      </c>
    </row>
    <row r="469" s="12" customFormat="1">
      <c r="B469" s="253"/>
      <c r="C469" s="254"/>
      <c r="D469" s="255" t="s">
        <v>275</v>
      </c>
      <c r="E469" s="256" t="s">
        <v>34</v>
      </c>
      <c r="F469" s="257" t="s">
        <v>387</v>
      </c>
      <c r="G469" s="254"/>
      <c r="H469" s="258">
        <v>25</v>
      </c>
      <c r="I469" s="259"/>
      <c r="J469" s="254"/>
      <c r="K469" s="254"/>
      <c r="L469" s="260"/>
      <c r="M469" s="261"/>
      <c r="N469" s="262"/>
      <c r="O469" s="262"/>
      <c r="P469" s="262"/>
      <c r="Q469" s="262"/>
      <c r="R469" s="262"/>
      <c r="S469" s="262"/>
      <c r="T469" s="263"/>
      <c r="AT469" s="264" t="s">
        <v>275</v>
      </c>
      <c r="AU469" s="264" t="s">
        <v>90</v>
      </c>
      <c r="AV469" s="12" t="s">
        <v>90</v>
      </c>
      <c r="AW469" s="12" t="s">
        <v>42</v>
      </c>
      <c r="AX469" s="12" t="s">
        <v>87</v>
      </c>
      <c r="AY469" s="264" t="s">
        <v>183</v>
      </c>
    </row>
    <row r="470" s="11" customFormat="1" ht="29.88" customHeight="1">
      <c r="B470" s="219"/>
      <c r="C470" s="220"/>
      <c r="D470" s="221" t="s">
        <v>78</v>
      </c>
      <c r="E470" s="233" t="s">
        <v>2003</v>
      </c>
      <c r="F470" s="233" t="s">
        <v>2004</v>
      </c>
      <c r="G470" s="220"/>
      <c r="H470" s="220"/>
      <c r="I470" s="223"/>
      <c r="J470" s="234">
        <f>BK470</f>
        <v>0</v>
      </c>
      <c r="K470" s="220"/>
      <c r="L470" s="225"/>
      <c r="M470" s="226"/>
      <c r="N470" s="227"/>
      <c r="O470" s="227"/>
      <c r="P470" s="228">
        <f>SUM(P471:P473)</f>
        <v>0</v>
      </c>
      <c r="Q470" s="227"/>
      <c r="R470" s="228">
        <f>SUM(R471:R473)</f>
        <v>0.0066</v>
      </c>
      <c r="S470" s="227"/>
      <c r="T470" s="229">
        <f>SUM(T471:T473)</f>
        <v>0</v>
      </c>
      <c r="AR470" s="230" t="s">
        <v>90</v>
      </c>
      <c r="AT470" s="231" t="s">
        <v>78</v>
      </c>
      <c r="AU470" s="231" t="s">
        <v>87</v>
      </c>
      <c r="AY470" s="230" t="s">
        <v>183</v>
      </c>
      <c r="BK470" s="232">
        <f>SUM(BK471:BK473)</f>
        <v>0</v>
      </c>
    </row>
    <row r="471" s="1" customFormat="1" ht="25.5" customHeight="1">
      <c r="B471" s="47"/>
      <c r="C471" s="235" t="s">
        <v>1173</v>
      </c>
      <c r="D471" s="235" t="s">
        <v>184</v>
      </c>
      <c r="E471" s="236" t="s">
        <v>2005</v>
      </c>
      <c r="F471" s="237" t="s">
        <v>2006</v>
      </c>
      <c r="G471" s="238" t="s">
        <v>272</v>
      </c>
      <c r="H471" s="239">
        <v>20</v>
      </c>
      <c r="I471" s="240"/>
      <c r="J471" s="241">
        <f>ROUND(I471*H471,2)</f>
        <v>0</v>
      </c>
      <c r="K471" s="237" t="s">
        <v>343</v>
      </c>
      <c r="L471" s="73"/>
      <c r="M471" s="242" t="s">
        <v>34</v>
      </c>
      <c r="N471" s="243" t="s">
        <v>50</v>
      </c>
      <c r="O471" s="48"/>
      <c r="P471" s="244">
        <f>O471*H471</f>
        <v>0</v>
      </c>
      <c r="Q471" s="244">
        <v>0.00033</v>
      </c>
      <c r="R471" s="244">
        <f>Q471*H471</f>
        <v>0.0066</v>
      </c>
      <c r="S471" s="244">
        <v>0</v>
      </c>
      <c r="T471" s="245">
        <f>S471*H471</f>
        <v>0</v>
      </c>
      <c r="AR471" s="24" t="s">
        <v>243</v>
      </c>
      <c r="AT471" s="24" t="s">
        <v>184</v>
      </c>
      <c r="AU471" s="24" t="s">
        <v>90</v>
      </c>
      <c r="AY471" s="24" t="s">
        <v>183</v>
      </c>
      <c r="BE471" s="246">
        <f>IF(N471="základní",J471,0)</f>
        <v>0</v>
      </c>
      <c r="BF471" s="246">
        <f>IF(N471="snížená",J471,0)</f>
        <v>0</v>
      </c>
      <c r="BG471" s="246">
        <f>IF(N471="zákl. přenesená",J471,0)</f>
        <v>0</v>
      </c>
      <c r="BH471" s="246">
        <f>IF(N471="sníž. přenesená",J471,0)</f>
        <v>0</v>
      </c>
      <c r="BI471" s="246">
        <f>IF(N471="nulová",J471,0)</f>
        <v>0</v>
      </c>
      <c r="BJ471" s="24" t="s">
        <v>87</v>
      </c>
      <c r="BK471" s="246">
        <f>ROUND(I471*H471,2)</f>
        <v>0</v>
      </c>
      <c r="BL471" s="24" t="s">
        <v>243</v>
      </c>
      <c r="BM471" s="24" t="s">
        <v>2007</v>
      </c>
    </row>
    <row r="472" s="12" customFormat="1">
      <c r="B472" s="253"/>
      <c r="C472" s="254"/>
      <c r="D472" s="255" t="s">
        <v>275</v>
      </c>
      <c r="E472" s="256" t="s">
        <v>34</v>
      </c>
      <c r="F472" s="257" t="s">
        <v>360</v>
      </c>
      <c r="G472" s="254"/>
      <c r="H472" s="258">
        <v>20</v>
      </c>
      <c r="I472" s="259"/>
      <c r="J472" s="254"/>
      <c r="K472" s="254"/>
      <c r="L472" s="260"/>
      <c r="M472" s="261"/>
      <c r="N472" s="262"/>
      <c r="O472" s="262"/>
      <c r="P472" s="262"/>
      <c r="Q472" s="262"/>
      <c r="R472" s="262"/>
      <c r="S472" s="262"/>
      <c r="T472" s="263"/>
      <c r="AT472" s="264" t="s">
        <v>275</v>
      </c>
      <c r="AU472" s="264" t="s">
        <v>90</v>
      </c>
      <c r="AV472" s="12" t="s">
        <v>90</v>
      </c>
      <c r="AW472" s="12" t="s">
        <v>42</v>
      </c>
      <c r="AX472" s="12" t="s">
        <v>79</v>
      </c>
      <c r="AY472" s="264" t="s">
        <v>183</v>
      </c>
    </row>
    <row r="473" s="13" customFormat="1">
      <c r="B473" s="280"/>
      <c r="C473" s="281"/>
      <c r="D473" s="255" t="s">
        <v>275</v>
      </c>
      <c r="E473" s="282" t="s">
        <v>34</v>
      </c>
      <c r="F473" s="283" t="s">
        <v>1463</v>
      </c>
      <c r="G473" s="281"/>
      <c r="H473" s="284">
        <v>20</v>
      </c>
      <c r="I473" s="285"/>
      <c r="J473" s="281"/>
      <c r="K473" s="281"/>
      <c r="L473" s="286"/>
      <c r="M473" s="287"/>
      <c r="N473" s="288"/>
      <c r="O473" s="288"/>
      <c r="P473" s="288"/>
      <c r="Q473" s="288"/>
      <c r="R473" s="288"/>
      <c r="S473" s="288"/>
      <c r="T473" s="289"/>
      <c r="AT473" s="290" t="s">
        <v>275</v>
      </c>
      <c r="AU473" s="290" t="s">
        <v>90</v>
      </c>
      <c r="AV473" s="13" t="s">
        <v>197</v>
      </c>
      <c r="AW473" s="13" t="s">
        <v>42</v>
      </c>
      <c r="AX473" s="13" t="s">
        <v>87</v>
      </c>
      <c r="AY473" s="290" t="s">
        <v>183</v>
      </c>
    </row>
    <row r="474" s="11" customFormat="1" ht="29.88" customHeight="1">
      <c r="B474" s="219"/>
      <c r="C474" s="220"/>
      <c r="D474" s="221" t="s">
        <v>78</v>
      </c>
      <c r="E474" s="233" t="s">
        <v>2008</v>
      </c>
      <c r="F474" s="233" t="s">
        <v>2009</v>
      </c>
      <c r="G474" s="220"/>
      <c r="H474" s="220"/>
      <c r="I474" s="223"/>
      <c r="J474" s="234">
        <f>BK474</f>
        <v>0</v>
      </c>
      <c r="K474" s="220"/>
      <c r="L474" s="225"/>
      <c r="M474" s="226"/>
      <c r="N474" s="227"/>
      <c r="O474" s="227"/>
      <c r="P474" s="228">
        <f>SUM(P475:P484)</f>
        <v>0</v>
      </c>
      <c r="Q474" s="227"/>
      <c r="R474" s="228">
        <f>SUM(R475:R484)</f>
        <v>0.060601199999999994</v>
      </c>
      <c r="S474" s="227"/>
      <c r="T474" s="229">
        <f>SUM(T475:T484)</f>
        <v>0</v>
      </c>
      <c r="AR474" s="230" t="s">
        <v>90</v>
      </c>
      <c r="AT474" s="231" t="s">
        <v>78</v>
      </c>
      <c r="AU474" s="231" t="s">
        <v>87</v>
      </c>
      <c r="AY474" s="230" t="s">
        <v>183</v>
      </c>
      <c r="BK474" s="232">
        <f>SUM(BK475:BK484)</f>
        <v>0</v>
      </c>
    </row>
    <row r="475" s="1" customFormat="1" ht="16.5" customHeight="1">
      <c r="B475" s="47"/>
      <c r="C475" s="235" t="s">
        <v>2010</v>
      </c>
      <c r="D475" s="235" t="s">
        <v>184</v>
      </c>
      <c r="E475" s="236" t="s">
        <v>2011</v>
      </c>
      <c r="F475" s="237" t="s">
        <v>2012</v>
      </c>
      <c r="G475" s="238" t="s">
        <v>272</v>
      </c>
      <c r="H475" s="239">
        <v>91.519999999999996</v>
      </c>
      <c r="I475" s="240"/>
      <c r="J475" s="241">
        <f>ROUND(I475*H475,2)</f>
        <v>0</v>
      </c>
      <c r="K475" s="237" t="s">
        <v>1460</v>
      </c>
      <c r="L475" s="73"/>
      <c r="M475" s="242" t="s">
        <v>34</v>
      </c>
      <c r="N475" s="243" t="s">
        <v>50</v>
      </c>
      <c r="O475" s="48"/>
      <c r="P475" s="244">
        <f>O475*H475</f>
        <v>0</v>
      </c>
      <c r="Q475" s="244">
        <v>0.00040000000000000002</v>
      </c>
      <c r="R475" s="244">
        <f>Q475*H475</f>
        <v>0.036608000000000002</v>
      </c>
      <c r="S475" s="244">
        <v>0</v>
      </c>
      <c r="T475" s="245">
        <f>S475*H475</f>
        <v>0</v>
      </c>
      <c r="AR475" s="24" t="s">
        <v>243</v>
      </c>
      <c r="AT475" s="24" t="s">
        <v>184</v>
      </c>
      <c r="AU475" s="24" t="s">
        <v>90</v>
      </c>
      <c r="AY475" s="24" t="s">
        <v>183</v>
      </c>
      <c r="BE475" s="246">
        <f>IF(N475="základní",J475,0)</f>
        <v>0</v>
      </c>
      <c r="BF475" s="246">
        <f>IF(N475="snížená",J475,0)</f>
        <v>0</v>
      </c>
      <c r="BG475" s="246">
        <f>IF(N475="zákl. přenesená",J475,0)</f>
        <v>0</v>
      </c>
      <c r="BH475" s="246">
        <f>IF(N475="sníž. přenesená",J475,0)</f>
        <v>0</v>
      </c>
      <c r="BI475" s="246">
        <f>IF(N475="nulová",J475,0)</f>
        <v>0</v>
      </c>
      <c r="BJ475" s="24" t="s">
        <v>87</v>
      </c>
      <c r="BK475" s="246">
        <f>ROUND(I475*H475,2)</f>
        <v>0</v>
      </c>
      <c r="BL475" s="24" t="s">
        <v>243</v>
      </c>
      <c r="BM475" s="24" t="s">
        <v>2013</v>
      </c>
    </row>
    <row r="476" s="12" customFormat="1">
      <c r="B476" s="253"/>
      <c r="C476" s="254"/>
      <c r="D476" s="255" t="s">
        <v>275</v>
      </c>
      <c r="E476" s="256" t="s">
        <v>34</v>
      </c>
      <c r="F476" s="257" t="s">
        <v>1607</v>
      </c>
      <c r="G476" s="254"/>
      <c r="H476" s="258">
        <v>91.519999999999996</v>
      </c>
      <c r="I476" s="259"/>
      <c r="J476" s="254"/>
      <c r="K476" s="254"/>
      <c r="L476" s="260"/>
      <c r="M476" s="261"/>
      <c r="N476" s="262"/>
      <c r="O476" s="262"/>
      <c r="P476" s="262"/>
      <c r="Q476" s="262"/>
      <c r="R476" s="262"/>
      <c r="S476" s="262"/>
      <c r="T476" s="263"/>
      <c r="AT476" s="264" t="s">
        <v>275</v>
      </c>
      <c r="AU476" s="264" t="s">
        <v>90</v>
      </c>
      <c r="AV476" s="12" t="s">
        <v>90</v>
      </c>
      <c r="AW476" s="12" t="s">
        <v>42</v>
      </c>
      <c r="AX476" s="12" t="s">
        <v>87</v>
      </c>
      <c r="AY476" s="264" t="s">
        <v>183</v>
      </c>
    </row>
    <row r="477" s="1" customFormat="1" ht="25.5" customHeight="1">
      <c r="B477" s="47"/>
      <c r="C477" s="235" t="s">
        <v>531</v>
      </c>
      <c r="D477" s="235" t="s">
        <v>184</v>
      </c>
      <c r="E477" s="236" t="s">
        <v>2014</v>
      </c>
      <c r="F477" s="237" t="s">
        <v>2015</v>
      </c>
      <c r="G477" s="238" t="s">
        <v>272</v>
      </c>
      <c r="H477" s="239">
        <v>0.80000000000000004</v>
      </c>
      <c r="I477" s="240"/>
      <c r="J477" s="241">
        <f>ROUND(I477*H477,2)</f>
        <v>0</v>
      </c>
      <c r="K477" s="237" t="s">
        <v>569</v>
      </c>
      <c r="L477" s="73"/>
      <c r="M477" s="242" t="s">
        <v>34</v>
      </c>
      <c r="N477" s="243" t="s">
        <v>50</v>
      </c>
      <c r="O477" s="48"/>
      <c r="P477" s="244">
        <f>O477*H477</f>
        <v>0</v>
      </c>
      <c r="Q477" s="244">
        <v>2.0000000000000002E-05</v>
      </c>
      <c r="R477" s="244">
        <f>Q477*H477</f>
        <v>1.6000000000000003E-05</v>
      </c>
      <c r="S477" s="244">
        <v>0</v>
      </c>
      <c r="T477" s="245">
        <f>S477*H477</f>
        <v>0</v>
      </c>
      <c r="AR477" s="24" t="s">
        <v>243</v>
      </c>
      <c r="AT477" s="24" t="s">
        <v>184</v>
      </c>
      <c r="AU477" s="24" t="s">
        <v>90</v>
      </c>
      <c r="AY477" s="24" t="s">
        <v>183</v>
      </c>
      <c r="BE477" s="246">
        <f>IF(N477="základní",J477,0)</f>
        <v>0</v>
      </c>
      <c r="BF477" s="246">
        <f>IF(N477="snížená",J477,0)</f>
        <v>0</v>
      </c>
      <c r="BG477" s="246">
        <f>IF(N477="zákl. přenesená",J477,0)</f>
        <v>0</v>
      </c>
      <c r="BH477" s="246">
        <f>IF(N477="sníž. přenesená",J477,0)</f>
        <v>0</v>
      </c>
      <c r="BI477" s="246">
        <f>IF(N477="nulová",J477,0)</f>
        <v>0</v>
      </c>
      <c r="BJ477" s="24" t="s">
        <v>87</v>
      </c>
      <c r="BK477" s="246">
        <f>ROUND(I477*H477,2)</f>
        <v>0</v>
      </c>
      <c r="BL477" s="24" t="s">
        <v>243</v>
      </c>
      <c r="BM477" s="24" t="s">
        <v>2016</v>
      </c>
    </row>
    <row r="478" s="12" customFormat="1">
      <c r="B478" s="253"/>
      <c r="C478" s="254"/>
      <c r="D478" s="255" t="s">
        <v>275</v>
      </c>
      <c r="E478" s="256" t="s">
        <v>34</v>
      </c>
      <c r="F478" s="257" t="s">
        <v>2017</v>
      </c>
      <c r="G478" s="254"/>
      <c r="H478" s="258">
        <v>0.80000000000000004</v>
      </c>
      <c r="I478" s="259"/>
      <c r="J478" s="254"/>
      <c r="K478" s="254"/>
      <c r="L478" s="260"/>
      <c r="M478" s="261"/>
      <c r="N478" s="262"/>
      <c r="O478" s="262"/>
      <c r="P478" s="262"/>
      <c r="Q478" s="262"/>
      <c r="R478" s="262"/>
      <c r="S478" s="262"/>
      <c r="T478" s="263"/>
      <c r="AT478" s="264" t="s">
        <v>275</v>
      </c>
      <c r="AU478" s="264" t="s">
        <v>90</v>
      </c>
      <c r="AV478" s="12" t="s">
        <v>90</v>
      </c>
      <c r="AW478" s="12" t="s">
        <v>42</v>
      </c>
      <c r="AX478" s="12" t="s">
        <v>87</v>
      </c>
      <c r="AY478" s="264" t="s">
        <v>183</v>
      </c>
    </row>
    <row r="479" s="1" customFormat="1" ht="25.5" customHeight="1">
      <c r="B479" s="47"/>
      <c r="C479" s="235" t="s">
        <v>2018</v>
      </c>
      <c r="D479" s="235" t="s">
        <v>184</v>
      </c>
      <c r="E479" s="236" t="s">
        <v>2019</v>
      </c>
      <c r="F479" s="237" t="s">
        <v>2020</v>
      </c>
      <c r="G479" s="238" t="s">
        <v>272</v>
      </c>
      <c r="H479" s="239">
        <v>8</v>
      </c>
      <c r="I479" s="240"/>
      <c r="J479" s="241">
        <f>ROUND(I479*H479,2)</f>
        <v>0</v>
      </c>
      <c r="K479" s="237" t="s">
        <v>569</v>
      </c>
      <c r="L479" s="73"/>
      <c r="M479" s="242" t="s">
        <v>34</v>
      </c>
      <c r="N479" s="243" t="s">
        <v>50</v>
      </c>
      <c r="O479" s="48"/>
      <c r="P479" s="244">
        <f>O479*H479</f>
        <v>0</v>
      </c>
      <c r="Q479" s="244">
        <v>1.0000000000000001E-05</v>
      </c>
      <c r="R479" s="244">
        <f>Q479*H479</f>
        <v>8.0000000000000007E-05</v>
      </c>
      <c r="S479" s="244">
        <v>0</v>
      </c>
      <c r="T479" s="245">
        <f>S479*H479</f>
        <v>0</v>
      </c>
      <c r="AR479" s="24" t="s">
        <v>243</v>
      </c>
      <c r="AT479" s="24" t="s">
        <v>184</v>
      </c>
      <c r="AU479" s="24" t="s">
        <v>90</v>
      </c>
      <c r="AY479" s="24" t="s">
        <v>183</v>
      </c>
      <c r="BE479" s="246">
        <f>IF(N479="základní",J479,0)</f>
        <v>0</v>
      </c>
      <c r="BF479" s="246">
        <f>IF(N479="snížená",J479,0)</f>
        <v>0</v>
      </c>
      <c r="BG479" s="246">
        <f>IF(N479="zákl. přenesená",J479,0)</f>
        <v>0</v>
      </c>
      <c r="BH479" s="246">
        <f>IF(N479="sníž. přenesená",J479,0)</f>
        <v>0</v>
      </c>
      <c r="BI479" s="246">
        <f>IF(N479="nulová",J479,0)</f>
        <v>0</v>
      </c>
      <c r="BJ479" s="24" t="s">
        <v>87</v>
      </c>
      <c r="BK479" s="246">
        <f>ROUND(I479*H479,2)</f>
        <v>0</v>
      </c>
      <c r="BL479" s="24" t="s">
        <v>243</v>
      </c>
      <c r="BM479" s="24" t="s">
        <v>2021</v>
      </c>
    </row>
    <row r="480" s="12" customFormat="1">
      <c r="B480" s="253"/>
      <c r="C480" s="254"/>
      <c r="D480" s="255" t="s">
        <v>275</v>
      </c>
      <c r="E480" s="256" t="s">
        <v>34</v>
      </c>
      <c r="F480" s="257" t="s">
        <v>2022</v>
      </c>
      <c r="G480" s="254"/>
      <c r="H480" s="258">
        <v>8</v>
      </c>
      <c r="I480" s="259"/>
      <c r="J480" s="254"/>
      <c r="K480" s="254"/>
      <c r="L480" s="260"/>
      <c r="M480" s="261"/>
      <c r="N480" s="262"/>
      <c r="O480" s="262"/>
      <c r="P480" s="262"/>
      <c r="Q480" s="262"/>
      <c r="R480" s="262"/>
      <c r="S480" s="262"/>
      <c r="T480" s="263"/>
      <c r="AT480" s="264" t="s">
        <v>275</v>
      </c>
      <c r="AU480" s="264" t="s">
        <v>90</v>
      </c>
      <c r="AV480" s="12" t="s">
        <v>90</v>
      </c>
      <c r="AW480" s="12" t="s">
        <v>42</v>
      </c>
      <c r="AX480" s="12" t="s">
        <v>87</v>
      </c>
      <c r="AY480" s="264" t="s">
        <v>183</v>
      </c>
    </row>
    <row r="481" s="1" customFormat="1" ht="25.5" customHeight="1">
      <c r="B481" s="47"/>
      <c r="C481" s="235" t="s">
        <v>2023</v>
      </c>
      <c r="D481" s="235" t="s">
        <v>184</v>
      </c>
      <c r="E481" s="236" t="s">
        <v>2024</v>
      </c>
      <c r="F481" s="237" t="s">
        <v>2025</v>
      </c>
      <c r="G481" s="238" t="s">
        <v>272</v>
      </c>
      <c r="H481" s="239">
        <v>10.199999999999999</v>
      </c>
      <c r="I481" s="240"/>
      <c r="J481" s="241">
        <f>ROUND(I481*H481,2)</f>
        <v>0</v>
      </c>
      <c r="K481" s="237" t="s">
        <v>569</v>
      </c>
      <c r="L481" s="73"/>
      <c r="M481" s="242" t="s">
        <v>34</v>
      </c>
      <c r="N481" s="243" t="s">
        <v>50</v>
      </c>
      <c r="O481" s="48"/>
      <c r="P481" s="244">
        <f>O481*H481</f>
        <v>0</v>
      </c>
      <c r="Q481" s="244">
        <v>1.0000000000000001E-05</v>
      </c>
      <c r="R481" s="244">
        <f>Q481*H481</f>
        <v>0.000102</v>
      </c>
      <c r="S481" s="244">
        <v>0</v>
      </c>
      <c r="T481" s="245">
        <f>S481*H481</f>
        <v>0</v>
      </c>
      <c r="AR481" s="24" t="s">
        <v>243</v>
      </c>
      <c r="AT481" s="24" t="s">
        <v>184</v>
      </c>
      <c r="AU481" s="24" t="s">
        <v>90</v>
      </c>
      <c r="AY481" s="24" t="s">
        <v>183</v>
      </c>
      <c r="BE481" s="246">
        <f>IF(N481="základní",J481,0)</f>
        <v>0</v>
      </c>
      <c r="BF481" s="246">
        <f>IF(N481="snížená",J481,0)</f>
        <v>0</v>
      </c>
      <c r="BG481" s="246">
        <f>IF(N481="zákl. přenesená",J481,0)</f>
        <v>0</v>
      </c>
      <c r="BH481" s="246">
        <f>IF(N481="sníž. přenesená",J481,0)</f>
        <v>0</v>
      </c>
      <c r="BI481" s="246">
        <f>IF(N481="nulová",J481,0)</f>
        <v>0</v>
      </c>
      <c r="BJ481" s="24" t="s">
        <v>87</v>
      </c>
      <c r="BK481" s="246">
        <f>ROUND(I481*H481,2)</f>
        <v>0</v>
      </c>
      <c r="BL481" s="24" t="s">
        <v>243</v>
      </c>
      <c r="BM481" s="24" t="s">
        <v>2026</v>
      </c>
    </row>
    <row r="482" s="12" customFormat="1">
      <c r="B482" s="253"/>
      <c r="C482" s="254"/>
      <c r="D482" s="255" t="s">
        <v>275</v>
      </c>
      <c r="E482" s="256" t="s">
        <v>34</v>
      </c>
      <c r="F482" s="257" t="s">
        <v>2027</v>
      </c>
      <c r="G482" s="254"/>
      <c r="H482" s="258">
        <v>10.199999999999999</v>
      </c>
      <c r="I482" s="259"/>
      <c r="J482" s="254"/>
      <c r="K482" s="254"/>
      <c r="L482" s="260"/>
      <c r="M482" s="261"/>
      <c r="N482" s="262"/>
      <c r="O482" s="262"/>
      <c r="P482" s="262"/>
      <c r="Q482" s="262"/>
      <c r="R482" s="262"/>
      <c r="S482" s="262"/>
      <c r="T482" s="263"/>
      <c r="AT482" s="264" t="s">
        <v>275</v>
      </c>
      <c r="AU482" s="264" t="s">
        <v>90</v>
      </c>
      <c r="AV482" s="12" t="s">
        <v>90</v>
      </c>
      <c r="AW482" s="12" t="s">
        <v>42</v>
      </c>
      <c r="AX482" s="12" t="s">
        <v>87</v>
      </c>
      <c r="AY482" s="264" t="s">
        <v>183</v>
      </c>
    </row>
    <row r="483" s="1" customFormat="1" ht="25.5" customHeight="1">
      <c r="B483" s="47"/>
      <c r="C483" s="235" t="s">
        <v>2028</v>
      </c>
      <c r="D483" s="235" t="s">
        <v>184</v>
      </c>
      <c r="E483" s="236" t="s">
        <v>2029</v>
      </c>
      <c r="F483" s="237" t="s">
        <v>2030</v>
      </c>
      <c r="G483" s="238" t="s">
        <v>272</v>
      </c>
      <c r="H483" s="239">
        <v>91.519999999999996</v>
      </c>
      <c r="I483" s="240"/>
      <c r="J483" s="241">
        <f>ROUND(I483*H483,2)</f>
        <v>0</v>
      </c>
      <c r="K483" s="237" t="s">
        <v>1460</v>
      </c>
      <c r="L483" s="73"/>
      <c r="M483" s="242" t="s">
        <v>34</v>
      </c>
      <c r="N483" s="243" t="s">
        <v>50</v>
      </c>
      <c r="O483" s="48"/>
      <c r="P483" s="244">
        <f>O483*H483</f>
        <v>0</v>
      </c>
      <c r="Q483" s="244">
        <v>0.00025999999999999998</v>
      </c>
      <c r="R483" s="244">
        <f>Q483*H483</f>
        <v>0.023795199999999996</v>
      </c>
      <c r="S483" s="244">
        <v>0</v>
      </c>
      <c r="T483" s="245">
        <f>S483*H483</f>
        <v>0</v>
      </c>
      <c r="AR483" s="24" t="s">
        <v>243</v>
      </c>
      <c r="AT483" s="24" t="s">
        <v>184</v>
      </c>
      <c r="AU483" s="24" t="s">
        <v>90</v>
      </c>
      <c r="AY483" s="24" t="s">
        <v>183</v>
      </c>
      <c r="BE483" s="246">
        <f>IF(N483="základní",J483,0)</f>
        <v>0</v>
      </c>
      <c r="BF483" s="246">
        <f>IF(N483="snížená",J483,0)</f>
        <v>0</v>
      </c>
      <c r="BG483" s="246">
        <f>IF(N483="zákl. přenesená",J483,0)</f>
        <v>0</v>
      </c>
      <c r="BH483" s="246">
        <f>IF(N483="sníž. přenesená",J483,0)</f>
        <v>0</v>
      </c>
      <c r="BI483" s="246">
        <f>IF(N483="nulová",J483,0)</f>
        <v>0</v>
      </c>
      <c r="BJ483" s="24" t="s">
        <v>87</v>
      </c>
      <c r="BK483" s="246">
        <f>ROUND(I483*H483,2)</f>
        <v>0</v>
      </c>
      <c r="BL483" s="24" t="s">
        <v>243</v>
      </c>
      <c r="BM483" s="24" t="s">
        <v>2031</v>
      </c>
    </row>
    <row r="484" s="12" customFormat="1">
      <c r="B484" s="253"/>
      <c r="C484" s="254"/>
      <c r="D484" s="255" t="s">
        <v>275</v>
      </c>
      <c r="E484" s="256" t="s">
        <v>34</v>
      </c>
      <c r="F484" s="257" t="s">
        <v>1607</v>
      </c>
      <c r="G484" s="254"/>
      <c r="H484" s="258">
        <v>91.519999999999996</v>
      </c>
      <c r="I484" s="259"/>
      <c r="J484" s="254"/>
      <c r="K484" s="254"/>
      <c r="L484" s="260"/>
      <c r="M484" s="261"/>
      <c r="N484" s="262"/>
      <c r="O484" s="262"/>
      <c r="P484" s="262"/>
      <c r="Q484" s="262"/>
      <c r="R484" s="262"/>
      <c r="S484" s="262"/>
      <c r="T484" s="263"/>
      <c r="AT484" s="264" t="s">
        <v>275</v>
      </c>
      <c r="AU484" s="264" t="s">
        <v>90</v>
      </c>
      <c r="AV484" s="12" t="s">
        <v>90</v>
      </c>
      <c r="AW484" s="12" t="s">
        <v>42</v>
      </c>
      <c r="AX484" s="12" t="s">
        <v>87</v>
      </c>
      <c r="AY484" s="264" t="s">
        <v>183</v>
      </c>
    </row>
    <row r="485" s="11" customFormat="1" ht="37.44" customHeight="1">
      <c r="B485" s="219"/>
      <c r="C485" s="220"/>
      <c r="D485" s="221" t="s">
        <v>78</v>
      </c>
      <c r="E485" s="222" t="s">
        <v>302</v>
      </c>
      <c r="F485" s="222" t="s">
        <v>714</v>
      </c>
      <c r="G485" s="220"/>
      <c r="H485" s="220"/>
      <c r="I485" s="223"/>
      <c r="J485" s="224">
        <f>BK485</f>
        <v>0</v>
      </c>
      <c r="K485" s="220"/>
      <c r="L485" s="225"/>
      <c r="M485" s="226"/>
      <c r="N485" s="227"/>
      <c r="O485" s="227"/>
      <c r="P485" s="228">
        <f>P486+P489</f>
        <v>0</v>
      </c>
      <c r="Q485" s="227"/>
      <c r="R485" s="228">
        <f>R486+R489</f>
        <v>0.59400000000000008</v>
      </c>
      <c r="S485" s="227"/>
      <c r="T485" s="229">
        <f>T486+T489</f>
        <v>0</v>
      </c>
      <c r="AR485" s="230" t="s">
        <v>193</v>
      </c>
      <c r="AT485" s="231" t="s">
        <v>78</v>
      </c>
      <c r="AU485" s="231" t="s">
        <v>79</v>
      </c>
      <c r="AY485" s="230" t="s">
        <v>183</v>
      </c>
      <c r="BK485" s="232">
        <f>BK486+BK489</f>
        <v>0</v>
      </c>
    </row>
    <row r="486" s="11" customFormat="1" ht="19.92" customHeight="1">
      <c r="B486" s="219"/>
      <c r="C486" s="220"/>
      <c r="D486" s="221" t="s">
        <v>78</v>
      </c>
      <c r="E486" s="233" t="s">
        <v>2032</v>
      </c>
      <c r="F486" s="233" t="s">
        <v>2033</v>
      </c>
      <c r="G486" s="220"/>
      <c r="H486" s="220"/>
      <c r="I486" s="223"/>
      <c r="J486" s="234">
        <f>BK486</f>
        <v>0</v>
      </c>
      <c r="K486" s="220"/>
      <c r="L486" s="225"/>
      <c r="M486" s="226"/>
      <c r="N486" s="227"/>
      <c r="O486" s="227"/>
      <c r="P486" s="228">
        <f>SUM(P487:P488)</f>
        <v>0</v>
      </c>
      <c r="Q486" s="227"/>
      <c r="R486" s="228">
        <f>SUM(R487:R488)</f>
        <v>0.59400000000000008</v>
      </c>
      <c r="S486" s="227"/>
      <c r="T486" s="229">
        <f>SUM(T487:T488)</f>
        <v>0</v>
      </c>
      <c r="AR486" s="230" t="s">
        <v>193</v>
      </c>
      <c r="AT486" s="231" t="s">
        <v>78</v>
      </c>
      <c r="AU486" s="231" t="s">
        <v>87</v>
      </c>
      <c r="AY486" s="230" t="s">
        <v>183</v>
      </c>
      <c r="BK486" s="232">
        <f>SUM(BK487:BK488)</f>
        <v>0</v>
      </c>
    </row>
    <row r="487" s="1" customFormat="1" ht="16.5" customHeight="1">
      <c r="B487" s="47"/>
      <c r="C487" s="265" t="s">
        <v>2034</v>
      </c>
      <c r="D487" s="265" t="s">
        <v>302</v>
      </c>
      <c r="E487" s="266" t="s">
        <v>2035</v>
      </c>
      <c r="F487" s="267" t="s">
        <v>2036</v>
      </c>
      <c r="G487" s="268" t="s">
        <v>528</v>
      </c>
      <c r="H487" s="269">
        <v>3</v>
      </c>
      <c r="I487" s="270"/>
      <c r="J487" s="271">
        <f>ROUND(I487*H487,2)</f>
        <v>0</v>
      </c>
      <c r="K487" s="267" t="s">
        <v>273</v>
      </c>
      <c r="L487" s="272"/>
      <c r="M487" s="273" t="s">
        <v>34</v>
      </c>
      <c r="N487" s="274" t="s">
        <v>50</v>
      </c>
      <c r="O487" s="48"/>
      <c r="P487" s="244">
        <f>O487*H487</f>
        <v>0</v>
      </c>
      <c r="Q487" s="244">
        <v>0.021999999999999999</v>
      </c>
      <c r="R487" s="244">
        <f>Q487*H487</f>
        <v>0.066000000000000003</v>
      </c>
      <c r="S487" s="244">
        <v>0</v>
      </c>
      <c r="T487" s="245">
        <f>S487*H487</f>
        <v>0</v>
      </c>
      <c r="AR487" s="24" t="s">
        <v>90</v>
      </c>
      <c r="AT487" s="24" t="s">
        <v>302</v>
      </c>
      <c r="AU487" s="24" t="s">
        <v>90</v>
      </c>
      <c r="AY487" s="24" t="s">
        <v>183</v>
      </c>
      <c r="BE487" s="246">
        <f>IF(N487="základní",J487,0)</f>
        <v>0</v>
      </c>
      <c r="BF487" s="246">
        <f>IF(N487="snížená",J487,0)</f>
        <v>0</v>
      </c>
      <c r="BG487" s="246">
        <f>IF(N487="zákl. přenesená",J487,0)</f>
        <v>0</v>
      </c>
      <c r="BH487" s="246">
        <f>IF(N487="sníž. přenesená",J487,0)</f>
        <v>0</v>
      </c>
      <c r="BI487" s="246">
        <f>IF(N487="nulová",J487,0)</f>
        <v>0</v>
      </c>
      <c r="BJ487" s="24" t="s">
        <v>87</v>
      </c>
      <c r="BK487" s="246">
        <f>ROUND(I487*H487,2)</f>
        <v>0</v>
      </c>
      <c r="BL487" s="24" t="s">
        <v>87</v>
      </c>
      <c r="BM487" s="24" t="s">
        <v>2037</v>
      </c>
    </row>
    <row r="488" s="1" customFormat="1" ht="16.5" customHeight="1">
      <c r="B488" s="47"/>
      <c r="C488" s="265" t="s">
        <v>2038</v>
      </c>
      <c r="D488" s="265" t="s">
        <v>302</v>
      </c>
      <c r="E488" s="266" t="s">
        <v>2039</v>
      </c>
      <c r="F488" s="267" t="s">
        <v>2040</v>
      </c>
      <c r="G488" s="268" t="s">
        <v>528</v>
      </c>
      <c r="H488" s="269">
        <v>2</v>
      </c>
      <c r="I488" s="270"/>
      <c r="J488" s="271">
        <f>ROUND(I488*H488,2)</f>
        <v>0</v>
      </c>
      <c r="K488" s="267" t="s">
        <v>273</v>
      </c>
      <c r="L488" s="272"/>
      <c r="M488" s="273" t="s">
        <v>34</v>
      </c>
      <c r="N488" s="274" t="s">
        <v>50</v>
      </c>
      <c r="O488" s="48"/>
      <c r="P488" s="244">
        <f>O488*H488</f>
        <v>0</v>
      </c>
      <c r="Q488" s="244">
        <v>0.26400000000000001</v>
      </c>
      <c r="R488" s="244">
        <f>Q488*H488</f>
        <v>0.52800000000000002</v>
      </c>
      <c r="S488" s="244">
        <v>0</v>
      </c>
      <c r="T488" s="245">
        <f>S488*H488</f>
        <v>0</v>
      </c>
      <c r="AR488" s="24" t="s">
        <v>90</v>
      </c>
      <c r="AT488" s="24" t="s">
        <v>302</v>
      </c>
      <c r="AU488" s="24" t="s">
        <v>90</v>
      </c>
      <c r="AY488" s="24" t="s">
        <v>183</v>
      </c>
      <c r="BE488" s="246">
        <f>IF(N488="základní",J488,0)</f>
        <v>0</v>
      </c>
      <c r="BF488" s="246">
        <f>IF(N488="snížená",J488,0)</f>
        <v>0</v>
      </c>
      <c r="BG488" s="246">
        <f>IF(N488="zákl. přenesená",J488,0)</f>
        <v>0</v>
      </c>
      <c r="BH488" s="246">
        <f>IF(N488="sníž. přenesená",J488,0)</f>
        <v>0</v>
      </c>
      <c r="BI488" s="246">
        <f>IF(N488="nulová",J488,0)</f>
        <v>0</v>
      </c>
      <c r="BJ488" s="24" t="s">
        <v>87</v>
      </c>
      <c r="BK488" s="246">
        <f>ROUND(I488*H488,2)</f>
        <v>0</v>
      </c>
      <c r="BL488" s="24" t="s">
        <v>87</v>
      </c>
      <c r="BM488" s="24" t="s">
        <v>2041</v>
      </c>
    </row>
    <row r="489" s="11" customFormat="1" ht="29.88" customHeight="1">
      <c r="B489" s="219"/>
      <c r="C489" s="220"/>
      <c r="D489" s="221" t="s">
        <v>78</v>
      </c>
      <c r="E489" s="233" t="s">
        <v>721</v>
      </c>
      <c r="F489" s="233" t="s">
        <v>722</v>
      </c>
      <c r="G489" s="220"/>
      <c r="H489" s="220"/>
      <c r="I489" s="223"/>
      <c r="J489" s="234">
        <f>BK489</f>
        <v>0</v>
      </c>
      <c r="K489" s="220"/>
      <c r="L489" s="225"/>
      <c r="M489" s="226"/>
      <c r="N489" s="227"/>
      <c r="O489" s="227"/>
      <c r="P489" s="228">
        <f>SUM(P490:P493)</f>
        <v>0</v>
      </c>
      <c r="Q489" s="227"/>
      <c r="R489" s="228">
        <f>SUM(R490:R493)</f>
        <v>0</v>
      </c>
      <c r="S489" s="227"/>
      <c r="T489" s="229">
        <f>SUM(T490:T493)</f>
        <v>0</v>
      </c>
      <c r="AR489" s="230" t="s">
        <v>193</v>
      </c>
      <c r="AT489" s="231" t="s">
        <v>78</v>
      </c>
      <c r="AU489" s="231" t="s">
        <v>87</v>
      </c>
      <c r="AY489" s="230" t="s">
        <v>183</v>
      </c>
      <c r="BK489" s="232">
        <f>SUM(BK490:BK493)</f>
        <v>0</v>
      </c>
    </row>
    <row r="490" s="1" customFormat="1" ht="25.5" customHeight="1">
      <c r="B490" s="47"/>
      <c r="C490" s="235" t="s">
        <v>2042</v>
      </c>
      <c r="D490" s="235" t="s">
        <v>184</v>
      </c>
      <c r="E490" s="236" t="s">
        <v>724</v>
      </c>
      <c r="F490" s="237" t="s">
        <v>725</v>
      </c>
      <c r="G490" s="238" t="s">
        <v>318</v>
      </c>
      <c r="H490" s="239">
        <v>353.75999999999999</v>
      </c>
      <c r="I490" s="240"/>
      <c r="J490" s="241">
        <f>ROUND(I490*H490,2)</f>
        <v>0</v>
      </c>
      <c r="K490" s="237" t="s">
        <v>343</v>
      </c>
      <c r="L490" s="73"/>
      <c r="M490" s="242" t="s">
        <v>34</v>
      </c>
      <c r="N490" s="243" t="s">
        <v>50</v>
      </c>
      <c r="O490" s="48"/>
      <c r="P490" s="244">
        <f>O490*H490</f>
        <v>0</v>
      </c>
      <c r="Q490" s="244">
        <v>0</v>
      </c>
      <c r="R490" s="244">
        <f>Q490*H490</f>
        <v>0</v>
      </c>
      <c r="S490" s="244">
        <v>0</v>
      </c>
      <c r="T490" s="245">
        <f>S490*H490</f>
        <v>0</v>
      </c>
      <c r="AR490" s="24" t="s">
        <v>579</v>
      </c>
      <c r="AT490" s="24" t="s">
        <v>184</v>
      </c>
      <c r="AU490" s="24" t="s">
        <v>90</v>
      </c>
      <c r="AY490" s="24" t="s">
        <v>183</v>
      </c>
      <c r="BE490" s="246">
        <f>IF(N490="základní",J490,0)</f>
        <v>0</v>
      </c>
      <c r="BF490" s="246">
        <f>IF(N490="snížená",J490,0)</f>
        <v>0</v>
      </c>
      <c r="BG490" s="246">
        <f>IF(N490="zákl. přenesená",J490,0)</f>
        <v>0</v>
      </c>
      <c r="BH490" s="246">
        <f>IF(N490="sníž. přenesená",J490,0)</f>
        <v>0</v>
      </c>
      <c r="BI490" s="246">
        <f>IF(N490="nulová",J490,0)</f>
        <v>0</v>
      </c>
      <c r="BJ490" s="24" t="s">
        <v>87</v>
      </c>
      <c r="BK490" s="246">
        <f>ROUND(I490*H490,2)</f>
        <v>0</v>
      </c>
      <c r="BL490" s="24" t="s">
        <v>579</v>
      </c>
      <c r="BM490" s="24" t="s">
        <v>2043</v>
      </c>
    </row>
    <row r="491" s="12" customFormat="1">
      <c r="B491" s="253"/>
      <c r="C491" s="254"/>
      <c r="D491" s="255" t="s">
        <v>275</v>
      </c>
      <c r="E491" s="256" t="s">
        <v>34</v>
      </c>
      <c r="F491" s="257" t="s">
        <v>1444</v>
      </c>
      <c r="G491" s="254"/>
      <c r="H491" s="258">
        <v>353.75999999999999</v>
      </c>
      <c r="I491" s="259"/>
      <c r="J491" s="254"/>
      <c r="K491" s="254"/>
      <c r="L491" s="260"/>
      <c r="M491" s="261"/>
      <c r="N491" s="262"/>
      <c r="O491" s="262"/>
      <c r="P491" s="262"/>
      <c r="Q491" s="262"/>
      <c r="R491" s="262"/>
      <c r="S491" s="262"/>
      <c r="T491" s="263"/>
      <c r="AT491" s="264" t="s">
        <v>275</v>
      </c>
      <c r="AU491" s="264" t="s">
        <v>90</v>
      </c>
      <c r="AV491" s="12" t="s">
        <v>90</v>
      </c>
      <c r="AW491" s="12" t="s">
        <v>42</v>
      </c>
      <c r="AX491" s="12" t="s">
        <v>79</v>
      </c>
      <c r="AY491" s="264" t="s">
        <v>183</v>
      </c>
    </row>
    <row r="492" s="1" customFormat="1" ht="25.5" customHeight="1">
      <c r="B492" s="47"/>
      <c r="C492" s="235" t="s">
        <v>2044</v>
      </c>
      <c r="D492" s="235" t="s">
        <v>184</v>
      </c>
      <c r="E492" s="236" t="s">
        <v>728</v>
      </c>
      <c r="F492" s="237" t="s">
        <v>2045</v>
      </c>
      <c r="G492" s="238" t="s">
        <v>318</v>
      </c>
      <c r="H492" s="239">
        <v>44.219999999999999</v>
      </c>
      <c r="I492" s="240"/>
      <c r="J492" s="241">
        <f>ROUND(I492*H492,2)</f>
        <v>0</v>
      </c>
      <c r="K492" s="237" t="s">
        <v>343</v>
      </c>
      <c r="L492" s="73"/>
      <c r="M492" s="242" t="s">
        <v>34</v>
      </c>
      <c r="N492" s="243" t="s">
        <v>50</v>
      </c>
      <c r="O492" s="48"/>
      <c r="P492" s="244">
        <f>O492*H492</f>
        <v>0</v>
      </c>
      <c r="Q492" s="244">
        <v>0</v>
      </c>
      <c r="R492" s="244">
        <f>Q492*H492</f>
        <v>0</v>
      </c>
      <c r="S492" s="244">
        <v>0</v>
      </c>
      <c r="T492" s="245">
        <f>S492*H492</f>
        <v>0</v>
      </c>
      <c r="AR492" s="24" t="s">
        <v>579</v>
      </c>
      <c r="AT492" s="24" t="s">
        <v>184</v>
      </c>
      <c r="AU492" s="24" t="s">
        <v>90</v>
      </c>
      <c r="AY492" s="24" t="s">
        <v>183</v>
      </c>
      <c r="BE492" s="246">
        <f>IF(N492="základní",J492,0)</f>
        <v>0</v>
      </c>
      <c r="BF492" s="246">
        <f>IF(N492="snížená",J492,0)</f>
        <v>0</v>
      </c>
      <c r="BG492" s="246">
        <f>IF(N492="zákl. přenesená",J492,0)</f>
        <v>0</v>
      </c>
      <c r="BH492" s="246">
        <f>IF(N492="sníž. přenesená",J492,0)</f>
        <v>0</v>
      </c>
      <c r="BI492" s="246">
        <f>IF(N492="nulová",J492,0)</f>
        <v>0</v>
      </c>
      <c r="BJ492" s="24" t="s">
        <v>87</v>
      </c>
      <c r="BK492" s="246">
        <f>ROUND(I492*H492,2)</f>
        <v>0</v>
      </c>
      <c r="BL492" s="24" t="s">
        <v>579</v>
      </c>
      <c r="BM492" s="24" t="s">
        <v>2046</v>
      </c>
    </row>
    <row r="493" s="12" customFormat="1">
      <c r="B493" s="253"/>
      <c r="C493" s="254"/>
      <c r="D493" s="255" t="s">
        <v>275</v>
      </c>
      <c r="E493" s="256" t="s">
        <v>34</v>
      </c>
      <c r="F493" s="257" t="s">
        <v>1447</v>
      </c>
      <c r="G493" s="254"/>
      <c r="H493" s="258">
        <v>44.219999999999999</v>
      </c>
      <c r="I493" s="259"/>
      <c r="J493" s="254"/>
      <c r="K493" s="254"/>
      <c r="L493" s="260"/>
      <c r="M493" s="275"/>
      <c r="N493" s="276"/>
      <c r="O493" s="276"/>
      <c r="P493" s="276"/>
      <c r="Q493" s="276"/>
      <c r="R493" s="276"/>
      <c r="S493" s="276"/>
      <c r="T493" s="277"/>
      <c r="AT493" s="264" t="s">
        <v>275</v>
      </c>
      <c r="AU493" s="264" t="s">
        <v>90</v>
      </c>
      <c r="AV493" s="12" t="s">
        <v>90</v>
      </c>
      <c r="AW493" s="12" t="s">
        <v>42</v>
      </c>
      <c r="AX493" s="12" t="s">
        <v>79</v>
      </c>
      <c r="AY493" s="264" t="s">
        <v>183</v>
      </c>
    </row>
    <row r="494" s="1" customFormat="1" ht="6.96" customHeight="1">
      <c r="B494" s="68"/>
      <c r="C494" s="69"/>
      <c r="D494" s="69"/>
      <c r="E494" s="69"/>
      <c r="F494" s="69"/>
      <c r="G494" s="69"/>
      <c r="H494" s="69"/>
      <c r="I494" s="180"/>
      <c r="J494" s="69"/>
      <c r="K494" s="69"/>
      <c r="L494" s="73"/>
    </row>
  </sheetData>
  <sheetProtection sheet="1" autoFilter="0" formatColumns="0" formatRows="0" objects="1" scenarios="1" spinCount="100000" saltValue="g2oJHC98dO8Ga0yfD4iW9ek2H1gorRj7W/uZttKlY8tMXt4Hz5nJjxJI7PVpDx1GQ/5s1CA8FrzEXK9NbCCnIg==" hashValue="zHhZVn/dl7R463WOyTXNnRPc8pCkHw/08z4zU05YeJ0Ma9pQun4edxix/Z1pCPDUlYZReGj0AhsxnKIwugrrdQ==" algorithmName="SHA-512" password="CC35"/>
  <autoFilter ref="C107:K493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96:H96"/>
    <mergeCell ref="E98:H98"/>
    <mergeCell ref="E100:H100"/>
    <mergeCell ref="G1:H1"/>
    <mergeCell ref="L2:V2"/>
  </mergeCells>
  <hyperlinks>
    <hyperlink ref="F1:G1" location="C2" display="1) Krycí list soupisu"/>
    <hyperlink ref="G1:H1" location="C58" display="2) Rekapitulace"/>
    <hyperlink ref="J1" location="C10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147</v>
      </c>
      <c r="G1" s="152" t="s">
        <v>148</v>
      </c>
      <c r="H1" s="152"/>
      <c r="I1" s="153"/>
      <c r="J1" s="152" t="s">
        <v>149</v>
      </c>
      <c r="K1" s="151" t="s">
        <v>150</v>
      </c>
      <c r="L1" s="152" t="s">
        <v>151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120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90</v>
      </c>
    </row>
    <row r="4" ht="36.96" customHeight="1">
      <c r="B4" s="28"/>
      <c r="C4" s="29"/>
      <c r="D4" s="30" t="s">
        <v>152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Výstavba ČOV a kanalizace v obci Kožlí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153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7"/>
      <c r="C9" s="48"/>
      <c r="D9" s="48"/>
      <c r="E9" s="156" t="s">
        <v>1347</v>
      </c>
      <c r="F9" s="48"/>
      <c r="G9" s="48"/>
      <c r="H9" s="48"/>
      <c r="I9" s="157"/>
      <c r="J9" s="48"/>
      <c r="K9" s="52"/>
    </row>
    <row r="10" s="1" customFormat="1">
      <c r="B10" s="47"/>
      <c r="C10" s="48"/>
      <c r="D10" s="40" t="s">
        <v>248</v>
      </c>
      <c r="E10" s="48"/>
      <c r="F10" s="48"/>
      <c r="G10" s="48"/>
      <c r="H10" s="48"/>
      <c r="I10" s="157"/>
      <c r="J10" s="48"/>
      <c r="K10" s="52"/>
    </row>
    <row r="11" s="1" customFormat="1" ht="36.96" customHeight="1">
      <c r="B11" s="47"/>
      <c r="C11" s="48"/>
      <c r="D11" s="48"/>
      <c r="E11" s="158" t="s">
        <v>2047</v>
      </c>
      <c r="F11" s="48"/>
      <c r="G11" s="48"/>
      <c r="H11" s="48"/>
      <c r="I11" s="157"/>
      <c r="J11" s="48"/>
      <c r="K11" s="52"/>
    </row>
    <row r="12" s="1" customFormat="1">
      <c r="B12" s="47"/>
      <c r="C12" s="48"/>
      <c r="D12" s="48"/>
      <c r="E12" s="48"/>
      <c r="F12" s="48"/>
      <c r="G12" s="48"/>
      <c r="H12" s="48"/>
      <c r="I12" s="157"/>
      <c r="J12" s="48"/>
      <c r="K12" s="52"/>
    </row>
    <row r="13" s="1" customFormat="1" ht="14.4" customHeight="1">
      <c r="B13" s="47"/>
      <c r="C13" s="48"/>
      <c r="D13" s="40" t="s">
        <v>20</v>
      </c>
      <c r="E13" s="48"/>
      <c r="F13" s="35" t="s">
        <v>114</v>
      </c>
      <c r="G13" s="48"/>
      <c r="H13" s="48"/>
      <c r="I13" s="159" t="s">
        <v>22</v>
      </c>
      <c r="J13" s="35" t="s">
        <v>23</v>
      </c>
      <c r="K13" s="52"/>
    </row>
    <row r="14" s="1" customFormat="1" ht="14.4" customHeight="1">
      <c r="B14" s="47"/>
      <c r="C14" s="48"/>
      <c r="D14" s="40" t="s">
        <v>24</v>
      </c>
      <c r="E14" s="48"/>
      <c r="F14" s="35" t="s">
        <v>25</v>
      </c>
      <c r="G14" s="48"/>
      <c r="H14" s="48"/>
      <c r="I14" s="159" t="s">
        <v>26</v>
      </c>
      <c r="J14" s="160" t="str">
        <f>'Rekapitulace stavby'!AN8</f>
        <v>30. 10. 2018</v>
      </c>
      <c r="K14" s="52"/>
    </row>
    <row r="15" s="1" customFormat="1" ht="21.84" customHeight="1">
      <c r="B15" s="47"/>
      <c r="C15" s="48"/>
      <c r="D15" s="34" t="s">
        <v>28</v>
      </c>
      <c r="E15" s="48"/>
      <c r="F15" s="42" t="s">
        <v>250</v>
      </c>
      <c r="G15" s="48"/>
      <c r="H15" s="48"/>
      <c r="I15" s="161" t="s">
        <v>30</v>
      </c>
      <c r="J15" s="42" t="s">
        <v>1349</v>
      </c>
      <c r="K15" s="52"/>
    </row>
    <row r="16" s="1" customFormat="1" ht="14.4" customHeight="1">
      <c r="B16" s="47"/>
      <c r="C16" s="48"/>
      <c r="D16" s="40" t="s">
        <v>32</v>
      </c>
      <c r="E16" s="48"/>
      <c r="F16" s="48"/>
      <c r="G16" s="48"/>
      <c r="H16" s="48"/>
      <c r="I16" s="159" t="s">
        <v>33</v>
      </c>
      <c r="J16" s="35" t="s">
        <v>34</v>
      </c>
      <c r="K16" s="52"/>
    </row>
    <row r="17" s="1" customFormat="1" ht="18" customHeight="1">
      <c r="B17" s="47"/>
      <c r="C17" s="48"/>
      <c r="D17" s="48"/>
      <c r="E17" s="35" t="s">
        <v>35</v>
      </c>
      <c r="F17" s="48"/>
      <c r="G17" s="48"/>
      <c r="H17" s="48"/>
      <c r="I17" s="159" t="s">
        <v>36</v>
      </c>
      <c r="J17" s="35" t="s">
        <v>34</v>
      </c>
      <c r="K17" s="52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157"/>
      <c r="J18" s="48"/>
      <c r="K18" s="52"/>
    </row>
    <row r="19" s="1" customFormat="1" ht="14.4" customHeight="1">
      <c r="B19" s="47"/>
      <c r="C19" s="48"/>
      <c r="D19" s="40" t="s">
        <v>37</v>
      </c>
      <c r="E19" s="48"/>
      <c r="F19" s="48"/>
      <c r="G19" s="48"/>
      <c r="H19" s="48"/>
      <c r="I19" s="159" t="s">
        <v>33</v>
      </c>
      <c r="J19" s="35" t="str">
        <f>IF('Rekapitulace stavby'!AN13="Vyplň údaj","",IF('Rekapitulace stavby'!AN13="","",'Rekapitulace stavby'!AN13))</f>
        <v/>
      </c>
      <c r="K19" s="52"/>
    </row>
    <row r="20" s="1" customFormat="1" ht="18" customHeight="1">
      <c r="B20" s="47"/>
      <c r="C20" s="48"/>
      <c r="D20" s="48"/>
      <c r="E20" s="35" t="str">
        <f>IF('Rekapitulace stavby'!E14="Vyplň údaj","",IF('Rekapitulace stavby'!E14="","",'Rekapitulace stavby'!E14))</f>
        <v/>
      </c>
      <c r="F20" s="48"/>
      <c r="G20" s="48"/>
      <c r="H20" s="48"/>
      <c r="I20" s="159" t="s">
        <v>36</v>
      </c>
      <c r="J20" s="35" t="str">
        <f>IF('Rekapitulace stavby'!AN14="Vyplň údaj","",IF('Rekapitulace stavby'!AN14="","",'Rekapitulace stavby'!AN14))</f>
        <v/>
      </c>
      <c r="K20" s="52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157"/>
      <c r="J21" s="48"/>
      <c r="K21" s="52"/>
    </row>
    <row r="22" s="1" customFormat="1" ht="14.4" customHeight="1">
      <c r="B22" s="47"/>
      <c r="C22" s="48"/>
      <c r="D22" s="40" t="s">
        <v>39</v>
      </c>
      <c r="E22" s="48"/>
      <c r="F22" s="48"/>
      <c r="G22" s="48"/>
      <c r="H22" s="48"/>
      <c r="I22" s="159" t="s">
        <v>33</v>
      </c>
      <c r="J22" s="35" t="s">
        <v>40</v>
      </c>
      <c r="K22" s="52"/>
    </row>
    <row r="23" s="1" customFormat="1" ht="18" customHeight="1">
      <c r="B23" s="47"/>
      <c r="C23" s="48"/>
      <c r="D23" s="48"/>
      <c r="E23" s="35" t="s">
        <v>41</v>
      </c>
      <c r="F23" s="48"/>
      <c r="G23" s="48"/>
      <c r="H23" s="48"/>
      <c r="I23" s="159" t="s">
        <v>36</v>
      </c>
      <c r="J23" s="35" t="s">
        <v>34</v>
      </c>
      <c r="K23" s="52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157"/>
      <c r="J24" s="48"/>
      <c r="K24" s="52"/>
    </row>
    <row r="25" s="1" customFormat="1" ht="14.4" customHeight="1">
      <c r="B25" s="47"/>
      <c r="C25" s="48"/>
      <c r="D25" s="40" t="s">
        <v>43</v>
      </c>
      <c r="E25" s="48"/>
      <c r="F25" s="48"/>
      <c r="G25" s="48"/>
      <c r="H25" s="48"/>
      <c r="I25" s="157"/>
      <c r="J25" s="48"/>
      <c r="K25" s="52"/>
    </row>
    <row r="26" s="7" customFormat="1" ht="16.5" customHeight="1">
      <c r="B26" s="162"/>
      <c r="C26" s="163"/>
      <c r="D26" s="163"/>
      <c r="E26" s="45" t="s">
        <v>34</v>
      </c>
      <c r="F26" s="45"/>
      <c r="G26" s="45"/>
      <c r="H26" s="45"/>
      <c r="I26" s="164"/>
      <c r="J26" s="163"/>
      <c r="K26" s="165"/>
    </row>
    <row r="27" s="1" customFormat="1" ht="6.96" customHeight="1">
      <c r="B27" s="47"/>
      <c r="C27" s="48"/>
      <c r="D27" s="48"/>
      <c r="E27" s="48"/>
      <c r="F27" s="48"/>
      <c r="G27" s="48"/>
      <c r="H27" s="48"/>
      <c r="I27" s="157"/>
      <c r="J27" s="48"/>
      <c r="K27" s="52"/>
    </row>
    <row r="28" s="1" customFormat="1" ht="6.96" customHeight="1">
      <c r="B28" s="47"/>
      <c r="C28" s="48"/>
      <c r="D28" s="107"/>
      <c r="E28" s="107"/>
      <c r="F28" s="107"/>
      <c r="G28" s="107"/>
      <c r="H28" s="107"/>
      <c r="I28" s="166"/>
      <c r="J28" s="107"/>
      <c r="K28" s="167"/>
    </row>
    <row r="29" s="1" customFormat="1" ht="25.44" customHeight="1">
      <c r="B29" s="47"/>
      <c r="C29" s="48"/>
      <c r="D29" s="168" t="s">
        <v>45</v>
      </c>
      <c r="E29" s="48"/>
      <c r="F29" s="48"/>
      <c r="G29" s="48"/>
      <c r="H29" s="48"/>
      <c r="I29" s="157"/>
      <c r="J29" s="169">
        <f>ROUND(J97,2)</f>
        <v>0</v>
      </c>
      <c r="K29" s="52"/>
    </row>
    <row r="30" s="1" customFormat="1" ht="6.96" customHeight="1">
      <c r="B30" s="47"/>
      <c r="C30" s="48"/>
      <c r="D30" s="107"/>
      <c r="E30" s="107"/>
      <c r="F30" s="107"/>
      <c r="G30" s="107"/>
      <c r="H30" s="107"/>
      <c r="I30" s="166"/>
      <c r="J30" s="107"/>
      <c r="K30" s="167"/>
    </row>
    <row r="31" s="1" customFormat="1" ht="14.4" customHeight="1">
      <c r="B31" s="47"/>
      <c r="C31" s="48"/>
      <c r="D31" s="48"/>
      <c r="E31" s="48"/>
      <c r="F31" s="53" t="s">
        <v>47</v>
      </c>
      <c r="G31" s="48"/>
      <c r="H31" s="48"/>
      <c r="I31" s="170" t="s">
        <v>46</v>
      </c>
      <c r="J31" s="53" t="s">
        <v>48</v>
      </c>
      <c r="K31" s="52"/>
    </row>
    <row r="32" s="1" customFormat="1" ht="14.4" customHeight="1">
      <c r="B32" s="47"/>
      <c r="C32" s="48"/>
      <c r="D32" s="56" t="s">
        <v>49</v>
      </c>
      <c r="E32" s="56" t="s">
        <v>50</v>
      </c>
      <c r="F32" s="171">
        <f>ROUND(SUM(BE97:BE276), 2)</f>
        <v>0</v>
      </c>
      <c r="G32" s="48"/>
      <c r="H32" s="48"/>
      <c r="I32" s="172">
        <v>0.20999999999999999</v>
      </c>
      <c r="J32" s="171">
        <f>ROUND(ROUND((SUM(BE97:BE276)), 2)*I32, 2)</f>
        <v>0</v>
      </c>
      <c r="K32" s="52"/>
    </row>
    <row r="33" s="1" customFormat="1" ht="14.4" customHeight="1">
      <c r="B33" s="47"/>
      <c r="C33" s="48"/>
      <c r="D33" s="48"/>
      <c r="E33" s="56" t="s">
        <v>51</v>
      </c>
      <c r="F33" s="171">
        <f>ROUND(SUM(BF97:BF276), 2)</f>
        <v>0</v>
      </c>
      <c r="G33" s="48"/>
      <c r="H33" s="48"/>
      <c r="I33" s="172">
        <v>0.14999999999999999</v>
      </c>
      <c r="J33" s="171">
        <f>ROUND(ROUND((SUM(BF97:BF276)), 2)*I33, 2)</f>
        <v>0</v>
      </c>
      <c r="K33" s="52"/>
    </row>
    <row r="34" hidden="1" s="1" customFormat="1" ht="14.4" customHeight="1">
      <c r="B34" s="47"/>
      <c r="C34" s="48"/>
      <c r="D34" s="48"/>
      <c r="E34" s="56" t="s">
        <v>52</v>
      </c>
      <c r="F34" s="171">
        <f>ROUND(SUM(BG97:BG276), 2)</f>
        <v>0</v>
      </c>
      <c r="G34" s="48"/>
      <c r="H34" s="48"/>
      <c r="I34" s="172">
        <v>0.20999999999999999</v>
      </c>
      <c r="J34" s="171">
        <v>0</v>
      </c>
      <c r="K34" s="52"/>
    </row>
    <row r="35" hidden="1" s="1" customFormat="1" ht="14.4" customHeight="1">
      <c r="B35" s="47"/>
      <c r="C35" s="48"/>
      <c r="D35" s="48"/>
      <c r="E35" s="56" t="s">
        <v>53</v>
      </c>
      <c r="F35" s="171">
        <f>ROUND(SUM(BH97:BH276), 2)</f>
        <v>0</v>
      </c>
      <c r="G35" s="48"/>
      <c r="H35" s="48"/>
      <c r="I35" s="172">
        <v>0.14999999999999999</v>
      </c>
      <c r="J35" s="171">
        <v>0</v>
      </c>
      <c r="K35" s="52"/>
    </row>
    <row r="36" hidden="1" s="1" customFormat="1" ht="14.4" customHeight="1">
      <c r="B36" s="47"/>
      <c r="C36" s="48"/>
      <c r="D36" s="48"/>
      <c r="E36" s="56" t="s">
        <v>54</v>
      </c>
      <c r="F36" s="171">
        <f>ROUND(SUM(BI97:BI276), 2)</f>
        <v>0</v>
      </c>
      <c r="G36" s="48"/>
      <c r="H36" s="48"/>
      <c r="I36" s="172">
        <v>0</v>
      </c>
      <c r="J36" s="171">
        <v>0</v>
      </c>
      <c r="K36" s="52"/>
    </row>
    <row r="37" s="1" customFormat="1" ht="6.96" customHeight="1">
      <c r="B37" s="47"/>
      <c r="C37" s="48"/>
      <c r="D37" s="48"/>
      <c r="E37" s="48"/>
      <c r="F37" s="48"/>
      <c r="G37" s="48"/>
      <c r="H37" s="48"/>
      <c r="I37" s="157"/>
      <c r="J37" s="48"/>
      <c r="K37" s="52"/>
    </row>
    <row r="38" s="1" customFormat="1" ht="25.44" customHeight="1">
      <c r="B38" s="47"/>
      <c r="C38" s="173"/>
      <c r="D38" s="174" t="s">
        <v>55</v>
      </c>
      <c r="E38" s="99"/>
      <c r="F38" s="99"/>
      <c r="G38" s="175" t="s">
        <v>56</v>
      </c>
      <c r="H38" s="176" t="s">
        <v>57</v>
      </c>
      <c r="I38" s="177"/>
      <c r="J38" s="178">
        <f>SUM(J29:J36)</f>
        <v>0</v>
      </c>
      <c r="K38" s="179"/>
    </row>
    <row r="39" s="1" customFormat="1" ht="14.4" customHeight="1">
      <c r="B39" s="68"/>
      <c r="C39" s="69"/>
      <c r="D39" s="69"/>
      <c r="E39" s="69"/>
      <c r="F39" s="69"/>
      <c r="G39" s="69"/>
      <c r="H39" s="69"/>
      <c r="I39" s="180"/>
      <c r="J39" s="69"/>
      <c r="K39" s="70"/>
    </row>
    <row r="43" s="1" customFormat="1" ht="6.96" customHeight="1">
      <c r="B43" s="181"/>
      <c r="C43" s="182"/>
      <c r="D43" s="182"/>
      <c r="E43" s="182"/>
      <c r="F43" s="182"/>
      <c r="G43" s="182"/>
      <c r="H43" s="182"/>
      <c r="I43" s="183"/>
      <c r="J43" s="182"/>
      <c r="K43" s="184"/>
    </row>
    <row r="44" s="1" customFormat="1" ht="36.96" customHeight="1">
      <c r="B44" s="47"/>
      <c r="C44" s="30" t="s">
        <v>159</v>
      </c>
      <c r="D44" s="48"/>
      <c r="E44" s="48"/>
      <c r="F44" s="48"/>
      <c r="G44" s="48"/>
      <c r="H44" s="48"/>
      <c r="I44" s="157"/>
      <c r="J44" s="48"/>
      <c r="K44" s="52"/>
    </row>
    <row r="45" s="1" customFormat="1" ht="6.96" customHeight="1">
      <c r="B45" s="47"/>
      <c r="C45" s="48"/>
      <c r="D45" s="48"/>
      <c r="E45" s="48"/>
      <c r="F45" s="48"/>
      <c r="G45" s="48"/>
      <c r="H45" s="48"/>
      <c r="I45" s="157"/>
      <c r="J45" s="48"/>
      <c r="K45" s="52"/>
    </row>
    <row r="46" s="1" customFormat="1" ht="14.4" customHeight="1">
      <c r="B46" s="47"/>
      <c r="C46" s="40" t="s">
        <v>18</v>
      </c>
      <c r="D46" s="48"/>
      <c r="E46" s="48"/>
      <c r="F46" s="48"/>
      <c r="G46" s="48"/>
      <c r="H46" s="48"/>
      <c r="I46" s="157"/>
      <c r="J46" s="48"/>
      <c r="K46" s="52"/>
    </row>
    <row r="47" s="1" customFormat="1" ht="16.5" customHeight="1">
      <c r="B47" s="47"/>
      <c r="C47" s="48"/>
      <c r="D47" s="48"/>
      <c r="E47" s="156" t="str">
        <f>E7</f>
        <v>Výstavba ČOV a kanalizace v obci Kožlí</v>
      </c>
      <c r="F47" s="40"/>
      <c r="G47" s="40"/>
      <c r="H47" s="40"/>
      <c r="I47" s="157"/>
      <c r="J47" s="48"/>
      <c r="K47" s="52"/>
    </row>
    <row r="48">
      <c r="B48" s="28"/>
      <c r="C48" s="40" t="s">
        <v>153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7"/>
      <c r="C49" s="48"/>
      <c r="D49" s="48"/>
      <c r="E49" s="156" t="s">
        <v>1347</v>
      </c>
      <c r="F49" s="48"/>
      <c r="G49" s="48"/>
      <c r="H49" s="48"/>
      <c r="I49" s="157"/>
      <c r="J49" s="48"/>
      <c r="K49" s="52"/>
    </row>
    <row r="50" s="1" customFormat="1" ht="14.4" customHeight="1">
      <c r="B50" s="47"/>
      <c r="C50" s="40" t="s">
        <v>248</v>
      </c>
      <c r="D50" s="48"/>
      <c r="E50" s="48"/>
      <c r="F50" s="48"/>
      <c r="G50" s="48"/>
      <c r="H50" s="48"/>
      <c r="I50" s="157"/>
      <c r="J50" s="48"/>
      <c r="K50" s="52"/>
    </row>
    <row r="51" s="1" customFormat="1" ht="17.25" customHeight="1">
      <c r="B51" s="47"/>
      <c r="C51" s="48"/>
      <c r="D51" s="48"/>
      <c r="E51" s="158" t="str">
        <f>E11</f>
        <v>2018_12_02.2 - SO 02.02 Propojovací potrubí k ČOV</v>
      </c>
      <c r="F51" s="48"/>
      <c r="G51" s="48"/>
      <c r="H51" s="48"/>
      <c r="I51" s="157"/>
      <c r="J51" s="48"/>
      <c r="K51" s="52"/>
    </row>
    <row r="52" s="1" customFormat="1" ht="6.96" customHeight="1">
      <c r="B52" s="47"/>
      <c r="C52" s="48"/>
      <c r="D52" s="48"/>
      <c r="E52" s="48"/>
      <c r="F52" s="48"/>
      <c r="G52" s="48"/>
      <c r="H52" s="48"/>
      <c r="I52" s="157"/>
      <c r="J52" s="48"/>
      <c r="K52" s="52"/>
    </row>
    <row r="53" s="1" customFormat="1" ht="18" customHeight="1">
      <c r="B53" s="47"/>
      <c r="C53" s="40" t="s">
        <v>24</v>
      </c>
      <c r="D53" s="48"/>
      <c r="E53" s="48"/>
      <c r="F53" s="35" t="str">
        <f>F14</f>
        <v>Kožlí u Orlíka</v>
      </c>
      <c r="G53" s="48"/>
      <c r="H53" s="48"/>
      <c r="I53" s="159" t="s">
        <v>26</v>
      </c>
      <c r="J53" s="160" t="str">
        <f>IF(J14="","",J14)</f>
        <v>30. 10. 2018</v>
      </c>
      <c r="K53" s="52"/>
    </row>
    <row r="54" s="1" customFormat="1" ht="6.96" customHeight="1">
      <c r="B54" s="47"/>
      <c r="C54" s="48"/>
      <c r="D54" s="48"/>
      <c r="E54" s="48"/>
      <c r="F54" s="48"/>
      <c r="G54" s="48"/>
      <c r="H54" s="48"/>
      <c r="I54" s="157"/>
      <c r="J54" s="48"/>
      <c r="K54" s="52"/>
    </row>
    <row r="55" s="1" customFormat="1">
      <c r="B55" s="47"/>
      <c r="C55" s="40" t="s">
        <v>32</v>
      </c>
      <c r="D55" s="48"/>
      <c r="E55" s="48"/>
      <c r="F55" s="35" t="str">
        <f>E17</f>
        <v>Obec Kožlí</v>
      </c>
      <c r="G55" s="48"/>
      <c r="H55" s="48"/>
      <c r="I55" s="159" t="s">
        <v>39</v>
      </c>
      <c r="J55" s="45" t="str">
        <f>E23</f>
        <v>Vodohospodážský rozvoj a výstavbna a.s.</v>
      </c>
      <c r="K55" s="52"/>
    </row>
    <row r="56" s="1" customFormat="1" ht="14.4" customHeight="1">
      <c r="B56" s="47"/>
      <c r="C56" s="40" t="s">
        <v>37</v>
      </c>
      <c r="D56" s="48"/>
      <c r="E56" s="48"/>
      <c r="F56" s="35" t="str">
        <f>IF(E20="","",E20)</f>
        <v/>
      </c>
      <c r="G56" s="48"/>
      <c r="H56" s="48"/>
      <c r="I56" s="157"/>
      <c r="J56" s="185"/>
      <c r="K56" s="52"/>
    </row>
    <row r="57" s="1" customFormat="1" ht="10.32" customHeight="1">
      <c r="B57" s="47"/>
      <c r="C57" s="48"/>
      <c r="D57" s="48"/>
      <c r="E57" s="48"/>
      <c r="F57" s="48"/>
      <c r="G57" s="48"/>
      <c r="H57" s="48"/>
      <c r="I57" s="157"/>
      <c r="J57" s="48"/>
      <c r="K57" s="52"/>
    </row>
    <row r="58" s="1" customFormat="1" ht="29.28" customHeight="1">
      <c r="B58" s="47"/>
      <c r="C58" s="186" t="s">
        <v>160</v>
      </c>
      <c r="D58" s="173"/>
      <c r="E58" s="173"/>
      <c r="F58" s="173"/>
      <c r="G58" s="173"/>
      <c r="H58" s="173"/>
      <c r="I58" s="187"/>
      <c r="J58" s="188" t="s">
        <v>161</v>
      </c>
      <c r="K58" s="189"/>
    </row>
    <row r="59" s="1" customFormat="1" ht="10.32" customHeight="1">
      <c r="B59" s="47"/>
      <c r="C59" s="48"/>
      <c r="D59" s="48"/>
      <c r="E59" s="48"/>
      <c r="F59" s="48"/>
      <c r="G59" s="48"/>
      <c r="H59" s="48"/>
      <c r="I59" s="157"/>
      <c r="J59" s="48"/>
      <c r="K59" s="52"/>
    </row>
    <row r="60" s="1" customFormat="1" ht="29.28" customHeight="1">
      <c r="B60" s="47"/>
      <c r="C60" s="190" t="s">
        <v>162</v>
      </c>
      <c r="D60" s="48"/>
      <c r="E60" s="48"/>
      <c r="F60" s="48"/>
      <c r="G60" s="48"/>
      <c r="H60" s="48"/>
      <c r="I60" s="157"/>
      <c r="J60" s="169">
        <f>J97</f>
        <v>0</v>
      </c>
      <c r="K60" s="52"/>
      <c r="AU60" s="24" t="s">
        <v>163</v>
      </c>
    </row>
    <row r="61" s="8" customFormat="1" ht="24.96" customHeight="1">
      <c r="B61" s="191"/>
      <c r="C61" s="192"/>
      <c r="D61" s="193" t="s">
        <v>252</v>
      </c>
      <c r="E61" s="194"/>
      <c r="F61" s="194"/>
      <c r="G61" s="194"/>
      <c r="H61" s="194"/>
      <c r="I61" s="195"/>
      <c r="J61" s="196">
        <f>J98</f>
        <v>0</v>
      </c>
      <c r="K61" s="197"/>
    </row>
    <row r="62" s="9" customFormat="1" ht="19.92" customHeight="1">
      <c r="B62" s="198"/>
      <c r="C62" s="199"/>
      <c r="D62" s="200" t="s">
        <v>253</v>
      </c>
      <c r="E62" s="201"/>
      <c r="F62" s="201"/>
      <c r="G62" s="201"/>
      <c r="H62" s="201"/>
      <c r="I62" s="202"/>
      <c r="J62" s="203">
        <f>J99</f>
        <v>0</v>
      </c>
      <c r="K62" s="204"/>
    </row>
    <row r="63" s="9" customFormat="1" ht="19.92" customHeight="1">
      <c r="B63" s="198"/>
      <c r="C63" s="199"/>
      <c r="D63" s="200" t="s">
        <v>254</v>
      </c>
      <c r="E63" s="201"/>
      <c r="F63" s="201"/>
      <c r="G63" s="201"/>
      <c r="H63" s="201"/>
      <c r="I63" s="202"/>
      <c r="J63" s="203">
        <f>J162</f>
        <v>0</v>
      </c>
      <c r="K63" s="204"/>
    </row>
    <row r="64" s="9" customFormat="1" ht="19.92" customHeight="1">
      <c r="B64" s="198"/>
      <c r="C64" s="199"/>
      <c r="D64" s="200" t="s">
        <v>255</v>
      </c>
      <c r="E64" s="201"/>
      <c r="F64" s="201"/>
      <c r="G64" s="201"/>
      <c r="H64" s="201"/>
      <c r="I64" s="202"/>
      <c r="J64" s="203">
        <f>J171</f>
        <v>0</v>
      </c>
      <c r="K64" s="204"/>
    </row>
    <row r="65" s="9" customFormat="1" ht="19.92" customHeight="1">
      <c r="B65" s="198"/>
      <c r="C65" s="199"/>
      <c r="D65" s="200" t="s">
        <v>256</v>
      </c>
      <c r="E65" s="201"/>
      <c r="F65" s="201"/>
      <c r="G65" s="201"/>
      <c r="H65" s="201"/>
      <c r="I65" s="202"/>
      <c r="J65" s="203">
        <f>J184</f>
        <v>0</v>
      </c>
      <c r="K65" s="204"/>
    </row>
    <row r="66" s="9" customFormat="1" ht="19.92" customHeight="1">
      <c r="B66" s="198"/>
      <c r="C66" s="199"/>
      <c r="D66" s="200" t="s">
        <v>2048</v>
      </c>
      <c r="E66" s="201"/>
      <c r="F66" s="201"/>
      <c r="G66" s="201"/>
      <c r="H66" s="201"/>
      <c r="I66" s="202"/>
      <c r="J66" s="203">
        <f>J193</f>
        <v>0</v>
      </c>
      <c r="K66" s="204"/>
    </row>
    <row r="67" s="9" customFormat="1" ht="19.92" customHeight="1">
      <c r="B67" s="198"/>
      <c r="C67" s="199"/>
      <c r="D67" s="200" t="s">
        <v>259</v>
      </c>
      <c r="E67" s="201"/>
      <c r="F67" s="201"/>
      <c r="G67" s="201"/>
      <c r="H67" s="201"/>
      <c r="I67" s="202"/>
      <c r="J67" s="203">
        <f>J196</f>
        <v>0</v>
      </c>
      <c r="K67" s="204"/>
    </row>
    <row r="68" s="9" customFormat="1" ht="19.92" customHeight="1">
      <c r="B68" s="198"/>
      <c r="C68" s="199"/>
      <c r="D68" s="200" t="s">
        <v>260</v>
      </c>
      <c r="E68" s="201"/>
      <c r="F68" s="201"/>
      <c r="G68" s="201"/>
      <c r="H68" s="201"/>
      <c r="I68" s="202"/>
      <c r="J68" s="203">
        <f>J245</f>
        <v>0</v>
      </c>
      <c r="K68" s="204"/>
    </row>
    <row r="69" s="9" customFormat="1" ht="14.88" customHeight="1">
      <c r="B69" s="198"/>
      <c r="C69" s="199"/>
      <c r="D69" s="200" t="s">
        <v>261</v>
      </c>
      <c r="E69" s="201"/>
      <c r="F69" s="201"/>
      <c r="G69" s="201"/>
      <c r="H69" s="201"/>
      <c r="I69" s="202"/>
      <c r="J69" s="203">
        <f>J246</f>
        <v>0</v>
      </c>
      <c r="K69" s="204"/>
    </row>
    <row r="70" s="8" customFormat="1" ht="24.96" customHeight="1">
      <c r="B70" s="191"/>
      <c r="C70" s="192"/>
      <c r="D70" s="193" t="s">
        <v>262</v>
      </c>
      <c r="E70" s="194"/>
      <c r="F70" s="194"/>
      <c r="G70" s="194"/>
      <c r="H70" s="194"/>
      <c r="I70" s="195"/>
      <c r="J70" s="196">
        <f>J251</f>
        <v>0</v>
      </c>
      <c r="K70" s="197"/>
    </row>
    <row r="71" s="9" customFormat="1" ht="19.92" customHeight="1">
      <c r="B71" s="198"/>
      <c r="C71" s="199"/>
      <c r="D71" s="200" t="s">
        <v>263</v>
      </c>
      <c r="E71" s="201"/>
      <c r="F71" s="201"/>
      <c r="G71" s="201"/>
      <c r="H71" s="201"/>
      <c r="I71" s="202"/>
      <c r="J71" s="203">
        <f>J252</f>
        <v>0</v>
      </c>
      <c r="K71" s="204"/>
    </row>
    <row r="72" s="8" customFormat="1" ht="24.96" customHeight="1">
      <c r="B72" s="191"/>
      <c r="C72" s="192"/>
      <c r="D72" s="193" t="s">
        <v>264</v>
      </c>
      <c r="E72" s="194"/>
      <c r="F72" s="194"/>
      <c r="G72" s="194"/>
      <c r="H72" s="194"/>
      <c r="I72" s="195"/>
      <c r="J72" s="196">
        <f>J255</f>
        <v>0</v>
      </c>
      <c r="K72" s="197"/>
    </row>
    <row r="73" s="9" customFormat="1" ht="19.92" customHeight="1">
      <c r="B73" s="198"/>
      <c r="C73" s="199"/>
      <c r="D73" s="200" t="s">
        <v>265</v>
      </c>
      <c r="E73" s="201"/>
      <c r="F73" s="201"/>
      <c r="G73" s="201"/>
      <c r="H73" s="201"/>
      <c r="I73" s="202"/>
      <c r="J73" s="203">
        <f>J256</f>
        <v>0</v>
      </c>
      <c r="K73" s="204"/>
    </row>
    <row r="74" s="9" customFormat="1" ht="19.92" customHeight="1">
      <c r="B74" s="198"/>
      <c r="C74" s="199"/>
      <c r="D74" s="200" t="s">
        <v>2049</v>
      </c>
      <c r="E74" s="201"/>
      <c r="F74" s="201"/>
      <c r="G74" s="201"/>
      <c r="H74" s="201"/>
      <c r="I74" s="202"/>
      <c r="J74" s="203">
        <f>J259</f>
        <v>0</v>
      </c>
      <c r="K74" s="204"/>
    </row>
    <row r="75" s="9" customFormat="1" ht="19.92" customHeight="1">
      <c r="B75" s="198"/>
      <c r="C75" s="199"/>
      <c r="D75" s="200" t="s">
        <v>266</v>
      </c>
      <c r="E75" s="201"/>
      <c r="F75" s="201"/>
      <c r="G75" s="201"/>
      <c r="H75" s="201"/>
      <c r="I75" s="202"/>
      <c r="J75" s="203">
        <f>J270</f>
        <v>0</v>
      </c>
      <c r="K75" s="204"/>
    </row>
    <row r="76" s="1" customFormat="1" ht="21.84" customHeight="1">
      <c r="B76" s="47"/>
      <c r="C76" s="48"/>
      <c r="D76" s="48"/>
      <c r="E76" s="48"/>
      <c r="F76" s="48"/>
      <c r="G76" s="48"/>
      <c r="H76" s="48"/>
      <c r="I76" s="157"/>
      <c r="J76" s="48"/>
      <c r="K76" s="52"/>
    </row>
    <row r="77" s="1" customFormat="1" ht="6.96" customHeight="1">
      <c r="B77" s="68"/>
      <c r="C77" s="69"/>
      <c r="D77" s="69"/>
      <c r="E77" s="69"/>
      <c r="F77" s="69"/>
      <c r="G77" s="69"/>
      <c r="H77" s="69"/>
      <c r="I77" s="180"/>
      <c r="J77" s="69"/>
      <c r="K77" s="70"/>
    </row>
    <row r="81" s="1" customFormat="1" ht="6.96" customHeight="1">
      <c r="B81" s="71"/>
      <c r="C81" s="72"/>
      <c r="D81" s="72"/>
      <c r="E81" s="72"/>
      <c r="F81" s="72"/>
      <c r="G81" s="72"/>
      <c r="H81" s="72"/>
      <c r="I81" s="183"/>
      <c r="J81" s="72"/>
      <c r="K81" s="72"/>
      <c r="L81" s="73"/>
    </row>
    <row r="82" s="1" customFormat="1" ht="36.96" customHeight="1">
      <c r="B82" s="47"/>
      <c r="C82" s="74" t="s">
        <v>166</v>
      </c>
      <c r="D82" s="75"/>
      <c r="E82" s="75"/>
      <c r="F82" s="75"/>
      <c r="G82" s="75"/>
      <c r="H82" s="75"/>
      <c r="I82" s="205"/>
      <c r="J82" s="75"/>
      <c r="K82" s="75"/>
      <c r="L82" s="73"/>
    </row>
    <row r="83" s="1" customFormat="1" ht="6.96" customHeight="1">
      <c r="B83" s="47"/>
      <c r="C83" s="75"/>
      <c r="D83" s="75"/>
      <c r="E83" s="75"/>
      <c r="F83" s="75"/>
      <c r="G83" s="75"/>
      <c r="H83" s="75"/>
      <c r="I83" s="205"/>
      <c r="J83" s="75"/>
      <c r="K83" s="75"/>
      <c r="L83" s="73"/>
    </row>
    <row r="84" s="1" customFormat="1" ht="14.4" customHeight="1">
      <c r="B84" s="47"/>
      <c r="C84" s="77" t="s">
        <v>18</v>
      </c>
      <c r="D84" s="75"/>
      <c r="E84" s="75"/>
      <c r="F84" s="75"/>
      <c r="G84" s="75"/>
      <c r="H84" s="75"/>
      <c r="I84" s="205"/>
      <c r="J84" s="75"/>
      <c r="K84" s="75"/>
      <c r="L84" s="73"/>
    </row>
    <row r="85" s="1" customFormat="1" ht="16.5" customHeight="1">
      <c r="B85" s="47"/>
      <c r="C85" s="75"/>
      <c r="D85" s="75"/>
      <c r="E85" s="206" t="str">
        <f>E7</f>
        <v>Výstavba ČOV a kanalizace v obci Kožlí</v>
      </c>
      <c r="F85" s="77"/>
      <c r="G85" s="77"/>
      <c r="H85" s="77"/>
      <c r="I85" s="205"/>
      <c r="J85" s="75"/>
      <c r="K85" s="75"/>
      <c r="L85" s="73"/>
    </row>
    <row r="86">
      <c r="B86" s="28"/>
      <c r="C86" s="77" t="s">
        <v>153</v>
      </c>
      <c r="D86" s="251"/>
      <c r="E86" s="251"/>
      <c r="F86" s="251"/>
      <c r="G86" s="251"/>
      <c r="H86" s="251"/>
      <c r="I86" s="149"/>
      <c r="J86" s="251"/>
      <c r="K86" s="251"/>
      <c r="L86" s="252"/>
    </row>
    <row r="87" s="1" customFormat="1" ht="16.5" customHeight="1">
      <c r="B87" s="47"/>
      <c r="C87" s="75"/>
      <c r="D87" s="75"/>
      <c r="E87" s="206" t="s">
        <v>1347</v>
      </c>
      <c r="F87" s="75"/>
      <c r="G87" s="75"/>
      <c r="H87" s="75"/>
      <c r="I87" s="205"/>
      <c r="J87" s="75"/>
      <c r="K87" s="75"/>
      <c r="L87" s="73"/>
    </row>
    <row r="88" s="1" customFormat="1" ht="14.4" customHeight="1">
      <c r="B88" s="47"/>
      <c r="C88" s="77" t="s">
        <v>248</v>
      </c>
      <c r="D88" s="75"/>
      <c r="E88" s="75"/>
      <c r="F88" s="75"/>
      <c r="G88" s="75"/>
      <c r="H88" s="75"/>
      <c r="I88" s="205"/>
      <c r="J88" s="75"/>
      <c r="K88" s="75"/>
      <c r="L88" s="73"/>
    </row>
    <row r="89" s="1" customFormat="1" ht="17.25" customHeight="1">
      <c r="B89" s="47"/>
      <c r="C89" s="75"/>
      <c r="D89" s="75"/>
      <c r="E89" s="83" t="str">
        <f>E11</f>
        <v>2018_12_02.2 - SO 02.02 Propojovací potrubí k ČOV</v>
      </c>
      <c r="F89" s="75"/>
      <c r="G89" s="75"/>
      <c r="H89" s="75"/>
      <c r="I89" s="205"/>
      <c r="J89" s="75"/>
      <c r="K89" s="75"/>
      <c r="L89" s="73"/>
    </row>
    <row r="90" s="1" customFormat="1" ht="6.96" customHeight="1">
      <c r="B90" s="47"/>
      <c r="C90" s="75"/>
      <c r="D90" s="75"/>
      <c r="E90" s="75"/>
      <c r="F90" s="75"/>
      <c r="G90" s="75"/>
      <c r="H90" s="75"/>
      <c r="I90" s="205"/>
      <c r="J90" s="75"/>
      <c r="K90" s="75"/>
      <c r="L90" s="73"/>
    </row>
    <row r="91" s="1" customFormat="1" ht="18" customHeight="1">
      <c r="B91" s="47"/>
      <c r="C91" s="77" t="s">
        <v>24</v>
      </c>
      <c r="D91" s="75"/>
      <c r="E91" s="75"/>
      <c r="F91" s="207" t="str">
        <f>F14</f>
        <v>Kožlí u Orlíka</v>
      </c>
      <c r="G91" s="75"/>
      <c r="H91" s="75"/>
      <c r="I91" s="208" t="s">
        <v>26</v>
      </c>
      <c r="J91" s="86" t="str">
        <f>IF(J14="","",J14)</f>
        <v>30. 10. 2018</v>
      </c>
      <c r="K91" s="75"/>
      <c r="L91" s="73"/>
    </row>
    <row r="92" s="1" customFormat="1" ht="6.96" customHeight="1">
      <c r="B92" s="47"/>
      <c r="C92" s="75"/>
      <c r="D92" s="75"/>
      <c r="E92" s="75"/>
      <c r="F92" s="75"/>
      <c r="G92" s="75"/>
      <c r="H92" s="75"/>
      <c r="I92" s="205"/>
      <c r="J92" s="75"/>
      <c r="K92" s="75"/>
      <c r="L92" s="73"/>
    </row>
    <row r="93" s="1" customFormat="1">
      <c r="B93" s="47"/>
      <c r="C93" s="77" t="s">
        <v>32</v>
      </c>
      <c r="D93" s="75"/>
      <c r="E93" s="75"/>
      <c r="F93" s="207" t="str">
        <f>E17</f>
        <v>Obec Kožlí</v>
      </c>
      <c r="G93" s="75"/>
      <c r="H93" s="75"/>
      <c r="I93" s="208" t="s">
        <v>39</v>
      </c>
      <c r="J93" s="207" t="str">
        <f>E23</f>
        <v>Vodohospodážský rozvoj a výstavbna a.s.</v>
      </c>
      <c r="K93" s="75"/>
      <c r="L93" s="73"/>
    </row>
    <row r="94" s="1" customFormat="1" ht="14.4" customHeight="1">
      <c r="B94" s="47"/>
      <c r="C94" s="77" t="s">
        <v>37</v>
      </c>
      <c r="D94" s="75"/>
      <c r="E94" s="75"/>
      <c r="F94" s="207" t="str">
        <f>IF(E20="","",E20)</f>
        <v/>
      </c>
      <c r="G94" s="75"/>
      <c r="H94" s="75"/>
      <c r="I94" s="205"/>
      <c r="J94" s="75"/>
      <c r="K94" s="75"/>
      <c r="L94" s="73"/>
    </row>
    <row r="95" s="1" customFormat="1" ht="10.32" customHeight="1">
      <c r="B95" s="47"/>
      <c r="C95" s="75"/>
      <c r="D95" s="75"/>
      <c r="E95" s="75"/>
      <c r="F95" s="75"/>
      <c r="G95" s="75"/>
      <c r="H95" s="75"/>
      <c r="I95" s="205"/>
      <c r="J95" s="75"/>
      <c r="K95" s="75"/>
      <c r="L95" s="73"/>
    </row>
    <row r="96" s="10" customFormat="1" ht="29.28" customHeight="1">
      <c r="B96" s="209"/>
      <c r="C96" s="210" t="s">
        <v>167</v>
      </c>
      <c r="D96" s="211" t="s">
        <v>64</v>
      </c>
      <c r="E96" s="211" t="s">
        <v>60</v>
      </c>
      <c r="F96" s="211" t="s">
        <v>168</v>
      </c>
      <c r="G96" s="211" t="s">
        <v>169</v>
      </c>
      <c r="H96" s="211" t="s">
        <v>170</v>
      </c>
      <c r="I96" s="212" t="s">
        <v>171</v>
      </c>
      <c r="J96" s="211" t="s">
        <v>161</v>
      </c>
      <c r="K96" s="213" t="s">
        <v>172</v>
      </c>
      <c r="L96" s="214"/>
      <c r="M96" s="103" t="s">
        <v>173</v>
      </c>
      <c r="N96" s="104" t="s">
        <v>49</v>
      </c>
      <c r="O96" s="104" t="s">
        <v>174</v>
      </c>
      <c r="P96" s="104" t="s">
        <v>175</v>
      </c>
      <c r="Q96" s="104" t="s">
        <v>176</v>
      </c>
      <c r="R96" s="104" t="s">
        <v>177</v>
      </c>
      <c r="S96" s="104" t="s">
        <v>178</v>
      </c>
      <c r="T96" s="105" t="s">
        <v>179</v>
      </c>
    </row>
    <row r="97" s="1" customFormat="1" ht="29.28" customHeight="1">
      <c r="B97" s="47"/>
      <c r="C97" s="109" t="s">
        <v>162</v>
      </c>
      <c r="D97" s="75"/>
      <c r="E97" s="75"/>
      <c r="F97" s="75"/>
      <c r="G97" s="75"/>
      <c r="H97" s="75"/>
      <c r="I97" s="205"/>
      <c r="J97" s="215">
        <f>BK97</f>
        <v>0</v>
      </c>
      <c r="K97" s="75"/>
      <c r="L97" s="73"/>
      <c r="M97" s="106"/>
      <c r="N97" s="107"/>
      <c r="O97" s="107"/>
      <c r="P97" s="216">
        <f>P98+P251+P255</f>
        <v>0</v>
      </c>
      <c r="Q97" s="107"/>
      <c r="R97" s="216">
        <f>R98+R251+R255</f>
        <v>144.71703540000002</v>
      </c>
      <c r="S97" s="107"/>
      <c r="T97" s="217">
        <f>T98+T251+T255</f>
        <v>0</v>
      </c>
      <c r="AT97" s="24" t="s">
        <v>78</v>
      </c>
      <c r="AU97" s="24" t="s">
        <v>163</v>
      </c>
      <c r="BK97" s="218">
        <f>BK98+BK251+BK255</f>
        <v>0</v>
      </c>
    </row>
    <row r="98" s="11" customFormat="1" ht="37.44" customHeight="1">
      <c r="B98" s="219"/>
      <c r="C98" s="220"/>
      <c r="D98" s="221" t="s">
        <v>78</v>
      </c>
      <c r="E98" s="222" t="s">
        <v>267</v>
      </c>
      <c r="F98" s="222" t="s">
        <v>268</v>
      </c>
      <c r="G98" s="220"/>
      <c r="H98" s="220"/>
      <c r="I98" s="223"/>
      <c r="J98" s="224">
        <f>BK98</f>
        <v>0</v>
      </c>
      <c r="K98" s="220"/>
      <c r="L98" s="225"/>
      <c r="M98" s="226"/>
      <c r="N98" s="227"/>
      <c r="O98" s="227"/>
      <c r="P98" s="228">
        <f>P99+P162+P171+P184+P193+P196+P245</f>
        <v>0</v>
      </c>
      <c r="Q98" s="227"/>
      <c r="R98" s="228">
        <f>R99+R162+R171+R184+R193+R196+R245</f>
        <v>144.71703540000002</v>
      </c>
      <c r="S98" s="227"/>
      <c r="T98" s="229">
        <f>T99+T162+T171+T184+T193+T196+T245</f>
        <v>0</v>
      </c>
      <c r="AR98" s="230" t="s">
        <v>87</v>
      </c>
      <c r="AT98" s="231" t="s">
        <v>78</v>
      </c>
      <c r="AU98" s="231" t="s">
        <v>79</v>
      </c>
      <c r="AY98" s="230" t="s">
        <v>183</v>
      </c>
      <c r="BK98" s="232">
        <f>BK99+BK162+BK171+BK184+BK193+BK196+BK245</f>
        <v>0</v>
      </c>
    </row>
    <row r="99" s="11" customFormat="1" ht="19.92" customHeight="1">
      <c r="B99" s="219"/>
      <c r="C99" s="220"/>
      <c r="D99" s="221" t="s">
        <v>78</v>
      </c>
      <c r="E99" s="233" t="s">
        <v>87</v>
      </c>
      <c r="F99" s="233" t="s">
        <v>269</v>
      </c>
      <c r="G99" s="220"/>
      <c r="H99" s="220"/>
      <c r="I99" s="223"/>
      <c r="J99" s="234">
        <f>BK99</f>
        <v>0</v>
      </c>
      <c r="K99" s="220"/>
      <c r="L99" s="225"/>
      <c r="M99" s="226"/>
      <c r="N99" s="227"/>
      <c r="O99" s="227"/>
      <c r="P99" s="228">
        <f>SUM(P100:P161)</f>
        <v>0</v>
      </c>
      <c r="Q99" s="227"/>
      <c r="R99" s="228">
        <f>SUM(R100:R161)</f>
        <v>82.019207200000011</v>
      </c>
      <c r="S99" s="227"/>
      <c r="T99" s="229">
        <f>SUM(T100:T161)</f>
        <v>0</v>
      </c>
      <c r="AR99" s="230" t="s">
        <v>87</v>
      </c>
      <c r="AT99" s="231" t="s">
        <v>78</v>
      </c>
      <c r="AU99" s="231" t="s">
        <v>87</v>
      </c>
      <c r="AY99" s="230" t="s">
        <v>183</v>
      </c>
      <c r="BK99" s="232">
        <f>SUM(BK100:BK161)</f>
        <v>0</v>
      </c>
    </row>
    <row r="100" s="1" customFormat="1" ht="16.5" customHeight="1">
      <c r="B100" s="47"/>
      <c r="C100" s="235" t="s">
        <v>87</v>
      </c>
      <c r="D100" s="235" t="s">
        <v>184</v>
      </c>
      <c r="E100" s="236" t="s">
        <v>287</v>
      </c>
      <c r="F100" s="237" t="s">
        <v>288</v>
      </c>
      <c r="G100" s="238" t="s">
        <v>289</v>
      </c>
      <c r="H100" s="239">
        <v>100</v>
      </c>
      <c r="I100" s="240"/>
      <c r="J100" s="241">
        <f>ROUND(I100*H100,2)</f>
        <v>0</v>
      </c>
      <c r="K100" s="237" t="s">
        <v>343</v>
      </c>
      <c r="L100" s="73"/>
      <c r="M100" s="242" t="s">
        <v>34</v>
      </c>
      <c r="N100" s="243" t="s">
        <v>50</v>
      </c>
      <c r="O100" s="48"/>
      <c r="P100" s="244">
        <f>O100*H100</f>
        <v>0</v>
      </c>
      <c r="Q100" s="244">
        <v>0.0072700000000000004</v>
      </c>
      <c r="R100" s="244">
        <f>Q100*H100</f>
        <v>0.72700000000000009</v>
      </c>
      <c r="S100" s="244">
        <v>0</v>
      </c>
      <c r="T100" s="245">
        <f>S100*H100</f>
        <v>0</v>
      </c>
      <c r="AR100" s="24" t="s">
        <v>197</v>
      </c>
      <c r="AT100" s="24" t="s">
        <v>184</v>
      </c>
      <c r="AU100" s="24" t="s">
        <v>90</v>
      </c>
      <c r="AY100" s="24" t="s">
        <v>183</v>
      </c>
      <c r="BE100" s="246">
        <f>IF(N100="základní",J100,0)</f>
        <v>0</v>
      </c>
      <c r="BF100" s="246">
        <f>IF(N100="snížená",J100,0)</f>
        <v>0</v>
      </c>
      <c r="BG100" s="246">
        <f>IF(N100="zákl. přenesená",J100,0)</f>
        <v>0</v>
      </c>
      <c r="BH100" s="246">
        <f>IF(N100="sníž. přenesená",J100,0)</f>
        <v>0</v>
      </c>
      <c r="BI100" s="246">
        <f>IF(N100="nulová",J100,0)</f>
        <v>0</v>
      </c>
      <c r="BJ100" s="24" t="s">
        <v>87</v>
      </c>
      <c r="BK100" s="246">
        <f>ROUND(I100*H100,2)</f>
        <v>0</v>
      </c>
      <c r="BL100" s="24" t="s">
        <v>197</v>
      </c>
      <c r="BM100" s="24" t="s">
        <v>2050</v>
      </c>
    </row>
    <row r="101" s="12" customFormat="1">
      <c r="B101" s="253"/>
      <c r="C101" s="254"/>
      <c r="D101" s="255" t="s">
        <v>275</v>
      </c>
      <c r="E101" s="256" t="s">
        <v>34</v>
      </c>
      <c r="F101" s="257" t="s">
        <v>291</v>
      </c>
      <c r="G101" s="254"/>
      <c r="H101" s="258">
        <v>100</v>
      </c>
      <c r="I101" s="259"/>
      <c r="J101" s="254"/>
      <c r="K101" s="254"/>
      <c r="L101" s="260"/>
      <c r="M101" s="261"/>
      <c r="N101" s="262"/>
      <c r="O101" s="262"/>
      <c r="P101" s="262"/>
      <c r="Q101" s="262"/>
      <c r="R101" s="262"/>
      <c r="S101" s="262"/>
      <c r="T101" s="263"/>
      <c r="AT101" s="264" t="s">
        <v>275</v>
      </c>
      <c r="AU101" s="264" t="s">
        <v>90</v>
      </c>
      <c r="AV101" s="12" t="s">
        <v>90</v>
      </c>
      <c r="AW101" s="12" t="s">
        <v>42</v>
      </c>
      <c r="AX101" s="12" t="s">
        <v>87</v>
      </c>
      <c r="AY101" s="264" t="s">
        <v>183</v>
      </c>
    </row>
    <row r="102" s="1" customFormat="1" ht="25.5" customHeight="1">
      <c r="B102" s="47"/>
      <c r="C102" s="235" t="s">
        <v>90</v>
      </c>
      <c r="D102" s="235" t="s">
        <v>184</v>
      </c>
      <c r="E102" s="236" t="s">
        <v>292</v>
      </c>
      <c r="F102" s="237" t="s">
        <v>293</v>
      </c>
      <c r="G102" s="238" t="s">
        <v>294</v>
      </c>
      <c r="H102" s="239">
        <v>30</v>
      </c>
      <c r="I102" s="240"/>
      <c r="J102" s="241">
        <f>ROUND(I102*H102,2)</f>
        <v>0</v>
      </c>
      <c r="K102" s="237" t="s">
        <v>343</v>
      </c>
      <c r="L102" s="73"/>
      <c r="M102" s="242" t="s">
        <v>34</v>
      </c>
      <c r="N102" s="243" t="s">
        <v>50</v>
      </c>
      <c r="O102" s="48"/>
      <c r="P102" s="244">
        <f>O102*H102</f>
        <v>0</v>
      </c>
      <c r="Q102" s="244">
        <v>0</v>
      </c>
      <c r="R102" s="244">
        <f>Q102*H102</f>
        <v>0</v>
      </c>
      <c r="S102" s="244">
        <v>0</v>
      </c>
      <c r="T102" s="245">
        <f>S102*H102</f>
        <v>0</v>
      </c>
      <c r="AR102" s="24" t="s">
        <v>197</v>
      </c>
      <c r="AT102" s="24" t="s">
        <v>184</v>
      </c>
      <c r="AU102" s="24" t="s">
        <v>90</v>
      </c>
      <c r="AY102" s="24" t="s">
        <v>183</v>
      </c>
      <c r="BE102" s="246">
        <f>IF(N102="základní",J102,0)</f>
        <v>0</v>
      </c>
      <c r="BF102" s="246">
        <f>IF(N102="snížená",J102,0)</f>
        <v>0</v>
      </c>
      <c r="BG102" s="246">
        <f>IF(N102="zákl. přenesená",J102,0)</f>
        <v>0</v>
      </c>
      <c r="BH102" s="246">
        <f>IF(N102="sníž. přenesená",J102,0)</f>
        <v>0</v>
      </c>
      <c r="BI102" s="246">
        <f>IF(N102="nulová",J102,0)</f>
        <v>0</v>
      </c>
      <c r="BJ102" s="24" t="s">
        <v>87</v>
      </c>
      <c r="BK102" s="246">
        <f>ROUND(I102*H102,2)</f>
        <v>0</v>
      </c>
      <c r="BL102" s="24" t="s">
        <v>197</v>
      </c>
      <c r="BM102" s="24" t="s">
        <v>2051</v>
      </c>
    </row>
    <row r="103" s="12" customFormat="1">
      <c r="B103" s="253"/>
      <c r="C103" s="254"/>
      <c r="D103" s="255" t="s">
        <v>275</v>
      </c>
      <c r="E103" s="256" t="s">
        <v>34</v>
      </c>
      <c r="F103" s="257" t="s">
        <v>301</v>
      </c>
      <c r="G103" s="254"/>
      <c r="H103" s="258">
        <v>30</v>
      </c>
      <c r="I103" s="259"/>
      <c r="J103" s="254"/>
      <c r="K103" s="254"/>
      <c r="L103" s="260"/>
      <c r="M103" s="261"/>
      <c r="N103" s="262"/>
      <c r="O103" s="262"/>
      <c r="P103" s="262"/>
      <c r="Q103" s="262"/>
      <c r="R103" s="262"/>
      <c r="S103" s="262"/>
      <c r="T103" s="263"/>
      <c r="AT103" s="264" t="s">
        <v>275</v>
      </c>
      <c r="AU103" s="264" t="s">
        <v>90</v>
      </c>
      <c r="AV103" s="12" t="s">
        <v>90</v>
      </c>
      <c r="AW103" s="12" t="s">
        <v>42</v>
      </c>
      <c r="AX103" s="12" t="s">
        <v>87</v>
      </c>
      <c r="AY103" s="264" t="s">
        <v>183</v>
      </c>
    </row>
    <row r="104" s="1" customFormat="1" ht="25.5" customHeight="1">
      <c r="B104" s="47"/>
      <c r="C104" s="235" t="s">
        <v>193</v>
      </c>
      <c r="D104" s="235" t="s">
        <v>184</v>
      </c>
      <c r="E104" s="236" t="s">
        <v>297</v>
      </c>
      <c r="F104" s="237" t="s">
        <v>298</v>
      </c>
      <c r="G104" s="238" t="s">
        <v>299</v>
      </c>
      <c r="H104" s="239">
        <v>20</v>
      </c>
      <c r="I104" s="240"/>
      <c r="J104" s="241">
        <f>ROUND(I104*H104,2)</f>
        <v>0</v>
      </c>
      <c r="K104" s="237" t="s">
        <v>343</v>
      </c>
      <c r="L104" s="73"/>
      <c r="M104" s="242" t="s">
        <v>34</v>
      </c>
      <c r="N104" s="243" t="s">
        <v>50</v>
      </c>
      <c r="O104" s="48"/>
      <c r="P104" s="244">
        <f>O104*H104</f>
        <v>0</v>
      </c>
      <c r="Q104" s="244">
        <v>0</v>
      </c>
      <c r="R104" s="244">
        <f>Q104*H104</f>
        <v>0</v>
      </c>
      <c r="S104" s="244">
        <v>0</v>
      </c>
      <c r="T104" s="245">
        <f>S104*H104</f>
        <v>0</v>
      </c>
      <c r="AR104" s="24" t="s">
        <v>197</v>
      </c>
      <c r="AT104" s="24" t="s">
        <v>184</v>
      </c>
      <c r="AU104" s="24" t="s">
        <v>90</v>
      </c>
      <c r="AY104" s="24" t="s">
        <v>183</v>
      </c>
      <c r="BE104" s="246">
        <f>IF(N104="základní",J104,0)</f>
        <v>0</v>
      </c>
      <c r="BF104" s="246">
        <f>IF(N104="snížená",J104,0)</f>
        <v>0</v>
      </c>
      <c r="BG104" s="246">
        <f>IF(N104="zákl. přenesená",J104,0)</f>
        <v>0</v>
      </c>
      <c r="BH104" s="246">
        <f>IF(N104="sníž. přenesená",J104,0)</f>
        <v>0</v>
      </c>
      <c r="BI104" s="246">
        <f>IF(N104="nulová",J104,0)</f>
        <v>0</v>
      </c>
      <c r="BJ104" s="24" t="s">
        <v>87</v>
      </c>
      <c r="BK104" s="246">
        <f>ROUND(I104*H104,2)</f>
        <v>0</v>
      </c>
      <c r="BL104" s="24" t="s">
        <v>197</v>
      </c>
      <c r="BM104" s="24" t="s">
        <v>2052</v>
      </c>
    </row>
    <row r="105" s="12" customFormat="1">
      <c r="B105" s="253"/>
      <c r="C105" s="254"/>
      <c r="D105" s="255" t="s">
        <v>275</v>
      </c>
      <c r="E105" s="256" t="s">
        <v>34</v>
      </c>
      <c r="F105" s="257" t="s">
        <v>360</v>
      </c>
      <c r="G105" s="254"/>
      <c r="H105" s="258">
        <v>20</v>
      </c>
      <c r="I105" s="259"/>
      <c r="J105" s="254"/>
      <c r="K105" s="254"/>
      <c r="L105" s="260"/>
      <c r="M105" s="261"/>
      <c r="N105" s="262"/>
      <c r="O105" s="262"/>
      <c r="P105" s="262"/>
      <c r="Q105" s="262"/>
      <c r="R105" s="262"/>
      <c r="S105" s="262"/>
      <c r="T105" s="263"/>
      <c r="AT105" s="264" t="s">
        <v>275</v>
      </c>
      <c r="AU105" s="264" t="s">
        <v>90</v>
      </c>
      <c r="AV105" s="12" t="s">
        <v>90</v>
      </c>
      <c r="AW105" s="12" t="s">
        <v>42</v>
      </c>
      <c r="AX105" s="12" t="s">
        <v>87</v>
      </c>
      <c r="AY105" s="264" t="s">
        <v>183</v>
      </c>
    </row>
    <row r="106" s="1" customFormat="1" ht="16.5" customHeight="1">
      <c r="B106" s="47"/>
      <c r="C106" s="265" t="s">
        <v>197</v>
      </c>
      <c r="D106" s="265" t="s">
        <v>302</v>
      </c>
      <c r="E106" s="266" t="s">
        <v>1373</v>
      </c>
      <c r="F106" s="267" t="s">
        <v>1374</v>
      </c>
      <c r="G106" s="268" t="s">
        <v>305</v>
      </c>
      <c r="H106" s="269">
        <v>80.953000000000003</v>
      </c>
      <c r="I106" s="270"/>
      <c r="J106" s="271">
        <f>ROUND(I106*H106,2)</f>
        <v>0</v>
      </c>
      <c r="K106" s="267" t="s">
        <v>343</v>
      </c>
      <c r="L106" s="272"/>
      <c r="M106" s="273" t="s">
        <v>34</v>
      </c>
      <c r="N106" s="274" t="s">
        <v>50</v>
      </c>
      <c r="O106" s="48"/>
      <c r="P106" s="244">
        <f>O106*H106</f>
        <v>0</v>
      </c>
      <c r="Q106" s="244">
        <v>1</v>
      </c>
      <c r="R106" s="244">
        <f>Q106*H106</f>
        <v>80.953000000000003</v>
      </c>
      <c r="S106" s="244">
        <v>0</v>
      </c>
      <c r="T106" s="245">
        <f>S106*H106</f>
        <v>0</v>
      </c>
      <c r="AR106" s="24" t="s">
        <v>212</v>
      </c>
      <c r="AT106" s="24" t="s">
        <v>302</v>
      </c>
      <c r="AU106" s="24" t="s">
        <v>90</v>
      </c>
      <c r="AY106" s="24" t="s">
        <v>183</v>
      </c>
      <c r="BE106" s="246">
        <f>IF(N106="základní",J106,0)</f>
        <v>0</v>
      </c>
      <c r="BF106" s="246">
        <f>IF(N106="snížená",J106,0)</f>
        <v>0</v>
      </c>
      <c r="BG106" s="246">
        <f>IF(N106="zákl. přenesená",J106,0)</f>
        <v>0</v>
      </c>
      <c r="BH106" s="246">
        <f>IF(N106="sníž. přenesená",J106,0)</f>
        <v>0</v>
      </c>
      <c r="BI106" s="246">
        <f>IF(N106="nulová",J106,0)</f>
        <v>0</v>
      </c>
      <c r="BJ106" s="24" t="s">
        <v>87</v>
      </c>
      <c r="BK106" s="246">
        <f>ROUND(I106*H106,2)</f>
        <v>0</v>
      </c>
      <c r="BL106" s="24" t="s">
        <v>197</v>
      </c>
      <c r="BM106" s="24" t="s">
        <v>2053</v>
      </c>
    </row>
    <row r="107" s="12" customFormat="1">
      <c r="B107" s="253"/>
      <c r="C107" s="254"/>
      <c r="D107" s="255" t="s">
        <v>275</v>
      </c>
      <c r="E107" s="256" t="s">
        <v>34</v>
      </c>
      <c r="F107" s="257" t="s">
        <v>2054</v>
      </c>
      <c r="G107" s="254"/>
      <c r="H107" s="258">
        <v>-19.847000000000001</v>
      </c>
      <c r="I107" s="259"/>
      <c r="J107" s="254"/>
      <c r="K107" s="254"/>
      <c r="L107" s="260"/>
      <c r="M107" s="261"/>
      <c r="N107" s="262"/>
      <c r="O107" s="262"/>
      <c r="P107" s="262"/>
      <c r="Q107" s="262"/>
      <c r="R107" s="262"/>
      <c r="S107" s="262"/>
      <c r="T107" s="263"/>
      <c r="AT107" s="264" t="s">
        <v>275</v>
      </c>
      <c r="AU107" s="264" t="s">
        <v>90</v>
      </c>
      <c r="AV107" s="12" t="s">
        <v>90</v>
      </c>
      <c r="AW107" s="12" t="s">
        <v>42</v>
      </c>
      <c r="AX107" s="12" t="s">
        <v>79</v>
      </c>
      <c r="AY107" s="264" t="s">
        <v>183</v>
      </c>
    </row>
    <row r="108" s="12" customFormat="1">
      <c r="B108" s="253"/>
      <c r="C108" s="254"/>
      <c r="D108" s="255" t="s">
        <v>275</v>
      </c>
      <c r="E108" s="256" t="s">
        <v>34</v>
      </c>
      <c r="F108" s="257" t="s">
        <v>2055</v>
      </c>
      <c r="G108" s="254"/>
      <c r="H108" s="258">
        <v>12.800000000000001</v>
      </c>
      <c r="I108" s="259"/>
      <c r="J108" s="254"/>
      <c r="K108" s="254"/>
      <c r="L108" s="260"/>
      <c r="M108" s="261"/>
      <c r="N108" s="262"/>
      <c r="O108" s="262"/>
      <c r="P108" s="262"/>
      <c r="Q108" s="262"/>
      <c r="R108" s="262"/>
      <c r="S108" s="262"/>
      <c r="T108" s="263"/>
      <c r="AT108" s="264" t="s">
        <v>275</v>
      </c>
      <c r="AU108" s="264" t="s">
        <v>90</v>
      </c>
      <c r="AV108" s="12" t="s">
        <v>90</v>
      </c>
      <c r="AW108" s="12" t="s">
        <v>42</v>
      </c>
      <c r="AX108" s="12" t="s">
        <v>79</v>
      </c>
      <c r="AY108" s="264" t="s">
        <v>183</v>
      </c>
    </row>
    <row r="109" s="12" customFormat="1">
      <c r="B109" s="253"/>
      <c r="C109" s="254"/>
      <c r="D109" s="255" t="s">
        <v>275</v>
      </c>
      <c r="E109" s="256" t="s">
        <v>34</v>
      </c>
      <c r="F109" s="257" t="s">
        <v>2056</v>
      </c>
      <c r="G109" s="254"/>
      <c r="H109" s="258">
        <v>88</v>
      </c>
      <c r="I109" s="259"/>
      <c r="J109" s="254"/>
      <c r="K109" s="254"/>
      <c r="L109" s="260"/>
      <c r="M109" s="261"/>
      <c r="N109" s="262"/>
      <c r="O109" s="262"/>
      <c r="P109" s="262"/>
      <c r="Q109" s="262"/>
      <c r="R109" s="262"/>
      <c r="S109" s="262"/>
      <c r="T109" s="263"/>
      <c r="AT109" s="264" t="s">
        <v>275</v>
      </c>
      <c r="AU109" s="264" t="s">
        <v>90</v>
      </c>
      <c r="AV109" s="12" t="s">
        <v>90</v>
      </c>
      <c r="AW109" s="12" t="s">
        <v>42</v>
      </c>
      <c r="AX109" s="12" t="s">
        <v>79</v>
      </c>
      <c r="AY109" s="264" t="s">
        <v>183</v>
      </c>
    </row>
    <row r="110" s="1" customFormat="1" ht="38.25" customHeight="1">
      <c r="B110" s="47"/>
      <c r="C110" s="235" t="s">
        <v>182</v>
      </c>
      <c r="D110" s="235" t="s">
        <v>184</v>
      </c>
      <c r="E110" s="236" t="s">
        <v>1381</v>
      </c>
      <c r="F110" s="237" t="s">
        <v>1382</v>
      </c>
      <c r="G110" s="238" t="s">
        <v>318</v>
      </c>
      <c r="H110" s="239">
        <v>32</v>
      </c>
      <c r="I110" s="240"/>
      <c r="J110" s="241">
        <f>ROUND(I110*H110,2)</f>
        <v>0</v>
      </c>
      <c r="K110" s="237" t="s">
        <v>343</v>
      </c>
      <c r="L110" s="73"/>
      <c r="M110" s="242" t="s">
        <v>34</v>
      </c>
      <c r="N110" s="243" t="s">
        <v>50</v>
      </c>
      <c r="O110" s="48"/>
      <c r="P110" s="244">
        <f>O110*H110</f>
        <v>0</v>
      </c>
      <c r="Q110" s="244">
        <v>0</v>
      </c>
      <c r="R110" s="244">
        <f>Q110*H110</f>
        <v>0</v>
      </c>
      <c r="S110" s="244">
        <v>0</v>
      </c>
      <c r="T110" s="245">
        <f>S110*H110</f>
        <v>0</v>
      </c>
      <c r="AR110" s="24" t="s">
        <v>197</v>
      </c>
      <c r="AT110" s="24" t="s">
        <v>184</v>
      </c>
      <c r="AU110" s="24" t="s">
        <v>90</v>
      </c>
      <c r="AY110" s="24" t="s">
        <v>183</v>
      </c>
      <c r="BE110" s="246">
        <f>IF(N110="základní",J110,0)</f>
        <v>0</v>
      </c>
      <c r="BF110" s="246">
        <f>IF(N110="snížená",J110,0)</f>
        <v>0</v>
      </c>
      <c r="BG110" s="246">
        <f>IF(N110="zákl. přenesená",J110,0)</f>
        <v>0</v>
      </c>
      <c r="BH110" s="246">
        <f>IF(N110="sníž. přenesená",J110,0)</f>
        <v>0</v>
      </c>
      <c r="BI110" s="246">
        <f>IF(N110="nulová",J110,0)</f>
        <v>0</v>
      </c>
      <c r="BJ110" s="24" t="s">
        <v>87</v>
      </c>
      <c r="BK110" s="246">
        <f>ROUND(I110*H110,2)</f>
        <v>0</v>
      </c>
      <c r="BL110" s="24" t="s">
        <v>197</v>
      </c>
      <c r="BM110" s="24" t="s">
        <v>2057</v>
      </c>
    </row>
    <row r="111" s="12" customFormat="1">
      <c r="B111" s="253"/>
      <c r="C111" s="254"/>
      <c r="D111" s="255" t="s">
        <v>275</v>
      </c>
      <c r="E111" s="256" t="s">
        <v>34</v>
      </c>
      <c r="F111" s="257" t="s">
        <v>2058</v>
      </c>
      <c r="G111" s="254"/>
      <c r="H111" s="258">
        <v>32</v>
      </c>
      <c r="I111" s="259"/>
      <c r="J111" s="254"/>
      <c r="K111" s="254"/>
      <c r="L111" s="260"/>
      <c r="M111" s="261"/>
      <c r="N111" s="262"/>
      <c r="O111" s="262"/>
      <c r="P111" s="262"/>
      <c r="Q111" s="262"/>
      <c r="R111" s="262"/>
      <c r="S111" s="262"/>
      <c r="T111" s="263"/>
      <c r="AT111" s="264" t="s">
        <v>275</v>
      </c>
      <c r="AU111" s="264" t="s">
        <v>90</v>
      </c>
      <c r="AV111" s="12" t="s">
        <v>90</v>
      </c>
      <c r="AW111" s="12" t="s">
        <v>42</v>
      </c>
      <c r="AX111" s="12" t="s">
        <v>87</v>
      </c>
      <c r="AY111" s="264" t="s">
        <v>183</v>
      </c>
    </row>
    <row r="112" s="1" customFormat="1" ht="25.5" customHeight="1">
      <c r="B112" s="47"/>
      <c r="C112" s="235" t="s">
        <v>204</v>
      </c>
      <c r="D112" s="235" t="s">
        <v>184</v>
      </c>
      <c r="E112" s="236" t="s">
        <v>2059</v>
      </c>
      <c r="F112" s="237" t="s">
        <v>2060</v>
      </c>
      <c r="G112" s="238" t="s">
        <v>318</v>
      </c>
      <c r="H112" s="239">
        <v>6.7599999999999998</v>
      </c>
      <c r="I112" s="240"/>
      <c r="J112" s="241">
        <f>ROUND(I112*H112,2)</f>
        <v>0</v>
      </c>
      <c r="K112" s="237" t="s">
        <v>343</v>
      </c>
      <c r="L112" s="73"/>
      <c r="M112" s="242" t="s">
        <v>34</v>
      </c>
      <c r="N112" s="243" t="s">
        <v>50</v>
      </c>
      <c r="O112" s="48"/>
      <c r="P112" s="244">
        <f>O112*H112</f>
        <v>0</v>
      </c>
      <c r="Q112" s="244">
        <v>0.00042000000000000002</v>
      </c>
      <c r="R112" s="244">
        <f>Q112*H112</f>
        <v>0.0028392000000000001</v>
      </c>
      <c r="S112" s="244">
        <v>0</v>
      </c>
      <c r="T112" s="245">
        <f>S112*H112</f>
        <v>0</v>
      </c>
      <c r="AR112" s="24" t="s">
        <v>197</v>
      </c>
      <c r="AT112" s="24" t="s">
        <v>184</v>
      </c>
      <c r="AU112" s="24" t="s">
        <v>90</v>
      </c>
      <c r="AY112" s="24" t="s">
        <v>183</v>
      </c>
      <c r="BE112" s="246">
        <f>IF(N112="základní",J112,0)</f>
        <v>0</v>
      </c>
      <c r="BF112" s="246">
        <f>IF(N112="snížená",J112,0)</f>
        <v>0</v>
      </c>
      <c r="BG112" s="246">
        <f>IF(N112="zákl. přenesená",J112,0)</f>
        <v>0</v>
      </c>
      <c r="BH112" s="246">
        <f>IF(N112="sníž. přenesená",J112,0)</f>
        <v>0</v>
      </c>
      <c r="BI112" s="246">
        <f>IF(N112="nulová",J112,0)</f>
        <v>0</v>
      </c>
      <c r="BJ112" s="24" t="s">
        <v>87</v>
      </c>
      <c r="BK112" s="246">
        <f>ROUND(I112*H112,2)</f>
        <v>0</v>
      </c>
      <c r="BL112" s="24" t="s">
        <v>197</v>
      </c>
      <c r="BM112" s="24" t="s">
        <v>2061</v>
      </c>
    </row>
    <row r="113" s="12" customFormat="1">
      <c r="B113" s="253"/>
      <c r="C113" s="254"/>
      <c r="D113" s="255" t="s">
        <v>275</v>
      </c>
      <c r="E113" s="256" t="s">
        <v>34</v>
      </c>
      <c r="F113" s="257" t="s">
        <v>2062</v>
      </c>
      <c r="G113" s="254"/>
      <c r="H113" s="258">
        <v>6.7599999999999998</v>
      </c>
      <c r="I113" s="259"/>
      <c r="J113" s="254"/>
      <c r="K113" s="254"/>
      <c r="L113" s="260"/>
      <c r="M113" s="261"/>
      <c r="N113" s="262"/>
      <c r="O113" s="262"/>
      <c r="P113" s="262"/>
      <c r="Q113" s="262"/>
      <c r="R113" s="262"/>
      <c r="S113" s="262"/>
      <c r="T113" s="263"/>
      <c r="AT113" s="264" t="s">
        <v>275</v>
      </c>
      <c r="AU113" s="264" t="s">
        <v>90</v>
      </c>
      <c r="AV113" s="12" t="s">
        <v>90</v>
      </c>
      <c r="AW113" s="12" t="s">
        <v>42</v>
      </c>
      <c r="AX113" s="12" t="s">
        <v>87</v>
      </c>
      <c r="AY113" s="264" t="s">
        <v>183</v>
      </c>
    </row>
    <row r="114" s="1" customFormat="1" ht="38.25" customHeight="1">
      <c r="B114" s="47"/>
      <c r="C114" s="235" t="s">
        <v>208</v>
      </c>
      <c r="D114" s="235" t="s">
        <v>184</v>
      </c>
      <c r="E114" s="236" t="s">
        <v>321</v>
      </c>
      <c r="F114" s="237" t="s">
        <v>322</v>
      </c>
      <c r="G114" s="238" t="s">
        <v>318</v>
      </c>
      <c r="H114" s="239">
        <v>57.600000000000001</v>
      </c>
      <c r="I114" s="240"/>
      <c r="J114" s="241">
        <f>ROUND(I114*H114,2)</f>
        <v>0</v>
      </c>
      <c r="K114" s="237" t="s">
        <v>343</v>
      </c>
      <c r="L114" s="73"/>
      <c r="M114" s="242" t="s">
        <v>34</v>
      </c>
      <c r="N114" s="243" t="s">
        <v>50</v>
      </c>
      <c r="O114" s="48"/>
      <c r="P114" s="244">
        <f>O114*H114</f>
        <v>0</v>
      </c>
      <c r="Q114" s="244">
        <v>0</v>
      </c>
      <c r="R114" s="244">
        <f>Q114*H114</f>
        <v>0</v>
      </c>
      <c r="S114" s="244">
        <v>0</v>
      </c>
      <c r="T114" s="245">
        <f>S114*H114</f>
        <v>0</v>
      </c>
      <c r="AR114" s="24" t="s">
        <v>197</v>
      </c>
      <c r="AT114" s="24" t="s">
        <v>184</v>
      </c>
      <c r="AU114" s="24" t="s">
        <v>90</v>
      </c>
      <c r="AY114" s="24" t="s">
        <v>183</v>
      </c>
      <c r="BE114" s="246">
        <f>IF(N114="základní",J114,0)</f>
        <v>0</v>
      </c>
      <c r="BF114" s="246">
        <f>IF(N114="snížená",J114,0)</f>
        <v>0</v>
      </c>
      <c r="BG114" s="246">
        <f>IF(N114="zákl. přenesená",J114,0)</f>
        <v>0</v>
      </c>
      <c r="BH114" s="246">
        <f>IF(N114="sníž. přenesená",J114,0)</f>
        <v>0</v>
      </c>
      <c r="BI114" s="246">
        <f>IF(N114="nulová",J114,0)</f>
        <v>0</v>
      </c>
      <c r="BJ114" s="24" t="s">
        <v>87</v>
      </c>
      <c r="BK114" s="246">
        <f>ROUND(I114*H114,2)</f>
        <v>0</v>
      </c>
      <c r="BL114" s="24" t="s">
        <v>197</v>
      </c>
      <c r="BM114" s="24" t="s">
        <v>2063</v>
      </c>
    </row>
    <row r="115" s="12" customFormat="1">
      <c r="B115" s="253"/>
      <c r="C115" s="254"/>
      <c r="D115" s="255" t="s">
        <v>275</v>
      </c>
      <c r="E115" s="256" t="s">
        <v>34</v>
      </c>
      <c r="F115" s="257" t="s">
        <v>2064</v>
      </c>
      <c r="G115" s="254"/>
      <c r="H115" s="258">
        <v>64</v>
      </c>
      <c r="I115" s="259"/>
      <c r="J115" s="254"/>
      <c r="K115" s="254"/>
      <c r="L115" s="260"/>
      <c r="M115" s="261"/>
      <c r="N115" s="262"/>
      <c r="O115" s="262"/>
      <c r="P115" s="262"/>
      <c r="Q115" s="262"/>
      <c r="R115" s="262"/>
      <c r="S115" s="262"/>
      <c r="T115" s="263"/>
      <c r="AT115" s="264" t="s">
        <v>275</v>
      </c>
      <c r="AU115" s="264" t="s">
        <v>90</v>
      </c>
      <c r="AV115" s="12" t="s">
        <v>90</v>
      </c>
      <c r="AW115" s="12" t="s">
        <v>42</v>
      </c>
      <c r="AX115" s="12" t="s">
        <v>79</v>
      </c>
      <c r="AY115" s="264" t="s">
        <v>183</v>
      </c>
    </row>
    <row r="116" s="12" customFormat="1">
      <c r="B116" s="253"/>
      <c r="C116" s="254"/>
      <c r="D116" s="255" t="s">
        <v>275</v>
      </c>
      <c r="E116" s="256" t="s">
        <v>34</v>
      </c>
      <c r="F116" s="257" t="s">
        <v>2065</v>
      </c>
      <c r="G116" s="254"/>
      <c r="H116" s="258">
        <v>-6.4000000000000004</v>
      </c>
      <c r="I116" s="259"/>
      <c r="J116" s="254"/>
      <c r="K116" s="254"/>
      <c r="L116" s="260"/>
      <c r="M116" s="261"/>
      <c r="N116" s="262"/>
      <c r="O116" s="262"/>
      <c r="P116" s="262"/>
      <c r="Q116" s="262"/>
      <c r="R116" s="262"/>
      <c r="S116" s="262"/>
      <c r="T116" s="263"/>
      <c r="AT116" s="264" t="s">
        <v>275</v>
      </c>
      <c r="AU116" s="264" t="s">
        <v>90</v>
      </c>
      <c r="AV116" s="12" t="s">
        <v>90</v>
      </c>
      <c r="AW116" s="12" t="s">
        <v>42</v>
      </c>
      <c r="AX116" s="12" t="s">
        <v>79</v>
      </c>
      <c r="AY116" s="264" t="s">
        <v>183</v>
      </c>
    </row>
    <row r="117" s="1" customFormat="1" ht="38.25" customHeight="1">
      <c r="B117" s="47"/>
      <c r="C117" s="235" t="s">
        <v>212</v>
      </c>
      <c r="D117" s="235" t="s">
        <v>184</v>
      </c>
      <c r="E117" s="236" t="s">
        <v>327</v>
      </c>
      <c r="F117" s="237" t="s">
        <v>328</v>
      </c>
      <c r="G117" s="238" t="s">
        <v>318</v>
      </c>
      <c r="H117" s="239">
        <v>57.600000000000001</v>
      </c>
      <c r="I117" s="240"/>
      <c r="J117" s="241">
        <f>ROUND(I117*H117,2)</f>
        <v>0</v>
      </c>
      <c r="K117" s="237" t="s">
        <v>343</v>
      </c>
      <c r="L117" s="73"/>
      <c r="M117" s="242" t="s">
        <v>34</v>
      </c>
      <c r="N117" s="243" t="s">
        <v>50</v>
      </c>
      <c r="O117" s="48"/>
      <c r="P117" s="244">
        <f>O117*H117</f>
        <v>0</v>
      </c>
      <c r="Q117" s="244">
        <v>0</v>
      </c>
      <c r="R117" s="244">
        <f>Q117*H117</f>
        <v>0</v>
      </c>
      <c r="S117" s="244">
        <v>0</v>
      </c>
      <c r="T117" s="245">
        <f>S117*H117</f>
        <v>0</v>
      </c>
      <c r="AR117" s="24" t="s">
        <v>197</v>
      </c>
      <c r="AT117" s="24" t="s">
        <v>184</v>
      </c>
      <c r="AU117" s="24" t="s">
        <v>90</v>
      </c>
      <c r="AY117" s="24" t="s">
        <v>183</v>
      </c>
      <c r="BE117" s="246">
        <f>IF(N117="základní",J117,0)</f>
        <v>0</v>
      </c>
      <c r="BF117" s="246">
        <f>IF(N117="snížená",J117,0)</f>
        <v>0</v>
      </c>
      <c r="BG117" s="246">
        <f>IF(N117="zákl. přenesená",J117,0)</f>
        <v>0</v>
      </c>
      <c r="BH117" s="246">
        <f>IF(N117="sníž. přenesená",J117,0)</f>
        <v>0</v>
      </c>
      <c r="BI117" s="246">
        <f>IF(N117="nulová",J117,0)</f>
        <v>0</v>
      </c>
      <c r="BJ117" s="24" t="s">
        <v>87</v>
      </c>
      <c r="BK117" s="246">
        <f>ROUND(I117*H117,2)</f>
        <v>0</v>
      </c>
      <c r="BL117" s="24" t="s">
        <v>197</v>
      </c>
      <c r="BM117" s="24" t="s">
        <v>2066</v>
      </c>
    </row>
    <row r="118" s="12" customFormat="1">
      <c r="B118" s="253"/>
      <c r="C118" s="254"/>
      <c r="D118" s="255" t="s">
        <v>275</v>
      </c>
      <c r="E118" s="256" t="s">
        <v>34</v>
      </c>
      <c r="F118" s="257" t="s">
        <v>2064</v>
      </c>
      <c r="G118" s="254"/>
      <c r="H118" s="258">
        <v>64</v>
      </c>
      <c r="I118" s="259"/>
      <c r="J118" s="254"/>
      <c r="K118" s="254"/>
      <c r="L118" s="260"/>
      <c r="M118" s="261"/>
      <c r="N118" s="262"/>
      <c r="O118" s="262"/>
      <c r="P118" s="262"/>
      <c r="Q118" s="262"/>
      <c r="R118" s="262"/>
      <c r="S118" s="262"/>
      <c r="T118" s="263"/>
      <c r="AT118" s="264" t="s">
        <v>275</v>
      </c>
      <c r="AU118" s="264" t="s">
        <v>90</v>
      </c>
      <c r="AV118" s="12" t="s">
        <v>90</v>
      </c>
      <c r="AW118" s="12" t="s">
        <v>42</v>
      </c>
      <c r="AX118" s="12" t="s">
        <v>79</v>
      </c>
      <c r="AY118" s="264" t="s">
        <v>183</v>
      </c>
    </row>
    <row r="119" s="12" customFormat="1">
      <c r="B119" s="253"/>
      <c r="C119" s="254"/>
      <c r="D119" s="255" t="s">
        <v>275</v>
      </c>
      <c r="E119" s="256" t="s">
        <v>34</v>
      </c>
      <c r="F119" s="257" t="s">
        <v>2065</v>
      </c>
      <c r="G119" s="254"/>
      <c r="H119" s="258">
        <v>-6.4000000000000004</v>
      </c>
      <c r="I119" s="259"/>
      <c r="J119" s="254"/>
      <c r="K119" s="254"/>
      <c r="L119" s="260"/>
      <c r="M119" s="261"/>
      <c r="N119" s="262"/>
      <c r="O119" s="262"/>
      <c r="P119" s="262"/>
      <c r="Q119" s="262"/>
      <c r="R119" s="262"/>
      <c r="S119" s="262"/>
      <c r="T119" s="263"/>
      <c r="AT119" s="264" t="s">
        <v>275</v>
      </c>
      <c r="AU119" s="264" t="s">
        <v>90</v>
      </c>
      <c r="AV119" s="12" t="s">
        <v>90</v>
      </c>
      <c r="AW119" s="12" t="s">
        <v>42</v>
      </c>
      <c r="AX119" s="12" t="s">
        <v>79</v>
      </c>
      <c r="AY119" s="264" t="s">
        <v>183</v>
      </c>
    </row>
    <row r="120" s="1" customFormat="1" ht="38.25" customHeight="1">
      <c r="B120" s="47"/>
      <c r="C120" s="235" t="s">
        <v>216</v>
      </c>
      <c r="D120" s="235" t="s">
        <v>184</v>
      </c>
      <c r="E120" s="236" t="s">
        <v>330</v>
      </c>
      <c r="F120" s="237" t="s">
        <v>331</v>
      </c>
      <c r="G120" s="238" t="s">
        <v>318</v>
      </c>
      <c r="H120" s="239">
        <v>57.600000000000001</v>
      </c>
      <c r="I120" s="240"/>
      <c r="J120" s="241">
        <f>ROUND(I120*H120,2)</f>
        <v>0</v>
      </c>
      <c r="K120" s="237" t="s">
        <v>343</v>
      </c>
      <c r="L120" s="73"/>
      <c r="M120" s="242" t="s">
        <v>34</v>
      </c>
      <c r="N120" s="243" t="s">
        <v>50</v>
      </c>
      <c r="O120" s="48"/>
      <c r="P120" s="244">
        <f>O120*H120</f>
        <v>0</v>
      </c>
      <c r="Q120" s="244">
        <v>0</v>
      </c>
      <c r="R120" s="244">
        <f>Q120*H120</f>
        <v>0</v>
      </c>
      <c r="S120" s="244">
        <v>0</v>
      </c>
      <c r="T120" s="245">
        <f>S120*H120</f>
        <v>0</v>
      </c>
      <c r="AR120" s="24" t="s">
        <v>197</v>
      </c>
      <c r="AT120" s="24" t="s">
        <v>184</v>
      </c>
      <c r="AU120" s="24" t="s">
        <v>90</v>
      </c>
      <c r="AY120" s="24" t="s">
        <v>183</v>
      </c>
      <c r="BE120" s="246">
        <f>IF(N120="základní",J120,0)</f>
        <v>0</v>
      </c>
      <c r="BF120" s="246">
        <f>IF(N120="snížená",J120,0)</f>
        <v>0</v>
      </c>
      <c r="BG120" s="246">
        <f>IF(N120="zákl. přenesená",J120,0)</f>
        <v>0</v>
      </c>
      <c r="BH120" s="246">
        <f>IF(N120="sníž. přenesená",J120,0)</f>
        <v>0</v>
      </c>
      <c r="BI120" s="246">
        <f>IF(N120="nulová",J120,0)</f>
        <v>0</v>
      </c>
      <c r="BJ120" s="24" t="s">
        <v>87</v>
      </c>
      <c r="BK120" s="246">
        <f>ROUND(I120*H120,2)</f>
        <v>0</v>
      </c>
      <c r="BL120" s="24" t="s">
        <v>197</v>
      </c>
      <c r="BM120" s="24" t="s">
        <v>2067</v>
      </c>
    </row>
    <row r="121" s="12" customFormat="1">
      <c r="B121" s="253"/>
      <c r="C121" s="254"/>
      <c r="D121" s="255" t="s">
        <v>275</v>
      </c>
      <c r="E121" s="256" t="s">
        <v>34</v>
      </c>
      <c r="F121" s="257" t="s">
        <v>2064</v>
      </c>
      <c r="G121" s="254"/>
      <c r="H121" s="258">
        <v>64</v>
      </c>
      <c r="I121" s="259"/>
      <c r="J121" s="254"/>
      <c r="K121" s="254"/>
      <c r="L121" s="260"/>
      <c r="M121" s="261"/>
      <c r="N121" s="262"/>
      <c r="O121" s="262"/>
      <c r="P121" s="262"/>
      <c r="Q121" s="262"/>
      <c r="R121" s="262"/>
      <c r="S121" s="262"/>
      <c r="T121" s="263"/>
      <c r="AT121" s="264" t="s">
        <v>275</v>
      </c>
      <c r="AU121" s="264" t="s">
        <v>90</v>
      </c>
      <c r="AV121" s="12" t="s">
        <v>90</v>
      </c>
      <c r="AW121" s="12" t="s">
        <v>42</v>
      </c>
      <c r="AX121" s="12" t="s">
        <v>79</v>
      </c>
      <c r="AY121" s="264" t="s">
        <v>183</v>
      </c>
    </row>
    <row r="122" s="12" customFormat="1">
      <c r="B122" s="253"/>
      <c r="C122" s="254"/>
      <c r="D122" s="255" t="s">
        <v>275</v>
      </c>
      <c r="E122" s="256" t="s">
        <v>34</v>
      </c>
      <c r="F122" s="257" t="s">
        <v>2065</v>
      </c>
      <c r="G122" s="254"/>
      <c r="H122" s="258">
        <v>-6.4000000000000004</v>
      </c>
      <c r="I122" s="259"/>
      <c r="J122" s="254"/>
      <c r="K122" s="254"/>
      <c r="L122" s="260"/>
      <c r="M122" s="261"/>
      <c r="N122" s="262"/>
      <c r="O122" s="262"/>
      <c r="P122" s="262"/>
      <c r="Q122" s="262"/>
      <c r="R122" s="262"/>
      <c r="S122" s="262"/>
      <c r="T122" s="263"/>
      <c r="AT122" s="264" t="s">
        <v>275</v>
      </c>
      <c r="AU122" s="264" t="s">
        <v>90</v>
      </c>
      <c r="AV122" s="12" t="s">
        <v>90</v>
      </c>
      <c r="AW122" s="12" t="s">
        <v>42</v>
      </c>
      <c r="AX122" s="12" t="s">
        <v>79</v>
      </c>
      <c r="AY122" s="264" t="s">
        <v>183</v>
      </c>
    </row>
    <row r="123" s="1" customFormat="1" ht="38.25" customHeight="1">
      <c r="B123" s="47"/>
      <c r="C123" s="235" t="s">
        <v>220</v>
      </c>
      <c r="D123" s="235" t="s">
        <v>184</v>
      </c>
      <c r="E123" s="236" t="s">
        <v>334</v>
      </c>
      <c r="F123" s="237" t="s">
        <v>335</v>
      </c>
      <c r="G123" s="238" t="s">
        <v>318</v>
      </c>
      <c r="H123" s="239">
        <v>25.600000000000001</v>
      </c>
      <c r="I123" s="240"/>
      <c r="J123" s="241">
        <f>ROUND(I123*H123,2)</f>
        <v>0</v>
      </c>
      <c r="K123" s="237" t="s">
        <v>34</v>
      </c>
      <c r="L123" s="73"/>
      <c r="M123" s="242" t="s">
        <v>34</v>
      </c>
      <c r="N123" s="243" t="s">
        <v>50</v>
      </c>
      <c r="O123" s="48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AR123" s="24" t="s">
        <v>197</v>
      </c>
      <c r="AT123" s="24" t="s">
        <v>184</v>
      </c>
      <c r="AU123" s="24" t="s">
        <v>90</v>
      </c>
      <c r="AY123" s="24" t="s">
        <v>183</v>
      </c>
      <c r="BE123" s="246">
        <f>IF(N123="základní",J123,0)</f>
        <v>0</v>
      </c>
      <c r="BF123" s="246">
        <f>IF(N123="snížená",J123,0)</f>
        <v>0</v>
      </c>
      <c r="BG123" s="246">
        <f>IF(N123="zákl. přenesená",J123,0)</f>
        <v>0</v>
      </c>
      <c r="BH123" s="246">
        <f>IF(N123="sníž. přenesená",J123,0)</f>
        <v>0</v>
      </c>
      <c r="BI123" s="246">
        <f>IF(N123="nulová",J123,0)</f>
        <v>0</v>
      </c>
      <c r="BJ123" s="24" t="s">
        <v>87</v>
      </c>
      <c r="BK123" s="246">
        <f>ROUND(I123*H123,2)</f>
        <v>0</v>
      </c>
      <c r="BL123" s="24" t="s">
        <v>197</v>
      </c>
      <c r="BM123" s="24" t="s">
        <v>2068</v>
      </c>
    </row>
    <row r="124" s="12" customFormat="1">
      <c r="B124" s="253"/>
      <c r="C124" s="254"/>
      <c r="D124" s="255" t="s">
        <v>275</v>
      </c>
      <c r="E124" s="256" t="s">
        <v>34</v>
      </c>
      <c r="F124" s="257" t="s">
        <v>2069</v>
      </c>
      <c r="G124" s="254"/>
      <c r="H124" s="258">
        <v>32</v>
      </c>
      <c r="I124" s="259"/>
      <c r="J124" s="254"/>
      <c r="K124" s="254"/>
      <c r="L124" s="260"/>
      <c r="M124" s="261"/>
      <c r="N124" s="262"/>
      <c r="O124" s="262"/>
      <c r="P124" s="262"/>
      <c r="Q124" s="262"/>
      <c r="R124" s="262"/>
      <c r="S124" s="262"/>
      <c r="T124" s="263"/>
      <c r="AT124" s="264" t="s">
        <v>275</v>
      </c>
      <c r="AU124" s="264" t="s">
        <v>90</v>
      </c>
      <c r="AV124" s="12" t="s">
        <v>90</v>
      </c>
      <c r="AW124" s="12" t="s">
        <v>42</v>
      </c>
      <c r="AX124" s="12" t="s">
        <v>79</v>
      </c>
      <c r="AY124" s="264" t="s">
        <v>183</v>
      </c>
    </row>
    <row r="125" s="12" customFormat="1">
      <c r="B125" s="253"/>
      <c r="C125" s="254"/>
      <c r="D125" s="255" t="s">
        <v>275</v>
      </c>
      <c r="E125" s="256" t="s">
        <v>34</v>
      </c>
      <c r="F125" s="257" t="s">
        <v>2065</v>
      </c>
      <c r="G125" s="254"/>
      <c r="H125" s="258">
        <v>-6.4000000000000004</v>
      </c>
      <c r="I125" s="259"/>
      <c r="J125" s="254"/>
      <c r="K125" s="254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275</v>
      </c>
      <c r="AU125" s="264" t="s">
        <v>90</v>
      </c>
      <c r="AV125" s="12" t="s">
        <v>90</v>
      </c>
      <c r="AW125" s="12" t="s">
        <v>42</v>
      </c>
      <c r="AX125" s="12" t="s">
        <v>79</v>
      </c>
      <c r="AY125" s="264" t="s">
        <v>183</v>
      </c>
    </row>
    <row r="126" s="1" customFormat="1" ht="38.25" customHeight="1">
      <c r="B126" s="47"/>
      <c r="C126" s="235" t="s">
        <v>224</v>
      </c>
      <c r="D126" s="235" t="s">
        <v>184</v>
      </c>
      <c r="E126" s="236" t="s">
        <v>341</v>
      </c>
      <c r="F126" s="237" t="s">
        <v>342</v>
      </c>
      <c r="G126" s="238" t="s">
        <v>318</v>
      </c>
      <c r="H126" s="239">
        <v>32</v>
      </c>
      <c r="I126" s="240"/>
      <c r="J126" s="241">
        <f>ROUND(I126*H126,2)</f>
        <v>0</v>
      </c>
      <c r="K126" s="237" t="s">
        <v>343</v>
      </c>
      <c r="L126" s="73"/>
      <c r="M126" s="242" t="s">
        <v>34</v>
      </c>
      <c r="N126" s="243" t="s">
        <v>50</v>
      </c>
      <c r="O126" s="48"/>
      <c r="P126" s="244">
        <f>O126*H126</f>
        <v>0</v>
      </c>
      <c r="Q126" s="244">
        <v>0.010460000000000001</v>
      </c>
      <c r="R126" s="244">
        <f>Q126*H126</f>
        <v>0.33472000000000002</v>
      </c>
      <c r="S126" s="244">
        <v>0</v>
      </c>
      <c r="T126" s="245">
        <f>S126*H126</f>
        <v>0</v>
      </c>
      <c r="AR126" s="24" t="s">
        <v>197</v>
      </c>
      <c r="AT126" s="24" t="s">
        <v>184</v>
      </c>
      <c r="AU126" s="24" t="s">
        <v>90</v>
      </c>
      <c r="AY126" s="24" t="s">
        <v>183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24" t="s">
        <v>87</v>
      </c>
      <c r="BK126" s="246">
        <f>ROUND(I126*H126,2)</f>
        <v>0</v>
      </c>
      <c r="BL126" s="24" t="s">
        <v>197</v>
      </c>
      <c r="BM126" s="24" t="s">
        <v>2070</v>
      </c>
    </row>
    <row r="127" s="12" customFormat="1">
      <c r="B127" s="253"/>
      <c r="C127" s="254"/>
      <c r="D127" s="255" t="s">
        <v>275</v>
      </c>
      <c r="E127" s="256" t="s">
        <v>34</v>
      </c>
      <c r="F127" s="257" t="s">
        <v>2071</v>
      </c>
      <c r="G127" s="254"/>
      <c r="H127" s="258">
        <v>38.399999999999999</v>
      </c>
      <c r="I127" s="259"/>
      <c r="J127" s="254"/>
      <c r="K127" s="254"/>
      <c r="L127" s="260"/>
      <c r="M127" s="261"/>
      <c r="N127" s="262"/>
      <c r="O127" s="262"/>
      <c r="P127" s="262"/>
      <c r="Q127" s="262"/>
      <c r="R127" s="262"/>
      <c r="S127" s="262"/>
      <c r="T127" s="263"/>
      <c r="AT127" s="264" t="s">
        <v>275</v>
      </c>
      <c r="AU127" s="264" t="s">
        <v>90</v>
      </c>
      <c r="AV127" s="12" t="s">
        <v>90</v>
      </c>
      <c r="AW127" s="12" t="s">
        <v>42</v>
      </c>
      <c r="AX127" s="12" t="s">
        <v>79</v>
      </c>
      <c r="AY127" s="264" t="s">
        <v>183</v>
      </c>
    </row>
    <row r="128" s="12" customFormat="1">
      <c r="B128" s="253"/>
      <c r="C128" s="254"/>
      <c r="D128" s="255" t="s">
        <v>275</v>
      </c>
      <c r="E128" s="256" t="s">
        <v>34</v>
      </c>
      <c r="F128" s="257" t="s">
        <v>2065</v>
      </c>
      <c r="G128" s="254"/>
      <c r="H128" s="258">
        <v>-6.4000000000000004</v>
      </c>
      <c r="I128" s="259"/>
      <c r="J128" s="254"/>
      <c r="K128" s="254"/>
      <c r="L128" s="260"/>
      <c r="M128" s="261"/>
      <c r="N128" s="262"/>
      <c r="O128" s="262"/>
      <c r="P128" s="262"/>
      <c r="Q128" s="262"/>
      <c r="R128" s="262"/>
      <c r="S128" s="262"/>
      <c r="T128" s="263"/>
      <c r="AT128" s="264" t="s">
        <v>275</v>
      </c>
      <c r="AU128" s="264" t="s">
        <v>90</v>
      </c>
      <c r="AV128" s="12" t="s">
        <v>90</v>
      </c>
      <c r="AW128" s="12" t="s">
        <v>42</v>
      </c>
      <c r="AX128" s="12" t="s">
        <v>79</v>
      </c>
      <c r="AY128" s="264" t="s">
        <v>183</v>
      </c>
    </row>
    <row r="129" s="1" customFormat="1" ht="38.25" customHeight="1">
      <c r="B129" s="47"/>
      <c r="C129" s="235" t="s">
        <v>228</v>
      </c>
      <c r="D129" s="235" t="s">
        <v>184</v>
      </c>
      <c r="E129" s="236" t="s">
        <v>364</v>
      </c>
      <c r="F129" s="237" t="s">
        <v>365</v>
      </c>
      <c r="G129" s="238" t="s">
        <v>318</v>
      </c>
      <c r="H129" s="239">
        <v>64</v>
      </c>
      <c r="I129" s="240"/>
      <c r="J129" s="241">
        <f>ROUND(I129*H129,2)</f>
        <v>0</v>
      </c>
      <c r="K129" s="237" t="s">
        <v>273</v>
      </c>
      <c r="L129" s="73"/>
      <c r="M129" s="242" t="s">
        <v>34</v>
      </c>
      <c r="N129" s="243" t="s">
        <v>50</v>
      </c>
      <c r="O129" s="48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AR129" s="24" t="s">
        <v>197</v>
      </c>
      <c r="AT129" s="24" t="s">
        <v>184</v>
      </c>
      <c r="AU129" s="24" t="s">
        <v>90</v>
      </c>
      <c r="AY129" s="24" t="s">
        <v>183</v>
      </c>
      <c r="BE129" s="246">
        <f>IF(N129="základní",J129,0)</f>
        <v>0</v>
      </c>
      <c r="BF129" s="246">
        <f>IF(N129="snížená",J129,0)</f>
        <v>0</v>
      </c>
      <c r="BG129" s="246">
        <f>IF(N129="zákl. přenesená",J129,0)</f>
        <v>0</v>
      </c>
      <c r="BH129" s="246">
        <f>IF(N129="sníž. přenesená",J129,0)</f>
        <v>0</v>
      </c>
      <c r="BI129" s="246">
        <f>IF(N129="nulová",J129,0)</f>
        <v>0</v>
      </c>
      <c r="BJ129" s="24" t="s">
        <v>87</v>
      </c>
      <c r="BK129" s="246">
        <f>ROUND(I129*H129,2)</f>
        <v>0</v>
      </c>
      <c r="BL129" s="24" t="s">
        <v>197</v>
      </c>
      <c r="BM129" s="24" t="s">
        <v>2072</v>
      </c>
    </row>
    <row r="130" s="12" customFormat="1">
      <c r="B130" s="253"/>
      <c r="C130" s="254"/>
      <c r="D130" s="255" t="s">
        <v>275</v>
      </c>
      <c r="E130" s="256" t="s">
        <v>34</v>
      </c>
      <c r="F130" s="257" t="s">
        <v>2073</v>
      </c>
      <c r="G130" s="254"/>
      <c r="H130" s="258">
        <v>64</v>
      </c>
      <c r="I130" s="259"/>
      <c r="J130" s="254"/>
      <c r="K130" s="254"/>
      <c r="L130" s="260"/>
      <c r="M130" s="261"/>
      <c r="N130" s="262"/>
      <c r="O130" s="262"/>
      <c r="P130" s="262"/>
      <c r="Q130" s="262"/>
      <c r="R130" s="262"/>
      <c r="S130" s="262"/>
      <c r="T130" s="263"/>
      <c r="AT130" s="264" t="s">
        <v>275</v>
      </c>
      <c r="AU130" s="264" t="s">
        <v>90</v>
      </c>
      <c r="AV130" s="12" t="s">
        <v>90</v>
      </c>
      <c r="AW130" s="12" t="s">
        <v>42</v>
      </c>
      <c r="AX130" s="12" t="s">
        <v>79</v>
      </c>
      <c r="AY130" s="264" t="s">
        <v>183</v>
      </c>
    </row>
    <row r="131" s="1" customFormat="1" ht="38.25" customHeight="1">
      <c r="B131" s="47"/>
      <c r="C131" s="235" t="s">
        <v>232</v>
      </c>
      <c r="D131" s="235" t="s">
        <v>184</v>
      </c>
      <c r="E131" s="236" t="s">
        <v>369</v>
      </c>
      <c r="F131" s="237" t="s">
        <v>370</v>
      </c>
      <c r="G131" s="238" t="s">
        <v>318</v>
      </c>
      <c r="H131" s="239">
        <v>22.399999999999999</v>
      </c>
      <c r="I131" s="240"/>
      <c r="J131" s="241">
        <f>ROUND(I131*H131,2)</f>
        <v>0</v>
      </c>
      <c r="K131" s="237" t="s">
        <v>273</v>
      </c>
      <c r="L131" s="73"/>
      <c r="M131" s="242" t="s">
        <v>34</v>
      </c>
      <c r="N131" s="243" t="s">
        <v>50</v>
      </c>
      <c r="O131" s="48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AR131" s="24" t="s">
        <v>197</v>
      </c>
      <c r="AT131" s="24" t="s">
        <v>184</v>
      </c>
      <c r="AU131" s="24" t="s">
        <v>90</v>
      </c>
      <c r="AY131" s="24" t="s">
        <v>183</v>
      </c>
      <c r="BE131" s="246">
        <f>IF(N131="základní",J131,0)</f>
        <v>0</v>
      </c>
      <c r="BF131" s="246">
        <f>IF(N131="snížená",J131,0)</f>
        <v>0</v>
      </c>
      <c r="BG131" s="246">
        <f>IF(N131="zákl. přenesená",J131,0)</f>
        <v>0</v>
      </c>
      <c r="BH131" s="246">
        <f>IF(N131="sníž. přenesená",J131,0)</f>
        <v>0</v>
      </c>
      <c r="BI131" s="246">
        <f>IF(N131="nulová",J131,0)</f>
        <v>0</v>
      </c>
      <c r="BJ131" s="24" t="s">
        <v>87</v>
      </c>
      <c r="BK131" s="246">
        <f>ROUND(I131*H131,2)</f>
        <v>0</v>
      </c>
      <c r="BL131" s="24" t="s">
        <v>197</v>
      </c>
      <c r="BM131" s="24" t="s">
        <v>2074</v>
      </c>
    </row>
    <row r="132" s="12" customFormat="1">
      <c r="B132" s="253"/>
      <c r="C132" s="254"/>
      <c r="D132" s="255" t="s">
        <v>275</v>
      </c>
      <c r="E132" s="256" t="s">
        <v>34</v>
      </c>
      <c r="F132" s="257" t="s">
        <v>2075</v>
      </c>
      <c r="G132" s="254"/>
      <c r="H132" s="258">
        <v>22.399999999999999</v>
      </c>
      <c r="I132" s="259"/>
      <c r="J132" s="254"/>
      <c r="K132" s="254"/>
      <c r="L132" s="260"/>
      <c r="M132" s="261"/>
      <c r="N132" s="262"/>
      <c r="O132" s="262"/>
      <c r="P132" s="262"/>
      <c r="Q132" s="262"/>
      <c r="R132" s="262"/>
      <c r="S132" s="262"/>
      <c r="T132" s="263"/>
      <c r="AT132" s="264" t="s">
        <v>275</v>
      </c>
      <c r="AU132" s="264" t="s">
        <v>90</v>
      </c>
      <c r="AV132" s="12" t="s">
        <v>90</v>
      </c>
      <c r="AW132" s="12" t="s">
        <v>42</v>
      </c>
      <c r="AX132" s="12" t="s">
        <v>87</v>
      </c>
      <c r="AY132" s="264" t="s">
        <v>183</v>
      </c>
    </row>
    <row r="133" s="1" customFormat="1" ht="38.25" customHeight="1">
      <c r="B133" s="47"/>
      <c r="C133" s="235" t="s">
        <v>236</v>
      </c>
      <c r="D133" s="235" t="s">
        <v>184</v>
      </c>
      <c r="E133" s="236" t="s">
        <v>374</v>
      </c>
      <c r="F133" s="237" t="s">
        <v>375</v>
      </c>
      <c r="G133" s="238" t="s">
        <v>318</v>
      </c>
      <c r="H133" s="239">
        <v>230.40000000000001</v>
      </c>
      <c r="I133" s="240"/>
      <c r="J133" s="241">
        <f>ROUND(I133*H133,2)</f>
        <v>0</v>
      </c>
      <c r="K133" s="237" t="s">
        <v>34</v>
      </c>
      <c r="L133" s="73"/>
      <c r="M133" s="242" t="s">
        <v>34</v>
      </c>
      <c r="N133" s="243" t="s">
        <v>50</v>
      </c>
      <c r="O133" s="48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AR133" s="24" t="s">
        <v>197</v>
      </c>
      <c r="AT133" s="24" t="s">
        <v>184</v>
      </c>
      <c r="AU133" s="24" t="s">
        <v>90</v>
      </c>
      <c r="AY133" s="24" t="s">
        <v>183</v>
      </c>
      <c r="BE133" s="246">
        <f>IF(N133="základní",J133,0)</f>
        <v>0</v>
      </c>
      <c r="BF133" s="246">
        <f>IF(N133="snížená",J133,0)</f>
        <v>0</v>
      </c>
      <c r="BG133" s="246">
        <f>IF(N133="zákl. přenesená",J133,0)</f>
        <v>0</v>
      </c>
      <c r="BH133" s="246">
        <f>IF(N133="sníž. přenesená",J133,0)</f>
        <v>0</v>
      </c>
      <c r="BI133" s="246">
        <f>IF(N133="nulová",J133,0)</f>
        <v>0</v>
      </c>
      <c r="BJ133" s="24" t="s">
        <v>87</v>
      </c>
      <c r="BK133" s="246">
        <f>ROUND(I133*H133,2)</f>
        <v>0</v>
      </c>
      <c r="BL133" s="24" t="s">
        <v>197</v>
      </c>
      <c r="BM133" s="24" t="s">
        <v>2076</v>
      </c>
    </row>
    <row r="134" s="12" customFormat="1">
      <c r="B134" s="253"/>
      <c r="C134" s="254"/>
      <c r="D134" s="255" t="s">
        <v>275</v>
      </c>
      <c r="E134" s="256" t="s">
        <v>34</v>
      </c>
      <c r="F134" s="257" t="s">
        <v>2077</v>
      </c>
      <c r="G134" s="254"/>
      <c r="H134" s="258">
        <v>256</v>
      </c>
      <c r="I134" s="259"/>
      <c r="J134" s="254"/>
      <c r="K134" s="254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275</v>
      </c>
      <c r="AU134" s="264" t="s">
        <v>90</v>
      </c>
      <c r="AV134" s="12" t="s">
        <v>90</v>
      </c>
      <c r="AW134" s="12" t="s">
        <v>42</v>
      </c>
      <c r="AX134" s="12" t="s">
        <v>79</v>
      </c>
      <c r="AY134" s="264" t="s">
        <v>183</v>
      </c>
    </row>
    <row r="135" s="12" customFormat="1">
      <c r="B135" s="253"/>
      <c r="C135" s="254"/>
      <c r="D135" s="255" t="s">
        <v>275</v>
      </c>
      <c r="E135" s="256" t="s">
        <v>34</v>
      </c>
      <c r="F135" s="257" t="s">
        <v>2078</v>
      </c>
      <c r="G135" s="254"/>
      <c r="H135" s="258">
        <v>-25.600000000000001</v>
      </c>
      <c r="I135" s="259"/>
      <c r="J135" s="254"/>
      <c r="K135" s="254"/>
      <c r="L135" s="260"/>
      <c r="M135" s="261"/>
      <c r="N135" s="262"/>
      <c r="O135" s="262"/>
      <c r="P135" s="262"/>
      <c r="Q135" s="262"/>
      <c r="R135" s="262"/>
      <c r="S135" s="262"/>
      <c r="T135" s="263"/>
      <c r="AT135" s="264" t="s">
        <v>275</v>
      </c>
      <c r="AU135" s="264" t="s">
        <v>90</v>
      </c>
      <c r="AV135" s="12" t="s">
        <v>90</v>
      </c>
      <c r="AW135" s="12" t="s">
        <v>42</v>
      </c>
      <c r="AX135" s="12" t="s">
        <v>79</v>
      </c>
      <c r="AY135" s="264" t="s">
        <v>183</v>
      </c>
    </row>
    <row r="136" s="1" customFormat="1" ht="38.25" customHeight="1">
      <c r="B136" s="47"/>
      <c r="C136" s="235" t="s">
        <v>10</v>
      </c>
      <c r="D136" s="235" t="s">
        <v>184</v>
      </c>
      <c r="E136" s="236" t="s">
        <v>381</v>
      </c>
      <c r="F136" s="237" t="s">
        <v>1445</v>
      </c>
      <c r="G136" s="238" t="s">
        <v>318</v>
      </c>
      <c r="H136" s="239">
        <v>32</v>
      </c>
      <c r="I136" s="240"/>
      <c r="J136" s="241">
        <f>ROUND(I136*H136,2)</f>
        <v>0</v>
      </c>
      <c r="K136" s="237" t="s">
        <v>343</v>
      </c>
      <c r="L136" s="73"/>
      <c r="M136" s="242" t="s">
        <v>34</v>
      </c>
      <c r="N136" s="243" t="s">
        <v>50</v>
      </c>
      <c r="O136" s="48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AR136" s="24" t="s">
        <v>197</v>
      </c>
      <c r="AT136" s="24" t="s">
        <v>184</v>
      </c>
      <c r="AU136" s="24" t="s">
        <v>90</v>
      </c>
      <c r="AY136" s="24" t="s">
        <v>183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24" t="s">
        <v>87</v>
      </c>
      <c r="BK136" s="246">
        <f>ROUND(I136*H136,2)</f>
        <v>0</v>
      </c>
      <c r="BL136" s="24" t="s">
        <v>197</v>
      </c>
      <c r="BM136" s="24" t="s">
        <v>2079</v>
      </c>
    </row>
    <row r="137" s="12" customFormat="1">
      <c r="B137" s="253"/>
      <c r="C137" s="254"/>
      <c r="D137" s="255" t="s">
        <v>275</v>
      </c>
      <c r="E137" s="256" t="s">
        <v>34</v>
      </c>
      <c r="F137" s="257" t="s">
        <v>2071</v>
      </c>
      <c r="G137" s="254"/>
      <c r="H137" s="258">
        <v>38.399999999999999</v>
      </c>
      <c r="I137" s="259"/>
      <c r="J137" s="254"/>
      <c r="K137" s="254"/>
      <c r="L137" s="260"/>
      <c r="M137" s="261"/>
      <c r="N137" s="262"/>
      <c r="O137" s="262"/>
      <c r="P137" s="262"/>
      <c r="Q137" s="262"/>
      <c r="R137" s="262"/>
      <c r="S137" s="262"/>
      <c r="T137" s="263"/>
      <c r="AT137" s="264" t="s">
        <v>275</v>
      </c>
      <c r="AU137" s="264" t="s">
        <v>90</v>
      </c>
      <c r="AV137" s="12" t="s">
        <v>90</v>
      </c>
      <c r="AW137" s="12" t="s">
        <v>42</v>
      </c>
      <c r="AX137" s="12" t="s">
        <v>79</v>
      </c>
      <c r="AY137" s="264" t="s">
        <v>183</v>
      </c>
    </row>
    <row r="138" s="12" customFormat="1">
      <c r="B138" s="253"/>
      <c r="C138" s="254"/>
      <c r="D138" s="255" t="s">
        <v>275</v>
      </c>
      <c r="E138" s="256" t="s">
        <v>34</v>
      </c>
      <c r="F138" s="257" t="s">
        <v>2065</v>
      </c>
      <c r="G138" s="254"/>
      <c r="H138" s="258">
        <v>-6.4000000000000004</v>
      </c>
      <c r="I138" s="259"/>
      <c r="J138" s="254"/>
      <c r="K138" s="254"/>
      <c r="L138" s="260"/>
      <c r="M138" s="261"/>
      <c r="N138" s="262"/>
      <c r="O138" s="262"/>
      <c r="P138" s="262"/>
      <c r="Q138" s="262"/>
      <c r="R138" s="262"/>
      <c r="S138" s="262"/>
      <c r="T138" s="263"/>
      <c r="AT138" s="264" t="s">
        <v>275</v>
      </c>
      <c r="AU138" s="264" t="s">
        <v>90</v>
      </c>
      <c r="AV138" s="12" t="s">
        <v>90</v>
      </c>
      <c r="AW138" s="12" t="s">
        <v>42</v>
      </c>
      <c r="AX138" s="12" t="s">
        <v>79</v>
      </c>
      <c r="AY138" s="264" t="s">
        <v>183</v>
      </c>
    </row>
    <row r="139" s="1" customFormat="1" ht="38.25" customHeight="1">
      <c r="B139" s="47"/>
      <c r="C139" s="235" t="s">
        <v>243</v>
      </c>
      <c r="D139" s="235" t="s">
        <v>184</v>
      </c>
      <c r="E139" s="236" t="s">
        <v>392</v>
      </c>
      <c r="F139" s="237" t="s">
        <v>393</v>
      </c>
      <c r="G139" s="238" t="s">
        <v>318</v>
      </c>
      <c r="H139" s="239">
        <v>48</v>
      </c>
      <c r="I139" s="240"/>
      <c r="J139" s="241">
        <f>ROUND(I139*H139,2)</f>
        <v>0</v>
      </c>
      <c r="K139" s="237" t="s">
        <v>343</v>
      </c>
      <c r="L139" s="73"/>
      <c r="M139" s="242" t="s">
        <v>34</v>
      </c>
      <c r="N139" s="243" t="s">
        <v>50</v>
      </c>
      <c r="O139" s="48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AR139" s="24" t="s">
        <v>197</v>
      </c>
      <c r="AT139" s="24" t="s">
        <v>184</v>
      </c>
      <c r="AU139" s="24" t="s">
        <v>90</v>
      </c>
      <c r="AY139" s="24" t="s">
        <v>183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24" t="s">
        <v>87</v>
      </c>
      <c r="BK139" s="246">
        <f>ROUND(I139*H139,2)</f>
        <v>0</v>
      </c>
      <c r="BL139" s="24" t="s">
        <v>197</v>
      </c>
      <c r="BM139" s="24" t="s">
        <v>2080</v>
      </c>
    </row>
    <row r="140" s="12" customFormat="1">
      <c r="B140" s="253"/>
      <c r="C140" s="254"/>
      <c r="D140" s="255" t="s">
        <v>275</v>
      </c>
      <c r="E140" s="256" t="s">
        <v>34</v>
      </c>
      <c r="F140" s="257" t="s">
        <v>2081</v>
      </c>
      <c r="G140" s="254"/>
      <c r="H140" s="258">
        <v>48</v>
      </c>
      <c r="I140" s="259"/>
      <c r="J140" s="254"/>
      <c r="K140" s="254"/>
      <c r="L140" s="260"/>
      <c r="M140" s="261"/>
      <c r="N140" s="262"/>
      <c r="O140" s="262"/>
      <c r="P140" s="262"/>
      <c r="Q140" s="262"/>
      <c r="R140" s="262"/>
      <c r="S140" s="262"/>
      <c r="T140" s="263"/>
      <c r="AT140" s="264" t="s">
        <v>275</v>
      </c>
      <c r="AU140" s="264" t="s">
        <v>90</v>
      </c>
      <c r="AV140" s="12" t="s">
        <v>90</v>
      </c>
      <c r="AW140" s="12" t="s">
        <v>42</v>
      </c>
      <c r="AX140" s="12" t="s">
        <v>79</v>
      </c>
      <c r="AY140" s="264" t="s">
        <v>183</v>
      </c>
    </row>
    <row r="141" s="1" customFormat="1" ht="51" customHeight="1">
      <c r="B141" s="47"/>
      <c r="C141" s="235" t="s">
        <v>340</v>
      </c>
      <c r="D141" s="235" t="s">
        <v>184</v>
      </c>
      <c r="E141" s="236" t="s">
        <v>400</v>
      </c>
      <c r="F141" s="237" t="s">
        <v>401</v>
      </c>
      <c r="G141" s="238" t="s">
        <v>318</v>
      </c>
      <c r="H141" s="239">
        <v>960</v>
      </c>
      <c r="I141" s="240"/>
      <c r="J141" s="241">
        <f>ROUND(I141*H141,2)</f>
        <v>0</v>
      </c>
      <c r="K141" s="237" t="s">
        <v>343</v>
      </c>
      <c r="L141" s="73"/>
      <c r="M141" s="242" t="s">
        <v>34</v>
      </c>
      <c r="N141" s="243" t="s">
        <v>50</v>
      </c>
      <c r="O141" s="48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AR141" s="24" t="s">
        <v>197</v>
      </c>
      <c r="AT141" s="24" t="s">
        <v>184</v>
      </c>
      <c r="AU141" s="24" t="s">
        <v>90</v>
      </c>
      <c r="AY141" s="24" t="s">
        <v>183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24" t="s">
        <v>87</v>
      </c>
      <c r="BK141" s="246">
        <f>ROUND(I141*H141,2)</f>
        <v>0</v>
      </c>
      <c r="BL141" s="24" t="s">
        <v>197</v>
      </c>
      <c r="BM141" s="24" t="s">
        <v>2082</v>
      </c>
    </row>
    <row r="142" s="12" customFormat="1">
      <c r="B142" s="253"/>
      <c r="C142" s="254"/>
      <c r="D142" s="255" t="s">
        <v>275</v>
      </c>
      <c r="E142" s="256" t="s">
        <v>34</v>
      </c>
      <c r="F142" s="257" t="s">
        <v>2083</v>
      </c>
      <c r="G142" s="254"/>
      <c r="H142" s="258">
        <v>960</v>
      </c>
      <c r="I142" s="259"/>
      <c r="J142" s="254"/>
      <c r="K142" s="254"/>
      <c r="L142" s="260"/>
      <c r="M142" s="261"/>
      <c r="N142" s="262"/>
      <c r="O142" s="262"/>
      <c r="P142" s="262"/>
      <c r="Q142" s="262"/>
      <c r="R142" s="262"/>
      <c r="S142" s="262"/>
      <c r="T142" s="263"/>
      <c r="AT142" s="264" t="s">
        <v>275</v>
      </c>
      <c r="AU142" s="264" t="s">
        <v>90</v>
      </c>
      <c r="AV142" s="12" t="s">
        <v>90</v>
      </c>
      <c r="AW142" s="12" t="s">
        <v>42</v>
      </c>
      <c r="AX142" s="12" t="s">
        <v>87</v>
      </c>
      <c r="AY142" s="264" t="s">
        <v>183</v>
      </c>
    </row>
    <row r="143" s="1" customFormat="1" ht="38.25" customHeight="1">
      <c r="B143" s="47"/>
      <c r="C143" s="235" t="s">
        <v>348</v>
      </c>
      <c r="D143" s="235" t="s">
        <v>184</v>
      </c>
      <c r="E143" s="236" t="s">
        <v>405</v>
      </c>
      <c r="F143" s="237" t="s">
        <v>1453</v>
      </c>
      <c r="G143" s="238" t="s">
        <v>318</v>
      </c>
      <c r="H143" s="239">
        <v>32</v>
      </c>
      <c r="I143" s="240"/>
      <c r="J143" s="241">
        <f>ROUND(I143*H143,2)</f>
        <v>0</v>
      </c>
      <c r="K143" s="237" t="s">
        <v>343</v>
      </c>
      <c r="L143" s="73"/>
      <c r="M143" s="242" t="s">
        <v>34</v>
      </c>
      <c r="N143" s="243" t="s">
        <v>50</v>
      </c>
      <c r="O143" s="48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AR143" s="24" t="s">
        <v>197</v>
      </c>
      <c r="AT143" s="24" t="s">
        <v>184</v>
      </c>
      <c r="AU143" s="24" t="s">
        <v>90</v>
      </c>
      <c r="AY143" s="24" t="s">
        <v>183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24" t="s">
        <v>87</v>
      </c>
      <c r="BK143" s="246">
        <f>ROUND(I143*H143,2)</f>
        <v>0</v>
      </c>
      <c r="BL143" s="24" t="s">
        <v>197</v>
      </c>
      <c r="BM143" s="24" t="s">
        <v>2084</v>
      </c>
    </row>
    <row r="144" s="12" customFormat="1">
      <c r="B144" s="253"/>
      <c r="C144" s="254"/>
      <c r="D144" s="255" t="s">
        <v>275</v>
      </c>
      <c r="E144" s="256" t="s">
        <v>34</v>
      </c>
      <c r="F144" s="257" t="s">
        <v>2071</v>
      </c>
      <c r="G144" s="254"/>
      <c r="H144" s="258">
        <v>38.399999999999999</v>
      </c>
      <c r="I144" s="259"/>
      <c r="J144" s="254"/>
      <c r="K144" s="254"/>
      <c r="L144" s="260"/>
      <c r="M144" s="261"/>
      <c r="N144" s="262"/>
      <c r="O144" s="262"/>
      <c r="P144" s="262"/>
      <c r="Q144" s="262"/>
      <c r="R144" s="262"/>
      <c r="S144" s="262"/>
      <c r="T144" s="263"/>
      <c r="AT144" s="264" t="s">
        <v>275</v>
      </c>
      <c r="AU144" s="264" t="s">
        <v>90</v>
      </c>
      <c r="AV144" s="12" t="s">
        <v>90</v>
      </c>
      <c r="AW144" s="12" t="s">
        <v>42</v>
      </c>
      <c r="AX144" s="12" t="s">
        <v>79</v>
      </c>
      <c r="AY144" s="264" t="s">
        <v>183</v>
      </c>
    </row>
    <row r="145" s="12" customFormat="1">
      <c r="B145" s="253"/>
      <c r="C145" s="254"/>
      <c r="D145" s="255" t="s">
        <v>275</v>
      </c>
      <c r="E145" s="256" t="s">
        <v>34</v>
      </c>
      <c r="F145" s="257" t="s">
        <v>2065</v>
      </c>
      <c r="G145" s="254"/>
      <c r="H145" s="258">
        <v>-6.4000000000000004</v>
      </c>
      <c r="I145" s="259"/>
      <c r="J145" s="254"/>
      <c r="K145" s="254"/>
      <c r="L145" s="260"/>
      <c r="M145" s="261"/>
      <c r="N145" s="262"/>
      <c r="O145" s="262"/>
      <c r="P145" s="262"/>
      <c r="Q145" s="262"/>
      <c r="R145" s="262"/>
      <c r="S145" s="262"/>
      <c r="T145" s="263"/>
      <c r="AT145" s="264" t="s">
        <v>275</v>
      </c>
      <c r="AU145" s="264" t="s">
        <v>90</v>
      </c>
      <c r="AV145" s="12" t="s">
        <v>90</v>
      </c>
      <c r="AW145" s="12" t="s">
        <v>42</v>
      </c>
      <c r="AX145" s="12" t="s">
        <v>79</v>
      </c>
      <c r="AY145" s="264" t="s">
        <v>183</v>
      </c>
    </row>
    <row r="146" s="1" customFormat="1" ht="51" customHeight="1">
      <c r="B146" s="47"/>
      <c r="C146" s="235" t="s">
        <v>355</v>
      </c>
      <c r="D146" s="235" t="s">
        <v>184</v>
      </c>
      <c r="E146" s="236" t="s">
        <v>409</v>
      </c>
      <c r="F146" s="237" t="s">
        <v>1455</v>
      </c>
      <c r="G146" s="238" t="s">
        <v>318</v>
      </c>
      <c r="H146" s="239">
        <v>640</v>
      </c>
      <c r="I146" s="240"/>
      <c r="J146" s="241">
        <f>ROUND(I146*H146,2)</f>
        <v>0</v>
      </c>
      <c r="K146" s="237" t="s">
        <v>343</v>
      </c>
      <c r="L146" s="73"/>
      <c r="M146" s="242" t="s">
        <v>34</v>
      </c>
      <c r="N146" s="243" t="s">
        <v>50</v>
      </c>
      <c r="O146" s="48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AR146" s="24" t="s">
        <v>197</v>
      </c>
      <c r="AT146" s="24" t="s">
        <v>184</v>
      </c>
      <c r="AU146" s="24" t="s">
        <v>90</v>
      </c>
      <c r="AY146" s="24" t="s">
        <v>183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24" t="s">
        <v>87</v>
      </c>
      <c r="BK146" s="246">
        <f>ROUND(I146*H146,2)</f>
        <v>0</v>
      </c>
      <c r="BL146" s="24" t="s">
        <v>197</v>
      </c>
      <c r="BM146" s="24" t="s">
        <v>2085</v>
      </c>
    </row>
    <row r="147" s="12" customFormat="1">
      <c r="B147" s="253"/>
      <c r="C147" s="254"/>
      <c r="D147" s="255" t="s">
        <v>275</v>
      </c>
      <c r="E147" s="256" t="s">
        <v>34</v>
      </c>
      <c r="F147" s="257" t="s">
        <v>2086</v>
      </c>
      <c r="G147" s="254"/>
      <c r="H147" s="258">
        <v>640</v>
      </c>
      <c r="I147" s="259"/>
      <c r="J147" s="254"/>
      <c r="K147" s="254"/>
      <c r="L147" s="260"/>
      <c r="M147" s="261"/>
      <c r="N147" s="262"/>
      <c r="O147" s="262"/>
      <c r="P147" s="262"/>
      <c r="Q147" s="262"/>
      <c r="R147" s="262"/>
      <c r="S147" s="262"/>
      <c r="T147" s="263"/>
      <c r="AT147" s="264" t="s">
        <v>275</v>
      </c>
      <c r="AU147" s="264" t="s">
        <v>90</v>
      </c>
      <c r="AV147" s="12" t="s">
        <v>90</v>
      </c>
      <c r="AW147" s="12" t="s">
        <v>42</v>
      </c>
      <c r="AX147" s="12" t="s">
        <v>79</v>
      </c>
      <c r="AY147" s="264" t="s">
        <v>183</v>
      </c>
    </row>
    <row r="148" s="1" customFormat="1" ht="16.5" customHeight="1">
      <c r="B148" s="47"/>
      <c r="C148" s="235" t="s">
        <v>360</v>
      </c>
      <c r="D148" s="235" t="s">
        <v>184</v>
      </c>
      <c r="E148" s="236" t="s">
        <v>413</v>
      </c>
      <c r="F148" s="237" t="s">
        <v>414</v>
      </c>
      <c r="G148" s="238" t="s">
        <v>318</v>
      </c>
      <c r="H148" s="239">
        <v>80</v>
      </c>
      <c r="I148" s="240"/>
      <c r="J148" s="241">
        <f>ROUND(I148*H148,2)</f>
        <v>0</v>
      </c>
      <c r="K148" s="237" t="s">
        <v>34</v>
      </c>
      <c r="L148" s="73"/>
      <c r="M148" s="242" t="s">
        <v>34</v>
      </c>
      <c r="N148" s="243" t="s">
        <v>50</v>
      </c>
      <c r="O148" s="48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AR148" s="24" t="s">
        <v>197</v>
      </c>
      <c r="AT148" s="24" t="s">
        <v>184</v>
      </c>
      <c r="AU148" s="24" t="s">
        <v>90</v>
      </c>
      <c r="AY148" s="24" t="s">
        <v>183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24" t="s">
        <v>87</v>
      </c>
      <c r="BK148" s="246">
        <f>ROUND(I148*H148,2)</f>
        <v>0</v>
      </c>
      <c r="BL148" s="24" t="s">
        <v>197</v>
      </c>
      <c r="BM148" s="24" t="s">
        <v>2087</v>
      </c>
    </row>
    <row r="149" s="12" customFormat="1">
      <c r="B149" s="253"/>
      <c r="C149" s="254"/>
      <c r="D149" s="255" t="s">
        <v>275</v>
      </c>
      <c r="E149" s="256" t="s">
        <v>34</v>
      </c>
      <c r="F149" s="257" t="s">
        <v>2088</v>
      </c>
      <c r="G149" s="254"/>
      <c r="H149" s="258">
        <v>80</v>
      </c>
      <c r="I149" s="259"/>
      <c r="J149" s="254"/>
      <c r="K149" s="254"/>
      <c r="L149" s="260"/>
      <c r="M149" s="261"/>
      <c r="N149" s="262"/>
      <c r="O149" s="262"/>
      <c r="P149" s="262"/>
      <c r="Q149" s="262"/>
      <c r="R149" s="262"/>
      <c r="S149" s="262"/>
      <c r="T149" s="263"/>
      <c r="AT149" s="264" t="s">
        <v>275</v>
      </c>
      <c r="AU149" s="264" t="s">
        <v>90</v>
      </c>
      <c r="AV149" s="12" t="s">
        <v>90</v>
      </c>
      <c r="AW149" s="12" t="s">
        <v>42</v>
      </c>
      <c r="AX149" s="12" t="s">
        <v>79</v>
      </c>
      <c r="AY149" s="264" t="s">
        <v>183</v>
      </c>
    </row>
    <row r="150" s="1" customFormat="1" ht="16.5" customHeight="1">
      <c r="B150" s="47"/>
      <c r="C150" s="235" t="s">
        <v>9</v>
      </c>
      <c r="D150" s="235" t="s">
        <v>184</v>
      </c>
      <c r="E150" s="236" t="s">
        <v>418</v>
      </c>
      <c r="F150" s="237" t="s">
        <v>419</v>
      </c>
      <c r="G150" s="238" t="s">
        <v>305</v>
      </c>
      <c r="H150" s="239">
        <v>160</v>
      </c>
      <c r="I150" s="240"/>
      <c r="J150" s="241">
        <f>ROUND(I150*H150,2)</f>
        <v>0</v>
      </c>
      <c r="K150" s="237" t="s">
        <v>343</v>
      </c>
      <c r="L150" s="73"/>
      <c r="M150" s="242" t="s">
        <v>34</v>
      </c>
      <c r="N150" s="243" t="s">
        <v>50</v>
      </c>
      <c r="O150" s="48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AR150" s="24" t="s">
        <v>197</v>
      </c>
      <c r="AT150" s="24" t="s">
        <v>184</v>
      </c>
      <c r="AU150" s="24" t="s">
        <v>90</v>
      </c>
      <c r="AY150" s="24" t="s">
        <v>183</v>
      </c>
      <c r="BE150" s="246">
        <f>IF(N150="základní",J150,0)</f>
        <v>0</v>
      </c>
      <c r="BF150" s="246">
        <f>IF(N150="snížená",J150,0)</f>
        <v>0</v>
      </c>
      <c r="BG150" s="246">
        <f>IF(N150="zákl. přenesená",J150,0)</f>
        <v>0</v>
      </c>
      <c r="BH150" s="246">
        <f>IF(N150="sníž. přenesená",J150,0)</f>
        <v>0</v>
      </c>
      <c r="BI150" s="246">
        <f>IF(N150="nulová",J150,0)</f>
        <v>0</v>
      </c>
      <c r="BJ150" s="24" t="s">
        <v>87</v>
      </c>
      <c r="BK150" s="246">
        <f>ROUND(I150*H150,2)</f>
        <v>0</v>
      </c>
      <c r="BL150" s="24" t="s">
        <v>197</v>
      </c>
      <c r="BM150" s="24" t="s">
        <v>2089</v>
      </c>
    </row>
    <row r="151" s="12" customFormat="1">
      <c r="B151" s="253"/>
      <c r="C151" s="254"/>
      <c r="D151" s="255" t="s">
        <v>275</v>
      </c>
      <c r="E151" s="256" t="s">
        <v>34</v>
      </c>
      <c r="F151" s="257" t="s">
        <v>2090</v>
      </c>
      <c r="G151" s="254"/>
      <c r="H151" s="258">
        <v>160</v>
      </c>
      <c r="I151" s="259"/>
      <c r="J151" s="254"/>
      <c r="K151" s="254"/>
      <c r="L151" s="260"/>
      <c r="M151" s="261"/>
      <c r="N151" s="262"/>
      <c r="O151" s="262"/>
      <c r="P151" s="262"/>
      <c r="Q151" s="262"/>
      <c r="R151" s="262"/>
      <c r="S151" s="262"/>
      <c r="T151" s="263"/>
      <c r="AT151" s="264" t="s">
        <v>275</v>
      </c>
      <c r="AU151" s="264" t="s">
        <v>90</v>
      </c>
      <c r="AV151" s="12" t="s">
        <v>90</v>
      </c>
      <c r="AW151" s="12" t="s">
        <v>42</v>
      </c>
      <c r="AX151" s="12" t="s">
        <v>79</v>
      </c>
      <c r="AY151" s="264" t="s">
        <v>183</v>
      </c>
    </row>
    <row r="152" s="1" customFormat="1" ht="25.5" customHeight="1">
      <c r="B152" s="47"/>
      <c r="C152" s="235" t="s">
        <v>368</v>
      </c>
      <c r="D152" s="235" t="s">
        <v>184</v>
      </c>
      <c r="E152" s="236" t="s">
        <v>2091</v>
      </c>
      <c r="F152" s="237" t="s">
        <v>2092</v>
      </c>
      <c r="G152" s="238" t="s">
        <v>318</v>
      </c>
      <c r="H152" s="239">
        <v>87</v>
      </c>
      <c r="I152" s="240"/>
      <c r="J152" s="241">
        <f>ROUND(I152*H152,2)</f>
        <v>0</v>
      </c>
      <c r="K152" s="237" t="s">
        <v>343</v>
      </c>
      <c r="L152" s="73"/>
      <c r="M152" s="242" t="s">
        <v>34</v>
      </c>
      <c r="N152" s="243" t="s">
        <v>50</v>
      </c>
      <c r="O152" s="48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AR152" s="24" t="s">
        <v>197</v>
      </c>
      <c r="AT152" s="24" t="s">
        <v>184</v>
      </c>
      <c r="AU152" s="24" t="s">
        <v>90</v>
      </c>
      <c r="AY152" s="24" t="s">
        <v>183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24" t="s">
        <v>87</v>
      </c>
      <c r="BK152" s="246">
        <f>ROUND(I152*H152,2)</f>
        <v>0</v>
      </c>
      <c r="BL152" s="24" t="s">
        <v>197</v>
      </c>
      <c r="BM152" s="24" t="s">
        <v>2093</v>
      </c>
    </row>
    <row r="153" s="12" customFormat="1">
      <c r="B153" s="253"/>
      <c r="C153" s="254"/>
      <c r="D153" s="255" t="s">
        <v>275</v>
      </c>
      <c r="E153" s="256" t="s">
        <v>34</v>
      </c>
      <c r="F153" s="257" t="s">
        <v>2094</v>
      </c>
      <c r="G153" s="254"/>
      <c r="H153" s="258">
        <v>87</v>
      </c>
      <c r="I153" s="259"/>
      <c r="J153" s="254"/>
      <c r="K153" s="254"/>
      <c r="L153" s="260"/>
      <c r="M153" s="261"/>
      <c r="N153" s="262"/>
      <c r="O153" s="262"/>
      <c r="P153" s="262"/>
      <c r="Q153" s="262"/>
      <c r="R153" s="262"/>
      <c r="S153" s="262"/>
      <c r="T153" s="263"/>
      <c r="AT153" s="264" t="s">
        <v>275</v>
      </c>
      <c r="AU153" s="264" t="s">
        <v>90</v>
      </c>
      <c r="AV153" s="12" t="s">
        <v>90</v>
      </c>
      <c r="AW153" s="12" t="s">
        <v>42</v>
      </c>
      <c r="AX153" s="12" t="s">
        <v>87</v>
      </c>
      <c r="AY153" s="264" t="s">
        <v>183</v>
      </c>
    </row>
    <row r="154" s="1" customFormat="1" ht="38.25" customHeight="1">
      <c r="B154" s="47"/>
      <c r="C154" s="235" t="s">
        <v>373</v>
      </c>
      <c r="D154" s="235" t="s">
        <v>184</v>
      </c>
      <c r="E154" s="236" t="s">
        <v>431</v>
      </c>
      <c r="F154" s="237" t="s">
        <v>432</v>
      </c>
      <c r="G154" s="238" t="s">
        <v>318</v>
      </c>
      <c r="H154" s="239">
        <v>23.539999999999999</v>
      </c>
      <c r="I154" s="240"/>
      <c r="J154" s="241">
        <f>ROUND(I154*H154,2)</f>
        <v>0</v>
      </c>
      <c r="K154" s="237" t="s">
        <v>343</v>
      </c>
      <c r="L154" s="73"/>
      <c r="M154" s="242" t="s">
        <v>34</v>
      </c>
      <c r="N154" s="243" t="s">
        <v>50</v>
      </c>
      <c r="O154" s="48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AR154" s="24" t="s">
        <v>197</v>
      </c>
      <c r="AT154" s="24" t="s">
        <v>184</v>
      </c>
      <c r="AU154" s="24" t="s">
        <v>90</v>
      </c>
      <c r="AY154" s="24" t="s">
        <v>183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24" t="s">
        <v>87</v>
      </c>
      <c r="BK154" s="246">
        <f>ROUND(I154*H154,2)</f>
        <v>0</v>
      </c>
      <c r="BL154" s="24" t="s">
        <v>197</v>
      </c>
      <c r="BM154" s="24" t="s">
        <v>2095</v>
      </c>
    </row>
    <row r="155" s="12" customFormat="1">
      <c r="B155" s="253"/>
      <c r="C155" s="254"/>
      <c r="D155" s="255" t="s">
        <v>275</v>
      </c>
      <c r="E155" s="256" t="s">
        <v>34</v>
      </c>
      <c r="F155" s="257" t="s">
        <v>2096</v>
      </c>
      <c r="G155" s="254"/>
      <c r="H155" s="258">
        <v>23.539999999999999</v>
      </c>
      <c r="I155" s="259"/>
      <c r="J155" s="254"/>
      <c r="K155" s="254"/>
      <c r="L155" s="260"/>
      <c r="M155" s="261"/>
      <c r="N155" s="262"/>
      <c r="O155" s="262"/>
      <c r="P155" s="262"/>
      <c r="Q155" s="262"/>
      <c r="R155" s="262"/>
      <c r="S155" s="262"/>
      <c r="T155" s="263"/>
      <c r="AT155" s="264" t="s">
        <v>275</v>
      </c>
      <c r="AU155" s="264" t="s">
        <v>90</v>
      </c>
      <c r="AV155" s="12" t="s">
        <v>90</v>
      </c>
      <c r="AW155" s="12" t="s">
        <v>42</v>
      </c>
      <c r="AX155" s="12" t="s">
        <v>87</v>
      </c>
      <c r="AY155" s="264" t="s">
        <v>183</v>
      </c>
    </row>
    <row r="156" s="1" customFormat="1" ht="16.5" customHeight="1">
      <c r="B156" s="47"/>
      <c r="C156" s="265" t="s">
        <v>380</v>
      </c>
      <c r="D156" s="265" t="s">
        <v>302</v>
      </c>
      <c r="E156" s="266" t="s">
        <v>1482</v>
      </c>
      <c r="F156" s="267" t="s">
        <v>1483</v>
      </c>
      <c r="G156" s="268" t="s">
        <v>1484</v>
      </c>
      <c r="H156" s="269">
        <v>1.6479999999999999</v>
      </c>
      <c r="I156" s="270"/>
      <c r="J156" s="271">
        <f>ROUND(I156*H156,2)</f>
        <v>0</v>
      </c>
      <c r="K156" s="267" t="s">
        <v>343</v>
      </c>
      <c r="L156" s="272"/>
      <c r="M156" s="273" t="s">
        <v>34</v>
      </c>
      <c r="N156" s="274" t="s">
        <v>50</v>
      </c>
      <c r="O156" s="48"/>
      <c r="P156" s="244">
        <f>O156*H156</f>
        <v>0</v>
      </c>
      <c r="Q156" s="244">
        <v>0.001</v>
      </c>
      <c r="R156" s="244">
        <f>Q156*H156</f>
        <v>0.0016479999999999999</v>
      </c>
      <c r="S156" s="244">
        <v>0</v>
      </c>
      <c r="T156" s="245">
        <f>S156*H156</f>
        <v>0</v>
      </c>
      <c r="AR156" s="24" t="s">
        <v>212</v>
      </c>
      <c r="AT156" s="24" t="s">
        <v>302</v>
      </c>
      <c r="AU156" s="24" t="s">
        <v>90</v>
      </c>
      <c r="AY156" s="24" t="s">
        <v>183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24" t="s">
        <v>87</v>
      </c>
      <c r="BK156" s="246">
        <f>ROUND(I156*H156,2)</f>
        <v>0</v>
      </c>
      <c r="BL156" s="24" t="s">
        <v>197</v>
      </c>
      <c r="BM156" s="24" t="s">
        <v>2097</v>
      </c>
    </row>
    <row r="157" s="12" customFormat="1">
      <c r="B157" s="253"/>
      <c r="C157" s="254"/>
      <c r="D157" s="255" t="s">
        <v>275</v>
      </c>
      <c r="E157" s="256" t="s">
        <v>34</v>
      </c>
      <c r="F157" s="257" t="s">
        <v>2098</v>
      </c>
      <c r="G157" s="254"/>
      <c r="H157" s="258">
        <v>1.6479999999999999</v>
      </c>
      <c r="I157" s="259"/>
      <c r="J157" s="254"/>
      <c r="K157" s="254"/>
      <c r="L157" s="260"/>
      <c r="M157" s="261"/>
      <c r="N157" s="262"/>
      <c r="O157" s="262"/>
      <c r="P157" s="262"/>
      <c r="Q157" s="262"/>
      <c r="R157" s="262"/>
      <c r="S157" s="262"/>
      <c r="T157" s="263"/>
      <c r="AT157" s="264" t="s">
        <v>275</v>
      </c>
      <c r="AU157" s="264" t="s">
        <v>90</v>
      </c>
      <c r="AV157" s="12" t="s">
        <v>90</v>
      </c>
      <c r="AW157" s="12" t="s">
        <v>42</v>
      </c>
      <c r="AX157" s="12" t="s">
        <v>87</v>
      </c>
      <c r="AY157" s="264" t="s">
        <v>183</v>
      </c>
    </row>
    <row r="158" s="1" customFormat="1" ht="25.5" customHeight="1">
      <c r="B158" s="47"/>
      <c r="C158" s="235" t="s">
        <v>387</v>
      </c>
      <c r="D158" s="235" t="s">
        <v>184</v>
      </c>
      <c r="E158" s="236" t="s">
        <v>1475</v>
      </c>
      <c r="F158" s="237" t="s">
        <v>1476</v>
      </c>
      <c r="G158" s="238" t="s">
        <v>272</v>
      </c>
      <c r="H158" s="239">
        <v>160</v>
      </c>
      <c r="I158" s="240"/>
      <c r="J158" s="241">
        <f>ROUND(I158*H158,2)</f>
        <v>0</v>
      </c>
      <c r="K158" s="237" t="s">
        <v>343</v>
      </c>
      <c r="L158" s="73"/>
      <c r="M158" s="242" t="s">
        <v>34</v>
      </c>
      <c r="N158" s="243" t="s">
        <v>50</v>
      </c>
      <c r="O158" s="48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AR158" s="24" t="s">
        <v>197</v>
      </c>
      <c r="AT158" s="24" t="s">
        <v>184</v>
      </c>
      <c r="AU158" s="24" t="s">
        <v>90</v>
      </c>
      <c r="AY158" s="24" t="s">
        <v>183</v>
      </c>
      <c r="BE158" s="246">
        <f>IF(N158="základní",J158,0)</f>
        <v>0</v>
      </c>
      <c r="BF158" s="246">
        <f>IF(N158="snížená",J158,0)</f>
        <v>0</v>
      </c>
      <c r="BG158" s="246">
        <f>IF(N158="zákl. přenesená",J158,0)</f>
        <v>0</v>
      </c>
      <c r="BH158" s="246">
        <f>IF(N158="sníž. přenesená",J158,0)</f>
        <v>0</v>
      </c>
      <c r="BI158" s="246">
        <f>IF(N158="nulová",J158,0)</f>
        <v>0</v>
      </c>
      <c r="BJ158" s="24" t="s">
        <v>87</v>
      </c>
      <c r="BK158" s="246">
        <f>ROUND(I158*H158,2)</f>
        <v>0</v>
      </c>
      <c r="BL158" s="24" t="s">
        <v>197</v>
      </c>
      <c r="BM158" s="24" t="s">
        <v>2099</v>
      </c>
    </row>
    <row r="159" s="12" customFormat="1">
      <c r="B159" s="253"/>
      <c r="C159" s="254"/>
      <c r="D159" s="255" t="s">
        <v>275</v>
      </c>
      <c r="E159" s="256" t="s">
        <v>34</v>
      </c>
      <c r="F159" s="257" t="s">
        <v>2100</v>
      </c>
      <c r="G159" s="254"/>
      <c r="H159" s="258">
        <v>160</v>
      </c>
      <c r="I159" s="259"/>
      <c r="J159" s="254"/>
      <c r="K159" s="254"/>
      <c r="L159" s="260"/>
      <c r="M159" s="261"/>
      <c r="N159" s="262"/>
      <c r="O159" s="262"/>
      <c r="P159" s="262"/>
      <c r="Q159" s="262"/>
      <c r="R159" s="262"/>
      <c r="S159" s="262"/>
      <c r="T159" s="263"/>
      <c r="AT159" s="264" t="s">
        <v>275</v>
      </c>
      <c r="AU159" s="264" t="s">
        <v>90</v>
      </c>
      <c r="AV159" s="12" t="s">
        <v>90</v>
      </c>
      <c r="AW159" s="12" t="s">
        <v>42</v>
      </c>
      <c r="AX159" s="12" t="s">
        <v>87</v>
      </c>
      <c r="AY159" s="264" t="s">
        <v>183</v>
      </c>
    </row>
    <row r="160" s="1" customFormat="1" ht="25.5" customHeight="1">
      <c r="B160" s="47"/>
      <c r="C160" s="235" t="s">
        <v>391</v>
      </c>
      <c r="D160" s="235" t="s">
        <v>184</v>
      </c>
      <c r="E160" s="236" t="s">
        <v>1479</v>
      </c>
      <c r="F160" s="237" t="s">
        <v>1480</v>
      </c>
      <c r="G160" s="238" t="s">
        <v>272</v>
      </c>
      <c r="H160" s="239">
        <v>160</v>
      </c>
      <c r="I160" s="240"/>
      <c r="J160" s="241">
        <f>ROUND(I160*H160,2)</f>
        <v>0</v>
      </c>
      <c r="K160" s="237" t="s">
        <v>343</v>
      </c>
      <c r="L160" s="73"/>
      <c r="M160" s="242" t="s">
        <v>34</v>
      </c>
      <c r="N160" s="243" t="s">
        <v>50</v>
      </c>
      <c r="O160" s="48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AR160" s="24" t="s">
        <v>197</v>
      </c>
      <c r="AT160" s="24" t="s">
        <v>184</v>
      </c>
      <c r="AU160" s="24" t="s">
        <v>90</v>
      </c>
      <c r="AY160" s="24" t="s">
        <v>183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24" t="s">
        <v>87</v>
      </c>
      <c r="BK160" s="246">
        <f>ROUND(I160*H160,2)</f>
        <v>0</v>
      </c>
      <c r="BL160" s="24" t="s">
        <v>197</v>
      </c>
      <c r="BM160" s="24" t="s">
        <v>2101</v>
      </c>
    </row>
    <row r="161" s="12" customFormat="1">
      <c r="B161" s="253"/>
      <c r="C161" s="254"/>
      <c r="D161" s="255" t="s">
        <v>275</v>
      </c>
      <c r="E161" s="256" t="s">
        <v>34</v>
      </c>
      <c r="F161" s="257" t="s">
        <v>2102</v>
      </c>
      <c r="G161" s="254"/>
      <c r="H161" s="258">
        <v>160</v>
      </c>
      <c r="I161" s="259"/>
      <c r="J161" s="254"/>
      <c r="K161" s="254"/>
      <c r="L161" s="260"/>
      <c r="M161" s="261"/>
      <c r="N161" s="262"/>
      <c r="O161" s="262"/>
      <c r="P161" s="262"/>
      <c r="Q161" s="262"/>
      <c r="R161" s="262"/>
      <c r="S161" s="262"/>
      <c r="T161" s="263"/>
      <c r="AT161" s="264" t="s">
        <v>275</v>
      </c>
      <c r="AU161" s="264" t="s">
        <v>90</v>
      </c>
      <c r="AV161" s="12" t="s">
        <v>90</v>
      </c>
      <c r="AW161" s="12" t="s">
        <v>42</v>
      </c>
      <c r="AX161" s="12" t="s">
        <v>87</v>
      </c>
      <c r="AY161" s="264" t="s">
        <v>183</v>
      </c>
    </row>
    <row r="162" s="11" customFormat="1" ht="29.88" customHeight="1">
      <c r="B162" s="219"/>
      <c r="C162" s="220"/>
      <c r="D162" s="221" t="s">
        <v>78</v>
      </c>
      <c r="E162" s="233" t="s">
        <v>90</v>
      </c>
      <c r="F162" s="233" t="s">
        <v>436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SUM(P163:P170)</f>
        <v>0</v>
      </c>
      <c r="Q162" s="227"/>
      <c r="R162" s="228">
        <f>SUM(R163:R170)</f>
        <v>7.3660499999999995</v>
      </c>
      <c r="S162" s="227"/>
      <c r="T162" s="229">
        <f>SUM(T163:T170)</f>
        <v>0</v>
      </c>
      <c r="AR162" s="230" t="s">
        <v>87</v>
      </c>
      <c r="AT162" s="231" t="s">
        <v>78</v>
      </c>
      <c r="AU162" s="231" t="s">
        <v>87</v>
      </c>
      <c r="AY162" s="230" t="s">
        <v>183</v>
      </c>
      <c r="BK162" s="232">
        <f>SUM(BK163:BK170)</f>
        <v>0</v>
      </c>
    </row>
    <row r="163" s="1" customFormat="1" ht="25.5" customHeight="1">
      <c r="B163" s="47"/>
      <c r="C163" s="235" t="s">
        <v>399</v>
      </c>
      <c r="D163" s="235" t="s">
        <v>184</v>
      </c>
      <c r="E163" s="236" t="s">
        <v>2103</v>
      </c>
      <c r="F163" s="237" t="s">
        <v>2104</v>
      </c>
      <c r="G163" s="238" t="s">
        <v>289</v>
      </c>
      <c r="H163" s="239">
        <v>80</v>
      </c>
      <c r="I163" s="240"/>
      <c r="J163" s="241">
        <f>ROUND(I163*H163,2)</f>
        <v>0</v>
      </c>
      <c r="K163" s="237" t="s">
        <v>343</v>
      </c>
      <c r="L163" s="73"/>
      <c r="M163" s="242" t="s">
        <v>34</v>
      </c>
      <c r="N163" s="243" t="s">
        <v>50</v>
      </c>
      <c r="O163" s="48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AR163" s="24" t="s">
        <v>197</v>
      </c>
      <c r="AT163" s="24" t="s">
        <v>184</v>
      </c>
      <c r="AU163" s="24" t="s">
        <v>90</v>
      </c>
      <c r="AY163" s="24" t="s">
        <v>183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24" t="s">
        <v>87</v>
      </c>
      <c r="BK163" s="246">
        <f>ROUND(I163*H163,2)</f>
        <v>0</v>
      </c>
      <c r="BL163" s="24" t="s">
        <v>197</v>
      </c>
      <c r="BM163" s="24" t="s">
        <v>2105</v>
      </c>
    </row>
    <row r="164" s="12" customFormat="1">
      <c r="B164" s="253"/>
      <c r="C164" s="254"/>
      <c r="D164" s="255" t="s">
        <v>275</v>
      </c>
      <c r="E164" s="256" t="s">
        <v>34</v>
      </c>
      <c r="F164" s="257" t="s">
        <v>646</v>
      </c>
      <c r="G164" s="254"/>
      <c r="H164" s="258">
        <v>80</v>
      </c>
      <c r="I164" s="259"/>
      <c r="J164" s="254"/>
      <c r="K164" s="254"/>
      <c r="L164" s="260"/>
      <c r="M164" s="261"/>
      <c r="N164" s="262"/>
      <c r="O164" s="262"/>
      <c r="P164" s="262"/>
      <c r="Q164" s="262"/>
      <c r="R164" s="262"/>
      <c r="S164" s="262"/>
      <c r="T164" s="263"/>
      <c r="AT164" s="264" t="s">
        <v>275</v>
      </c>
      <c r="AU164" s="264" t="s">
        <v>90</v>
      </c>
      <c r="AV164" s="12" t="s">
        <v>90</v>
      </c>
      <c r="AW164" s="12" t="s">
        <v>42</v>
      </c>
      <c r="AX164" s="12" t="s">
        <v>87</v>
      </c>
      <c r="AY164" s="264" t="s">
        <v>183</v>
      </c>
    </row>
    <row r="165" s="1" customFormat="1" ht="25.5" customHeight="1">
      <c r="B165" s="47"/>
      <c r="C165" s="235" t="s">
        <v>404</v>
      </c>
      <c r="D165" s="235" t="s">
        <v>184</v>
      </c>
      <c r="E165" s="236" t="s">
        <v>2106</v>
      </c>
      <c r="F165" s="237" t="s">
        <v>2107</v>
      </c>
      <c r="G165" s="238" t="s">
        <v>318</v>
      </c>
      <c r="H165" s="239">
        <v>3</v>
      </c>
      <c r="I165" s="240"/>
      <c r="J165" s="241">
        <f>ROUND(I165*H165,2)</f>
        <v>0</v>
      </c>
      <c r="K165" s="237" t="s">
        <v>2108</v>
      </c>
      <c r="L165" s="73"/>
      <c r="M165" s="242" t="s">
        <v>34</v>
      </c>
      <c r="N165" s="243" t="s">
        <v>50</v>
      </c>
      <c r="O165" s="48"/>
      <c r="P165" s="244">
        <f>O165*H165</f>
        <v>0</v>
      </c>
      <c r="Q165" s="244">
        <v>2.45329</v>
      </c>
      <c r="R165" s="244">
        <f>Q165*H165</f>
        <v>7.3598699999999999</v>
      </c>
      <c r="S165" s="244">
        <v>0</v>
      </c>
      <c r="T165" s="245">
        <f>S165*H165</f>
        <v>0</v>
      </c>
      <c r="AR165" s="24" t="s">
        <v>197</v>
      </c>
      <c r="AT165" s="24" t="s">
        <v>184</v>
      </c>
      <c r="AU165" s="24" t="s">
        <v>90</v>
      </c>
      <c r="AY165" s="24" t="s">
        <v>183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24" t="s">
        <v>87</v>
      </c>
      <c r="BK165" s="246">
        <f>ROUND(I165*H165,2)</f>
        <v>0</v>
      </c>
      <c r="BL165" s="24" t="s">
        <v>197</v>
      </c>
      <c r="BM165" s="24" t="s">
        <v>2109</v>
      </c>
    </row>
    <row r="166" s="12" customFormat="1">
      <c r="B166" s="253"/>
      <c r="C166" s="254"/>
      <c r="D166" s="255" t="s">
        <v>275</v>
      </c>
      <c r="E166" s="256" t="s">
        <v>34</v>
      </c>
      <c r="F166" s="257" t="s">
        <v>2110</v>
      </c>
      <c r="G166" s="254"/>
      <c r="H166" s="258">
        <v>3</v>
      </c>
      <c r="I166" s="259"/>
      <c r="J166" s="254"/>
      <c r="K166" s="254"/>
      <c r="L166" s="260"/>
      <c r="M166" s="261"/>
      <c r="N166" s="262"/>
      <c r="O166" s="262"/>
      <c r="P166" s="262"/>
      <c r="Q166" s="262"/>
      <c r="R166" s="262"/>
      <c r="S166" s="262"/>
      <c r="T166" s="263"/>
      <c r="AT166" s="264" t="s">
        <v>275</v>
      </c>
      <c r="AU166" s="264" t="s">
        <v>90</v>
      </c>
      <c r="AV166" s="12" t="s">
        <v>90</v>
      </c>
      <c r="AW166" s="12" t="s">
        <v>42</v>
      </c>
      <c r="AX166" s="12" t="s">
        <v>87</v>
      </c>
      <c r="AY166" s="264" t="s">
        <v>183</v>
      </c>
    </row>
    <row r="167" s="1" customFormat="1" ht="38.25" customHeight="1">
      <c r="B167" s="47"/>
      <c r="C167" s="235" t="s">
        <v>408</v>
      </c>
      <c r="D167" s="235" t="s">
        <v>184</v>
      </c>
      <c r="E167" s="236" t="s">
        <v>2111</v>
      </c>
      <c r="F167" s="237" t="s">
        <v>2112</v>
      </c>
      <c r="G167" s="238" t="s">
        <v>272</v>
      </c>
      <c r="H167" s="239">
        <v>6</v>
      </c>
      <c r="I167" s="240"/>
      <c r="J167" s="241">
        <f>ROUND(I167*H167,2)</f>
        <v>0</v>
      </c>
      <c r="K167" s="237" t="s">
        <v>2108</v>
      </c>
      <c r="L167" s="73"/>
      <c r="M167" s="242" t="s">
        <v>34</v>
      </c>
      <c r="N167" s="243" t="s">
        <v>50</v>
      </c>
      <c r="O167" s="48"/>
      <c r="P167" s="244">
        <f>O167*H167</f>
        <v>0</v>
      </c>
      <c r="Q167" s="244">
        <v>0.0010300000000000001</v>
      </c>
      <c r="R167" s="244">
        <f>Q167*H167</f>
        <v>0.0061800000000000006</v>
      </c>
      <c r="S167" s="244">
        <v>0</v>
      </c>
      <c r="T167" s="245">
        <f>S167*H167</f>
        <v>0</v>
      </c>
      <c r="AR167" s="24" t="s">
        <v>197</v>
      </c>
      <c r="AT167" s="24" t="s">
        <v>184</v>
      </c>
      <c r="AU167" s="24" t="s">
        <v>90</v>
      </c>
      <c r="AY167" s="24" t="s">
        <v>183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24" t="s">
        <v>87</v>
      </c>
      <c r="BK167" s="246">
        <f>ROUND(I167*H167,2)</f>
        <v>0</v>
      </c>
      <c r="BL167" s="24" t="s">
        <v>197</v>
      </c>
      <c r="BM167" s="24" t="s">
        <v>2113</v>
      </c>
    </row>
    <row r="168" s="12" customFormat="1">
      <c r="B168" s="253"/>
      <c r="C168" s="254"/>
      <c r="D168" s="255" t="s">
        <v>275</v>
      </c>
      <c r="E168" s="256" t="s">
        <v>34</v>
      </c>
      <c r="F168" s="257" t="s">
        <v>2114</v>
      </c>
      <c r="G168" s="254"/>
      <c r="H168" s="258">
        <v>6</v>
      </c>
      <c r="I168" s="259"/>
      <c r="J168" s="254"/>
      <c r="K168" s="254"/>
      <c r="L168" s="260"/>
      <c r="M168" s="261"/>
      <c r="N168" s="262"/>
      <c r="O168" s="262"/>
      <c r="P168" s="262"/>
      <c r="Q168" s="262"/>
      <c r="R168" s="262"/>
      <c r="S168" s="262"/>
      <c r="T168" s="263"/>
      <c r="AT168" s="264" t="s">
        <v>275</v>
      </c>
      <c r="AU168" s="264" t="s">
        <v>90</v>
      </c>
      <c r="AV168" s="12" t="s">
        <v>90</v>
      </c>
      <c r="AW168" s="12" t="s">
        <v>42</v>
      </c>
      <c r="AX168" s="12" t="s">
        <v>87</v>
      </c>
      <c r="AY168" s="264" t="s">
        <v>183</v>
      </c>
    </row>
    <row r="169" s="1" customFormat="1" ht="38.25" customHeight="1">
      <c r="B169" s="47"/>
      <c r="C169" s="235" t="s">
        <v>301</v>
      </c>
      <c r="D169" s="235" t="s">
        <v>184</v>
      </c>
      <c r="E169" s="236" t="s">
        <v>2115</v>
      </c>
      <c r="F169" s="237" t="s">
        <v>2116</v>
      </c>
      <c r="G169" s="238" t="s">
        <v>272</v>
      </c>
      <c r="H169" s="239">
        <v>6</v>
      </c>
      <c r="I169" s="240"/>
      <c r="J169" s="241">
        <f>ROUND(I169*H169,2)</f>
        <v>0</v>
      </c>
      <c r="K169" s="237" t="s">
        <v>2108</v>
      </c>
      <c r="L169" s="73"/>
      <c r="M169" s="242" t="s">
        <v>34</v>
      </c>
      <c r="N169" s="243" t="s">
        <v>50</v>
      </c>
      <c r="O169" s="48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AR169" s="24" t="s">
        <v>197</v>
      </c>
      <c r="AT169" s="24" t="s">
        <v>184</v>
      </c>
      <c r="AU169" s="24" t="s">
        <v>90</v>
      </c>
      <c r="AY169" s="24" t="s">
        <v>183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24" t="s">
        <v>87</v>
      </c>
      <c r="BK169" s="246">
        <f>ROUND(I169*H169,2)</f>
        <v>0</v>
      </c>
      <c r="BL169" s="24" t="s">
        <v>197</v>
      </c>
      <c r="BM169" s="24" t="s">
        <v>2117</v>
      </c>
    </row>
    <row r="170" s="12" customFormat="1">
      <c r="B170" s="253"/>
      <c r="C170" s="254"/>
      <c r="D170" s="255" t="s">
        <v>275</v>
      </c>
      <c r="E170" s="256" t="s">
        <v>34</v>
      </c>
      <c r="F170" s="257" t="s">
        <v>2114</v>
      </c>
      <c r="G170" s="254"/>
      <c r="H170" s="258">
        <v>6</v>
      </c>
      <c r="I170" s="259"/>
      <c r="J170" s="254"/>
      <c r="K170" s="254"/>
      <c r="L170" s="260"/>
      <c r="M170" s="261"/>
      <c r="N170" s="262"/>
      <c r="O170" s="262"/>
      <c r="P170" s="262"/>
      <c r="Q170" s="262"/>
      <c r="R170" s="262"/>
      <c r="S170" s="262"/>
      <c r="T170" s="263"/>
      <c r="AT170" s="264" t="s">
        <v>275</v>
      </c>
      <c r="AU170" s="264" t="s">
        <v>90</v>
      </c>
      <c r="AV170" s="12" t="s">
        <v>90</v>
      </c>
      <c r="AW170" s="12" t="s">
        <v>42</v>
      </c>
      <c r="AX170" s="12" t="s">
        <v>87</v>
      </c>
      <c r="AY170" s="264" t="s">
        <v>183</v>
      </c>
    </row>
    <row r="171" s="11" customFormat="1" ht="29.88" customHeight="1">
      <c r="B171" s="219"/>
      <c r="C171" s="220"/>
      <c r="D171" s="221" t="s">
        <v>78</v>
      </c>
      <c r="E171" s="233" t="s">
        <v>193</v>
      </c>
      <c r="F171" s="233" t="s">
        <v>442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SUM(P172:P183)</f>
        <v>0</v>
      </c>
      <c r="Q171" s="227"/>
      <c r="R171" s="228">
        <f>SUM(R172:R183)</f>
        <v>7.8999792000000006</v>
      </c>
      <c r="S171" s="227"/>
      <c r="T171" s="229">
        <f>SUM(T172:T183)</f>
        <v>0</v>
      </c>
      <c r="AR171" s="230" t="s">
        <v>87</v>
      </c>
      <c r="AT171" s="231" t="s">
        <v>78</v>
      </c>
      <c r="AU171" s="231" t="s">
        <v>87</v>
      </c>
      <c r="AY171" s="230" t="s">
        <v>183</v>
      </c>
      <c r="BK171" s="232">
        <f>SUM(BK172:BK183)</f>
        <v>0</v>
      </c>
    </row>
    <row r="172" s="1" customFormat="1" ht="51" customHeight="1">
      <c r="B172" s="47"/>
      <c r="C172" s="235" t="s">
        <v>417</v>
      </c>
      <c r="D172" s="235" t="s">
        <v>184</v>
      </c>
      <c r="E172" s="236" t="s">
        <v>2118</v>
      </c>
      <c r="F172" s="237" t="s">
        <v>2119</v>
      </c>
      <c r="G172" s="238" t="s">
        <v>318</v>
      </c>
      <c r="H172" s="239">
        <v>3.048</v>
      </c>
      <c r="I172" s="240"/>
      <c r="J172" s="241">
        <f>ROUND(I172*H172,2)</f>
        <v>0</v>
      </c>
      <c r="K172" s="237" t="s">
        <v>343</v>
      </c>
      <c r="L172" s="73"/>
      <c r="M172" s="242" t="s">
        <v>34</v>
      </c>
      <c r="N172" s="243" t="s">
        <v>50</v>
      </c>
      <c r="O172" s="48"/>
      <c r="P172" s="244">
        <f>O172*H172</f>
        <v>0</v>
      </c>
      <c r="Q172" s="244">
        <v>2.5687600000000002</v>
      </c>
      <c r="R172" s="244">
        <f>Q172*H172</f>
        <v>7.8295804800000006</v>
      </c>
      <c r="S172" s="244">
        <v>0</v>
      </c>
      <c r="T172" s="245">
        <f>S172*H172</f>
        <v>0</v>
      </c>
      <c r="AR172" s="24" t="s">
        <v>197</v>
      </c>
      <c r="AT172" s="24" t="s">
        <v>184</v>
      </c>
      <c r="AU172" s="24" t="s">
        <v>90</v>
      </c>
      <c r="AY172" s="24" t="s">
        <v>183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24" t="s">
        <v>87</v>
      </c>
      <c r="BK172" s="246">
        <f>ROUND(I172*H172,2)</f>
        <v>0</v>
      </c>
      <c r="BL172" s="24" t="s">
        <v>197</v>
      </c>
      <c r="BM172" s="24" t="s">
        <v>2120</v>
      </c>
    </row>
    <row r="173" s="12" customFormat="1">
      <c r="B173" s="253"/>
      <c r="C173" s="254"/>
      <c r="D173" s="255" t="s">
        <v>275</v>
      </c>
      <c r="E173" s="256" t="s">
        <v>34</v>
      </c>
      <c r="F173" s="257" t="s">
        <v>2121</v>
      </c>
      <c r="G173" s="254"/>
      <c r="H173" s="258">
        <v>0.90100000000000002</v>
      </c>
      <c r="I173" s="259"/>
      <c r="J173" s="254"/>
      <c r="K173" s="254"/>
      <c r="L173" s="260"/>
      <c r="M173" s="261"/>
      <c r="N173" s="262"/>
      <c r="O173" s="262"/>
      <c r="P173" s="262"/>
      <c r="Q173" s="262"/>
      <c r="R173" s="262"/>
      <c r="S173" s="262"/>
      <c r="T173" s="263"/>
      <c r="AT173" s="264" t="s">
        <v>275</v>
      </c>
      <c r="AU173" s="264" t="s">
        <v>90</v>
      </c>
      <c r="AV173" s="12" t="s">
        <v>90</v>
      </c>
      <c r="AW173" s="12" t="s">
        <v>42</v>
      </c>
      <c r="AX173" s="12" t="s">
        <v>79</v>
      </c>
      <c r="AY173" s="264" t="s">
        <v>183</v>
      </c>
    </row>
    <row r="174" s="12" customFormat="1">
      <c r="B174" s="253"/>
      <c r="C174" s="254"/>
      <c r="D174" s="255" t="s">
        <v>275</v>
      </c>
      <c r="E174" s="256" t="s">
        <v>34</v>
      </c>
      <c r="F174" s="257" t="s">
        <v>2122</v>
      </c>
      <c r="G174" s="254"/>
      <c r="H174" s="258">
        <v>1.2749999999999999</v>
      </c>
      <c r="I174" s="259"/>
      <c r="J174" s="254"/>
      <c r="K174" s="254"/>
      <c r="L174" s="260"/>
      <c r="M174" s="261"/>
      <c r="N174" s="262"/>
      <c r="O174" s="262"/>
      <c r="P174" s="262"/>
      <c r="Q174" s="262"/>
      <c r="R174" s="262"/>
      <c r="S174" s="262"/>
      <c r="T174" s="263"/>
      <c r="AT174" s="264" t="s">
        <v>275</v>
      </c>
      <c r="AU174" s="264" t="s">
        <v>90</v>
      </c>
      <c r="AV174" s="12" t="s">
        <v>90</v>
      </c>
      <c r="AW174" s="12" t="s">
        <v>42</v>
      </c>
      <c r="AX174" s="12" t="s">
        <v>79</v>
      </c>
      <c r="AY174" s="264" t="s">
        <v>183</v>
      </c>
    </row>
    <row r="175" s="12" customFormat="1">
      <c r="B175" s="253"/>
      <c r="C175" s="254"/>
      <c r="D175" s="255" t="s">
        <v>275</v>
      </c>
      <c r="E175" s="256" t="s">
        <v>34</v>
      </c>
      <c r="F175" s="257" t="s">
        <v>2123</v>
      </c>
      <c r="G175" s="254"/>
      <c r="H175" s="258">
        <v>0.872</v>
      </c>
      <c r="I175" s="259"/>
      <c r="J175" s="254"/>
      <c r="K175" s="254"/>
      <c r="L175" s="260"/>
      <c r="M175" s="261"/>
      <c r="N175" s="262"/>
      <c r="O175" s="262"/>
      <c r="P175" s="262"/>
      <c r="Q175" s="262"/>
      <c r="R175" s="262"/>
      <c r="S175" s="262"/>
      <c r="T175" s="263"/>
      <c r="AT175" s="264" t="s">
        <v>275</v>
      </c>
      <c r="AU175" s="264" t="s">
        <v>90</v>
      </c>
      <c r="AV175" s="12" t="s">
        <v>90</v>
      </c>
      <c r="AW175" s="12" t="s">
        <v>42</v>
      </c>
      <c r="AX175" s="12" t="s">
        <v>79</v>
      </c>
      <c r="AY175" s="264" t="s">
        <v>183</v>
      </c>
    </row>
    <row r="176" s="1" customFormat="1" ht="38.25" customHeight="1">
      <c r="B176" s="47"/>
      <c r="C176" s="235" t="s">
        <v>422</v>
      </c>
      <c r="D176" s="235" t="s">
        <v>184</v>
      </c>
      <c r="E176" s="236" t="s">
        <v>2124</v>
      </c>
      <c r="F176" s="237" t="s">
        <v>2125</v>
      </c>
      <c r="G176" s="238" t="s">
        <v>272</v>
      </c>
      <c r="H176" s="239">
        <v>16.295999999999999</v>
      </c>
      <c r="I176" s="240"/>
      <c r="J176" s="241">
        <f>ROUND(I176*H176,2)</f>
        <v>0</v>
      </c>
      <c r="K176" s="237" t="s">
        <v>343</v>
      </c>
      <c r="L176" s="73"/>
      <c r="M176" s="242" t="s">
        <v>34</v>
      </c>
      <c r="N176" s="243" t="s">
        <v>50</v>
      </c>
      <c r="O176" s="48"/>
      <c r="P176" s="244">
        <f>O176*H176</f>
        <v>0</v>
      </c>
      <c r="Q176" s="244">
        <v>0.0043200000000000001</v>
      </c>
      <c r="R176" s="244">
        <f>Q176*H176</f>
        <v>0.070398719999999998</v>
      </c>
      <c r="S176" s="244">
        <v>0</v>
      </c>
      <c r="T176" s="245">
        <f>S176*H176</f>
        <v>0</v>
      </c>
      <c r="AR176" s="24" t="s">
        <v>197</v>
      </c>
      <c r="AT176" s="24" t="s">
        <v>184</v>
      </c>
      <c r="AU176" s="24" t="s">
        <v>90</v>
      </c>
      <c r="AY176" s="24" t="s">
        <v>183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24" t="s">
        <v>87</v>
      </c>
      <c r="BK176" s="246">
        <f>ROUND(I176*H176,2)</f>
        <v>0</v>
      </c>
      <c r="BL176" s="24" t="s">
        <v>197</v>
      </c>
      <c r="BM176" s="24" t="s">
        <v>2126</v>
      </c>
    </row>
    <row r="177" s="12" customFormat="1">
      <c r="B177" s="253"/>
      <c r="C177" s="254"/>
      <c r="D177" s="255" t="s">
        <v>275</v>
      </c>
      <c r="E177" s="256" t="s">
        <v>34</v>
      </c>
      <c r="F177" s="257" t="s">
        <v>2127</v>
      </c>
      <c r="G177" s="254"/>
      <c r="H177" s="258">
        <v>6.6799999999999997</v>
      </c>
      <c r="I177" s="259"/>
      <c r="J177" s="254"/>
      <c r="K177" s="254"/>
      <c r="L177" s="260"/>
      <c r="M177" s="261"/>
      <c r="N177" s="262"/>
      <c r="O177" s="262"/>
      <c r="P177" s="262"/>
      <c r="Q177" s="262"/>
      <c r="R177" s="262"/>
      <c r="S177" s="262"/>
      <c r="T177" s="263"/>
      <c r="AT177" s="264" t="s">
        <v>275</v>
      </c>
      <c r="AU177" s="264" t="s">
        <v>90</v>
      </c>
      <c r="AV177" s="12" t="s">
        <v>90</v>
      </c>
      <c r="AW177" s="12" t="s">
        <v>42</v>
      </c>
      <c r="AX177" s="12" t="s">
        <v>79</v>
      </c>
      <c r="AY177" s="264" t="s">
        <v>183</v>
      </c>
    </row>
    <row r="178" s="12" customFormat="1">
      <c r="B178" s="253"/>
      <c r="C178" s="254"/>
      <c r="D178" s="255" t="s">
        <v>275</v>
      </c>
      <c r="E178" s="256" t="s">
        <v>34</v>
      </c>
      <c r="F178" s="257" t="s">
        <v>2128</v>
      </c>
      <c r="G178" s="254"/>
      <c r="H178" s="258">
        <v>4.9039999999999999</v>
      </c>
      <c r="I178" s="259"/>
      <c r="J178" s="254"/>
      <c r="K178" s="254"/>
      <c r="L178" s="260"/>
      <c r="M178" s="261"/>
      <c r="N178" s="262"/>
      <c r="O178" s="262"/>
      <c r="P178" s="262"/>
      <c r="Q178" s="262"/>
      <c r="R178" s="262"/>
      <c r="S178" s="262"/>
      <c r="T178" s="263"/>
      <c r="AT178" s="264" t="s">
        <v>275</v>
      </c>
      <c r="AU178" s="264" t="s">
        <v>90</v>
      </c>
      <c r="AV178" s="12" t="s">
        <v>90</v>
      </c>
      <c r="AW178" s="12" t="s">
        <v>42</v>
      </c>
      <c r="AX178" s="12" t="s">
        <v>79</v>
      </c>
      <c r="AY178" s="264" t="s">
        <v>183</v>
      </c>
    </row>
    <row r="179" s="12" customFormat="1">
      <c r="B179" s="253"/>
      <c r="C179" s="254"/>
      <c r="D179" s="255" t="s">
        <v>275</v>
      </c>
      <c r="E179" s="256" t="s">
        <v>34</v>
      </c>
      <c r="F179" s="257" t="s">
        <v>2129</v>
      </c>
      <c r="G179" s="254"/>
      <c r="H179" s="258">
        <v>4.7119999999999997</v>
      </c>
      <c r="I179" s="259"/>
      <c r="J179" s="254"/>
      <c r="K179" s="254"/>
      <c r="L179" s="260"/>
      <c r="M179" s="261"/>
      <c r="N179" s="262"/>
      <c r="O179" s="262"/>
      <c r="P179" s="262"/>
      <c r="Q179" s="262"/>
      <c r="R179" s="262"/>
      <c r="S179" s="262"/>
      <c r="T179" s="263"/>
      <c r="AT179" s="264" t="s">
        <v>275</v>
      </c>
      <c r="AU179" s="264" t="s">
        <v>90</v>
      </c>
      <c r="AV179" s="12" t="s">
        <v>90</v>
      </c>
      <c r="AW179" s="12" t="s">
        <v>42</v>
      </c>
      <c r="AX179" s="12" t="s">
        <v>79</v>
      </c>
      <c r="AY179" s="264" t="s">
        <v>183</v>
      </c>
    </row>
    <row r="180" s="1" customFormat="1" ht="38.25" customHeight="1">
      <c r="B180" s="47"/>
      <c r="C180" s="235" t="s">
        <v>430</v>
      </c>
      <c r="D180" s="235" t="s">
        <v>184</v>
      </c>
      <c r="E180" s="236" t="s">
        <v>2130</v>
      </c>
      <c r="F180" s="237" t="s">
        <v>2131</v>
      </c>
      <c r="G180" s="238" t="s">
        <v>272</v>
      </c>
      <c r="H180" s="239">
        <v>6.6799999999999997</v>
      </c>
      <c r="I180" s="240"/>
      <c r="J180" s="241">
        <f>ROUND(I180*H180,2)</f>
        <v>0</v>
      </c>
      <c r="K180" s="237" t="s">
        <v>343</v>
      </c>
      <c r="L180" s="73"/>
      <c r="M180" s="242" t="s">
        <v>34</v>
      </c>
      <c r="N180" s="243" t="s">
        <v>50</v>
      </c>
      <c r="O180" s="48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AR180" s="24" t="s">
        <v>197</v>
      </c>
      <c r="AT180" s="24" t="s">
        <v>184</v>
      </c>
      <c r="AU180" s="24" t="s">
        <v>90</v>
      </c>
      <c r="AY180" s="24" t="s">
        <v>183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24" t="s">
        <v>87</v>
      </c>
      <c r="BK180" s="246">
        <f>ROUND(I180*H180,2)</f>
        <v>0</v>
      </c>
      <c r="BL180" s="24" t="s">
        <v>197</v>
      </c>
      <c r="BM180" s="24" t="s">
        <v>2132</v>
      </c>
    </row>
    <row r="181" s="12" customFormat="1">
      <c r="B181" s="253"/>
      <c r="C181" s="254"/>
      <c r="D181" s="255" t="s">
        <v>275</v>
      </c>
      <c r="E181" s="256" t="s">
        <v>34</v>
      </c>
      <c r="F181" s="257" t="s">
        <v>2127</v>
      </c>
      <c r="G181" s="254"/>
      <c r="H181" s="258">
        <v>6.6799999999999997</v>
      </c>
      <c r="I181" s="259"/>
      <c r="J181" s="254"/>
      <c r="K181" s="254"/>
      <c r="L181" s="260"/>
      <c r="M181" s="261"/>
      <c r="N181" s="262"/>
      <c r="O181" s="262"/>
      <c r="P181" s="262"/>
      <c r="Q181" s="262"/>
      <c r="R181" s="262"/>
      <c r="S181" s="262"/>
      <c r="T181" s="263"/>
      <c r="AT181" s="264" t="s">
        <v>275</v>
      </c>
      <c r="AU181" s="264" t="s">
        <v>90</v>
      </c>
      <c r="AV181" s="12" t="s">
        <v>90</v>
      </c>
      <c r="AW181" s="12" t="s">
        <v>42</v>
      </c>
      <c r="AX181" s="12" t="s">
        <v>87</v>
      </c>
      <c r="AY181" s="264" t="s">
        <v>183</v>
      </c>
    </row>
    <row r="182" s="12" customFormat="1">
      <c r="B182" s="253"/>
      <c r="C182" s="254"/>
      <c r="D182" s="255" t="s">
        <v>275</v>
      </c>
      <c r="E182" s="256" t="s">
        <v>34</v>
      </c>
      <c r="F182" s="257" t="s">
        <v>2128</v>
      </c>
      <c r="G182" s="254"/>
      <c r="H182" s="258">
        <v>4.9039999999999999</v>
      </c>
      <c r="I182" s="259"/>
      <c r="J182" s="254"/>
      <c r="K182" s="254"/>
      <c r="L182" s="260"/>
      <c r="M182" s="261"/>
      <c r="N182" s="262"/>
      <c r="O182" s="262"/>
      <c r="P182" s="262"/>
      <c r="Q182" s="262"/>
      <c r="R182" s="262"/>
      <c r="S182" s="262"/>
      <c r="T182" s="263"/>
      <c r="AT182" s="264" t="s">
        <v>275</v>
      </c>
      <c r="AU182" s="264" t="s">
        <v>90</v>
      </c>
      <c r="AV182" s="12" t="s">
        <v>90</v>
      </c>
      <c r="AW182" s="12" t="s">
        <v>42</v>
      </c>
      <c r="AX182" s="12" t="s">
        <v>79</v>
      </c>
      <c r="AY182" s="264" t="s">
        <v>183</v>
      </c>
    </row>
    <row r="183" s="12" customFormat="1">
      <c r="B183" s="253"/>
      <c r="C183" s="254"/>
      <c r="D183" s="255" t="s">
        <v>275</v>
      </c>
      <c r="E183" s="256" t="s">
        <v>34</v>
      </c>
      <c r="F183" s="257" t="s">
        <v>2129</v>
      </c>
      <c r="G183" s="254"/>
      <c r="H183" s="258">
        <v>4.7119999999999997</v>
      </c>
      <c r="I183" s="259"/>
      <c r="J183" s="254"/>
      <c r="K183" s="254"/>
      <c r="L183" s="260"/>
      <c r="M183" s="261"/>
      <c r="N183" s="262"/>
      <c r="O183" s="262"/>
      <c r="P183" s="262"/>
      <c r="Q183" s="262"/>
      <c r="R183" s="262"/>
      <c r="S183" s="262"/>
      <c r="T183" s="263"/>
      <c r="AT183" s="264" t="s">
        <v>275</v>
      </c>
      <c r="AU183" s="264" t="s">
        <v>90</v>
      </c>
      <c r="AV183" s="12" t="s">
        <v>90</v>
      </c>
      <c r="AW183" s="12" t="s">
        <v>42</v>
      </c>
      <c r="AX183" s="12" t="s">
        <v>79</v>
      </c>
      <c r="AY183" s="264" t="s">
        <v>183</v>
      </c>
    </row>
    <row r="184" s="11" customFormat="1" ht="29.88" customHeight="1">
      <c r="B184" s="219"/>
      <c r="C184" s="220"/>
      <c r="D184" s="221" t="s">
        <v>78</v>
      </c>
      <c r="E184" s="233" t="s">
        <v>197</v>
      </c>
      <c r="F184" s="233" t="s">
        <v>448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SUM(P185:P192)</f>
        <v>0</v>
      </c>
      <c r="Q184" s="227"/>
      <c r="R184" s="228">
        <f>SUM(R185:R192)</f>
        <v>21.964099000000001</v>
      </c>
      <c r="S184" s="227"/>
      <c r="T184" s="229">
        <f>SUM(T185:T192)</f>
        <v>0</v>
      </c>
      <c r="AR184" s="230" t="s">
        <v>87</v>
      </c>
      <c r="AT184" s="231" t="s">
        <v>78</v>
      </c>
      <c r="AU184" s="231" t="s">
        <v>87</v>
      </c>
      <c r="AY184" s="230" t="s">
        <v>183</v>
      </c>
      <c r="BK184" s="232">
        <f>SUM(BK185:BK192)</f>
        <v>0</v>
      </c>
    </row>
    <row r="185" s="1" customFormat="1" ht="25.5" customHeight="1">
      <c r="B185" s="47"/>
      <c r="C185" s="235" t="s">
        <v>437</v>
      </c>
      <c r="D185" s="235" t="s">
        <v>184</v>
      </c>
      <c r="E185" s="236" t="s">
        <v>2133</v>
      </c>
      <c r="F185" s="237" t="s">
        <v>2134</v>
      </c>
      <c r="G185" s="238" t="s">
        <v>272</v>
      </c>
      <c r="H185" s="239">
        <v>8.6999999999999993</v>
      </c>
      <c r="I185" s="240"/>
      <c r="J185" s="241">
        <f>ROUND(I185*H185,2)</f>
        <v>0</v>
      </c>
      <c r="K185" s="237" t="s">
        <v>343</v>
      </c>
      <c r="L185" s="73"/>
      <c r="M185" s="242" t="s">
        <v>34</v>
      </c>
      <c r="N185" s="243" t="s">
        <v>50</v>
      </c>
      <c r="O185" s="48"/>
      <c r="P185" s="244">
        <f>O185*H185</f>
        <v>0</v>
      </c>
      <c r="Q185" s="244">
        <v>0.23457</v>
      </c>
      <c r="R185" s="244">
        <f>Q185*H185</f>
        <v>2.040759</v>
      </c>
      <c r="S185" s="244">
        <v>0</v>
      </c>
      <c r="T185" s="245">
        <f>S185*H185</f>
        <v>0</v>
      </c>
      <c r="AR185" s="24" t="s">
        <v>197</v>
      </c>
      <c r="AT185" s="24" t="s">
        <v>184</v>
      </c>
      <c r="AU185" s="24" t="s">
        <v>90</v>
      </c>
      <c r="AY185" s="24" t="s">
        <v>183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24" t="s">
        <v>87</v>
      </c>
      <c r="BK185" s="246">
        <f>ROUND(I185*H185,2)</f>
        <v>0</v>
      </c>
      <c r="BL185" s="24" t="s">
        <v>197</v>
      </c>
      <c r="BM185" s="24" t="s">
        <v>2135</v>
      </c>
    </row>
    <row r="186" s="12" customFormat="1">
      <c r="B186" s="253"/>
      <c r="C186" s="254"/>
      <c r="D186" s="255" t="s">
        <v>275</v>
      </c>
      <c r="E186" s="256" t="s">
        <v>34</v>
      </c>
      <c r="F186" s="257" t="s">
        <v>2136</v>
      </c>
      <c r="G186" s="254"/>
      <c r="H186" s="258">
        <v>8.6999999999999993</v>
      </c>
      <c r="I186" s="259"/>
      <c r="J186" s="254"/>
      <c r="K186" s="254"/>
      <c r="L186" s="260"/>
      <c r="M186" s="261"/>
      <c r="N186" s="262"/>
      <c r="O186" s="262"/>
      <c r="P186" s="262"/>
      <c r="Q186" s="262"/>
      <c r="R186" s="262"/>
      <c r="S186" s="262"/>
      <c r="T186" s="263"/>
      <c r="AT186" s="264" t="s">
        <v>275</v>
      </c>
      <c r="AU186" s="264" t="s">
        <v>90</v>
      </c>
      <c r="AV186" s="12" t="s">
        <v>90</v>
      </c>
      <c r="AW186" s="12" t="s">
        <v>42</v>
      </c>
      <c r="AX186" s="12" t="s">
        <v>87</v>
      </c>
      <c r="AY186" s="264" t="s">
        <v>183</v>
      </c>
    </row>
    <row r="187" s="1" customFormat="1" ht="25.5" customHeight="1">
      <c r="B187" s="47"/>
      <c r="C187" s="235" t="s">
        <v>443</v>
      </c>
      <c r="D187" s="235" t="s">
        <v>184</v>
      </c>
      <c r="E187" s="236" t="s">
        <v>454</v>
      </c>
      <c r="F187" s="237" t="s">
        <v>455</v>
      </c>
      <c r="G187" s="238" t="s">
        <v>318</v>
      </c>
      <c r="H187" s="239">
        <v>8</v>
      </c>
      <c r="I187" s="240"/>
      <c r="J187" s="241">
        <f>ROUND(I187*H187,2)</f>
        <v>0</v>
      </c>
      <c r="K187" s="237" t="s">
        <v>34</v>
      </c>
      <c r="L187" s="73"/>
      <c r="M187" s="242" t="s">
        <v>34</v>
      </c>
      <c r="N187" s="243" t="s">
        <v>50</v>
      </c>
      <c r="O187" s="48"/>
      <c r="P187" s="244">
        <f>O187*H187</f>
        <v>0</v>
      </c>
      <c r="Q187" s="244">
        <v>1.8907700000000001</v>
      </c>
      <c r="R187" s="244">
        <f>Q187*H187</f>
        <v>15.126160000000001</v>
      </c>
      <c r="S187" s="244">
        <v>0</v>
      </c>
      <c r="T187" s="245">
        <f>S187*H187</f>
        <v>0</v>
      </c>
      <c r="AR187" s="24" t="s">
        <v>197</v>
      </c>
      <c r="AT187" s="24" t="s">
        <v>184</v>
      </c>
      <c r="AU187" s="24" t="s">
        <v>90</v>
      </c>
      <c r="AY187" s="24" t="s">
        <v>183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24" t="s">
        <v>87</v>
      </c>
      <c r="BK187" s="246">
        <f>ROUND(I187*H187,2)</f>
        <v>0</v>
      </c>
      <c r="BL187" s="24" t="s">
        <v>197</v>
      </c>
      <c r="BM187" s="24" t="s">
        <v>2137</v>
      </c>
    </row>
    <row r="188" s="12" customFormat="1">
      <c r="B188" s="253"/>
      <c r="C188" s="254"/>
      <c r="D188" s="255" t="s">
        <v>275</v>
      </c>
      <c r="E188" s="256" t="s">
        <v>34</v>
      </c>
      <c r="F188" s="257" t="s">
        <v>2138</v>
      </c>
      <c r="G188" s="254"/>
      <c r="H188" s="258">
        <v>8</v>
      </c>
      <c r="I188" s="259"/>
      <c r="J188" s="254"/>
      <c r="K188" s="254"/>
      <c r="L188" s="260"/>
      <c r="M188" s="261"/>
      <c r="N188" s="262"/>
      <c r="O188" s="262"/>
      <c r="P188" s="262"/>
      <c r="Q188" s="262"/>
      <c r="R188" s="262"/>
      <c r="S188" s="262"/>
      <c r="T188" s="263"/>
      <c r="AT188" s="264" t="s">
        <v>275</v>
      </c>
      <c r="AU188" s="264" t="s">
        <v>90</v>
      </c>
      <c r="AV188" s="12" t="s">
        <v>90</v>
      </c>
      <c r="AW188" s="12" t="s">
        <v>42</v>
      </c>
      <c r="AX188" s="12" t="s">
        <v>87</v>
      </c>
      <c r="AY188" s="264" t="s">
        <v>183</v>
      </c>
    </row>
    <row r="189" s="1" customFormat="1" ht="38.25" customHeight="1">
      <c r="B189" s="47"/>
      <c r="C189" s="235" t="s">
        <v>449</v>
      </c>
      <c r="D189" s="235" t="s">
        <v>184</v>
      </c>
      <c r="E189" s="236" t="s">
        <v>2139</v>
      </c>
      <c r="F189" s="237" t="s">
        <v>2140</v>
      </c>
      <c r="G189" s="238" t="s">
        <v>272</v>
      </c>
      <c r="H189" s="239">
        <v>8.6999999999999993</v>
      </c>
      <c r="I189" s="240"/>
      <c r="J189" s="241">
        <f>ROUND(I189*H189,2)</f>
        <v>0</v>
      </c>
      <c r="K189" s="237" t="s">
        <v>343</v>
      </c>
      <c r="L189" s="73"/>
      <c r="M189" s="242" t="s">
        <v>34</v>
      </c>
      <c r="N189" s="243" t="s">
        <v>50</v>
      </c>
      <c r="O189" s="48"/>
      <c r="P189" s="244">
        <f>O189*H189</f>
        <v>0</v>
      </c>
      <c r="Q189" s="244">
        <v>0.40000000000000002</v>
      </c>
      <c r="R189" s="244">
        <f>Q189*H189</f>
        <v>3.48</v>
      </c>
      <c r="S189" s="244">
        <v>0</v>
      </c>
      <c r="T189" s="245">
        <f>S189*H189</f>
        <v>0</v>
      </c>
      <c r="AR189" s="24" t="s">
        <v>197</v>
      </c>
      <c r="AT189" s="24" t="s">
        <v>184</v>
      </c>
      <c r="AU189" s="24" t="s">
        <v>90</v>
      </c>
      <c r="AY189" s="24" t="s">
        <v>183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24" t="s">
        <v>87</v>
      </c>
      <c r="BK189" s="246">
        <f>ROUND(I189*H189,2)</f>
        <v>0</v>
      </c>
      <c r="BL189" s="24" t="s">
        <v>197</v>
      </c>
      <c r="BM189" s="24" t="s">
        <v>2141</v>
      </c>
    </row>
    <row r="190" s="12" customFormat="1">
      <c r="B190" s="253"/>
      <c r="C190" s="254"/>
      <c r="D190" s="255" t="s">
        <v>275</v>
      </c>
      <c r="E190" s="256" t="s">
        <v>34</v>
      </c>
      <c r="F190" s="257" t="s">
        <v>2136</v>
      </c>
      <c r="G190" s="254"/>
      <c r="H190" s="258">
        <v>8.6999999999999993</v>
      </c>
      <c r="I190" s="259"/>
      <c r="J190" s="254"/>
      <c r="K190" s="254"/>
      <c r="L190" s="260"/>
      <c r="M190" s="261"/>
      <c r="N190" s="262"/>
      <c r="O190" s="262"/>
      <c r="P190" s="262"/>
      <c r="Q190" s="262"/>
      <c r="R190" s="262"/>
      <c r="S190" s="262"/>
      <c r="T190" s="263"/>
      <c r="AT190" s="264" t="s">
        <v>275</v>
      </c>
      <c r="AU190" s="264" t="s">
        <v>90</v>
      </c>
      <c r="AV190" s="12" t="s">
        <v>90</v>
      </c>
      <c r="AW190" s="12" t="s">
        <v>42</v>
      </c>
      <c r="AX190" s="12" t="s">
        <v>87</v>
      </c>
      <c r="AY190" s="264" t="s">
        <v>183</v>
      </c>
    </row>
    <row r="191" s="1" customFormat="1" ht="25.5" customHeight="1">
      <c r="B191" s="47"/>
      <c r="C191" s="235" t="s">
        <v>453</v>
      </c>
      <c r="D191" s="235" t="s">
        <v>184</v>
      </c>
      <c r="E191" s="236" t="s">
        <v>2142</v>
      </c>
      <c r="F191" s="237" t="s">
        <v>2143</v>
      </c>
      <c r="G191" s="238" t="s">
        <v>272</v>
      </c>
      <c r="H191" s="239">
        <v>8.6999999999999993</v>
      </c>
      <c r="I191" s="240"/>
      <c r="J191" s="241">
        <f>ROUND(I191*H191,2)</f>
        <v>0</v>
      </c>
      <c r="K191" s="237" t="s">
        <v>343</v>
      </c>
      <c r="L191" s="73"/>
      <c r="M191" s="242" t="s">
        <v>34</v>
      </c>
      <c r="N191" s="243" t="s">
        <v>50</v>
      </c>
      <c r="O191" s="48"/>
      <c r="P191" s="244">
        <f>O191*H191</f>
        <v>0</v>
      </c>
      <c r="Q191" s="244">
        <v>0.15140000000000001</v>
      </c>
      <c r="R191" s="244">
        <f>Q191*H191</f>
        <v>1.31718</v>
      </c>
      <c r="S191" s="244">
        <v>0</v>
      </c>
      <c r="T191" s="245">
        <f>S191*H191</f>
        <v>0</v>
      </c>
      <c r="AR191" s="24" t="s">
        <v>197</v>
      </c>
      <c r="AT191" s="24" t="s">
        <v>184</v>
      </c>
      <c r="AU191" s="24" t="s">
        <v>90</v>
      </c>
      <c r="AY191" s="24" t="s">
        <v>183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24" t="s">
        <v>87</v>
      </c>
      <c r="BK191" s="246">
        <f>ROUND(I191*H191,2)</f>
        <v>0</v>
      </c>
      <c r="BL191" s="24" t="s">
        <v>197</v>
      </c>
      <c r="BM191" s="24" t="s">
        <v>2144</v>
      </c>
    </row>
    <row r="192" s="12" customFormat="1">
      <c r="B192" s="253"/>
      <c r="C192" s="254"/>
      <c r="D192" s="255" t="s">
        <v>275</v>
      </c>
      <c r="E192" s="256" t="s">
        <v>34</v>
      </c>
      <c r="F192" s="257" t="s">
        <v>2136</v>
      </c>
      <c r="G192" s="254"/>
      <c r="H192" s="258">
        <v>8.6999999999999993</v>
      </c>
      <c r="I192" s="259"/>
      <c r="J192" s="254"/>
      <c r="K192" s="254"/>
      <c r="L192" s="260"/>
      <c r="M192" s="261"/>
      <c r="N192" s="262"/>
      <c r="O192" s="262"/>
      <c r="P192" s="262"/>
      <c r="Q192" s="262"/>
      <c r="R192" s="262"/>
      <c r="S192" s="262"/>
      <c r="T192" s="263"/>
      <c r="AT192" s="264" t="s">
        <v>275</v>
      </c>
      <c r="AU192" s="264" t="s">
        <v>90</v>
      </c>
      <c r="AV192" s="12" t="s">
        <v>90</v>
      </c>
      <c r="AW192" s="12" t="s">
        <v>42</v>
      </c>
      <c r="AX192" s="12" t="s">
        <v>87</v>
      </c>
      <c r="AY192" s="264" t="s">
        <v>183</v>
      </c>
    </row>
    <row r="193" s="11" customFormat="1" ht="29.88" customHeight="1">
      <c r="B193" s="219"/>
      <c r="C193" s="220"/>
      <c r="D193" s="221" t="s">
        <v>78</v>
      </c>
      <c r="E193" s="233" t="s">
        <v>2145</v>
      </c>
      <c r="F193" s="233" t="s">
        <v>2146</v>
      </c>
      <c r="G193" s="220"/>
      <c r="H193" s="220"/>
      <c r="I193" s="223"/>
      <c r="J193" s="234">
        <f>BK193</f>
        <v>0</v>
      </c>
      <c r="K193" s="220"/>
      <c r="L193" s="225"/>
      <c r="M193" s="226"/>
      <c r="N193" s="227"/>
      <c r="O193" s="227"/>
      <c r="P193" s="228">
        <f>SUM(P194:P195)</f>
        <v>0</v>
      </c>
      <c r="Q193" s="227"/>
      <c r="R193" s="228">
        <f>SUM(R194:R195)</f>
        <v>0.07392</v>
      </c>
      <c r="S193" s="227"/>
      <c r="T193" s="229">
        <f>SUM(T194:T195)</f>
        <v>0</v>
      </c>
      <c r="AR193" s="230" t="s">
        <v>87</v>
      </c>
      <c r="AT193" s="231" t="s">
        <v>78</v>
      </c>
      <c r="AU193" s="231" t="s">
        <v>87</v>
      </c>
      <c r="AY193" s="230" t="s">
        <v>183</v>
      </c>
      <c r="BK193" s="232">
        <f>SUM(BK194:BK195)</f>
        <v>0</v>
      </c>
    </row>
    <row r="194" s="1" customFormat="1" ht="38.25" customHeight="1">
      <c r="B194" s="47"/>
      <c r="C194" s="265" t="s">
        <v>459</v>
      </c>
      <c r="D194" s="265" t="s">
        <v>302</v>
      </c>
      <c r="E194" s="266" t="s">
        <v>2147</v>
      </c>
      <c r="F194" s="267" t="s">
        <v>2148</v>
      </c>
      <c r="G194" s="268" t="s">
        <v>528</v>
      </c>
      <c r="H194" s="269">
        <v>4</v>
      </c>
      <c r="I194" s="270"/>
      <c r="J194" s="271">
        <f>ROUND(I194*H194,2)</f>
        <v>0</v>
      </c>
      <c r="K194" s="267" t="s">
        <v>343</v>
      </c>
      <c r="L194" s="272"/>
      <c r="M194" s="273" t="s">
        <v>34</v>
      </c>
      <c r="N194" s="274" t="s">
        <v>50</v>
      </c>
      <c r="O194" s="48"/>
      <c r="P194" s="244">
        <f>O194*H194</f>
        <v>0</v>
      </c>
      <c r="Q194" s="244">
        <v>0.01848</v>
      </c>
      <c r="R194" s="244">
        <f>Q194*H194</f>
        <v>0.07392</v>
      </c>
      <c r="S194" s="244">
        <v>0</v>
      </c>
      <c r="T194" s="245">
        <f>S194*H194</f>
        <v>0</v>
      </c>
      <c r="AR194" s="24" t="s">
        <v>2149</v>
      </c>
      <c r="AT194" s="24" t="s">
        <v>302</v>
      </c>
      <c r="AU194" s="24" t="s">
        <v>90</v>
      </c>
      <c r="AY194" s="24" t="s">
        <v>183</v>
      </c>
      <c r="BE194" s="246">
        <f>IF(N194="základní",J194,0)</f>
        <v>0</v>
      </c>
      <c r="BF194" s="246">
        <f>IF(N194="snížená",J194,0)</f>
        <v>0</v>
      </c>
      <c r="BG194" s="246">
        <f>IF(N194="zákl. přenesená",J194,0)</f>
        <v>0</v>
      </c>
      <c r="BH194" s="246">
        <f>IF(N194="sníž. přenesená",J194,0)</f>
        <v>0</v>
      </c>
      <c r="BI194" s="246">
        <f>IF(N194="nulová",J194,0)</f>
        <v>0</v>
      </c>
      <c r="BJ194" s="24" t="s">
        <v>87</v>
      </c>
      <c r="BK194" s="246">
        <f>ROUND(I194*H194,2)</f>
        <v>0</v>
      </c>
      <c r="BL194" s="24" t="s">
        <v>579</v>
      </c>
      <c r="BM194" s="24" t="s">
        <v>2150</v>
      </c>
    </row>
    <row r="195" s="12" customFormat="1">
      <c r="B195" s="253"/>
      <c r="C195" s="254"/>
      <c r="D195" s="255" t="s">
        <v>275</v>
      </c>
      <c r="E195" s="256" t="s">
        <v>34</v>
      </c>
      <c r="F195" s="257" t="s">
        <v>2151</v>
      </c>
      <c r="G195" s="254"/>
      <c r="H195" s="258">
        <v>4</v>
      </c>
      <c r="I195" s="259"/>
      <c r="J195" s="254"/>
      <c r="K195" s="254"/>
      <c r="L195" s="260"/>
      <c r="M195" s="261"/>
      <c r="N195" s="262"/>
      <c r="O195" s="262"/>
      <c r="P195" s="262"/>
      <c r="Q195" s="262"/>
      <c r="R195" s="262"/>
      <c r="S195" s="262"/>
      <c r="T195" s="263"/>
      <c r="AT195" s="264" t="s">
        <v>275</v>
      </c>
      <c r="AU195" s="264" t="s">
        <v>90</v>
      </c>
      <c r="AV195" s="12" t="s">
        <v>90</v>
      </c>
      <c r="AW195" s="12" t="s">
        <v>42</v>
      </c>
      <c r="AX195" s="12" t="s">
        <v>87</v>
      </c>
      <c r="AY195" s="264" t="s">
        <v>183</v>
      </c>
    </row>
    <row r="196" s="11" customFormat="1" ht="29.88" customHeight="1">
      <c r="B196" s="219"/>
      <c r="C196" s="220"/>
      <c r="D196" s="221" t="s">
        <v>78</v>
      </c>
      <c r="E196" s="233" t="s">
        <v>212</v>
      </c>
      <c r="F196" s="233" t="s">
        <v>505</v>
      </c>
      <c r="G196" s="220"/>
      <c r="H196" s="220"/>
      <c r="I196" s="223"/>
      <c r="J196" s="234">
        <f>BK196</f>
        <v>0</v>
      </c>
      <c r="K196" s="220"/>
      <c r="L196" s="225"/>
      <c r="M196" s="226"/>
      <c r="N196" s="227"/>
      <c r="O196" s="227"/>
      <c r="P196" s="228">
        <f>SUM(P197:P244)</f>
        <v>0</v>
      </c>
      <c r="Q196" s="227"/>
      <c r="R196" s="228">
        <f>SUM(R197:R244)</f>
        <v>25.39378</v>
      </c>
      <c r="S196" s="227"/>
      <c r="T196" s="229">
        <f>SUM(T197:T244)</f>
        <v>0</v>
      </c>
      <c r="AR196" s="230" t="s">
        <v>87</v>
      </c>
      <c r="AT196" s="231" t="s">
        <v>78</v>
      </c>
      <c r="AU196" s="231" t="s">
        <v>87</v>
      </c>
      <c r="AY196" s="230" t="s">
        <v>183</v>
      </c>
      <c r="BK196" s="232">
        <f>SUM(BK197:BK244)</f>
        <v>0</v>
      </c>
    </row>
    <row r="197" s="1" customFormat="1" ht="16.5" customHeight="1">
      <c r="B197" s="47"/>
      <c r="C197" s="265" t="s">
        <v>464</v>
      </c>
      <c r="D197" s="265" t="s">
        <v>302</v>
      </c>
      <c r="E197" s="266" t="s">
        <v>507</v>
      </c>
      <c r="F197" s="267" t="s">
        <v>508</v>
      </c>
      <c r="G197" s="268" t="s">
        <v>289</v>
      </c>
      <c r="H197" s="269">
        <v>80</v>
      </c>
      <c r="I197" s="270"/>
      <c r="J197" s="271">
        <f>ROUND(I197*H197,2)</f>
        <v>0</v>
      </c>
      <c r="K197" s="267" t="s">
        <v>34</v>
      </c>
      <c r="L197" s="272"/>
      <c r="M197" s="273" t="s">
        <v>34</v>
      </c>
      <c r="N197" s="274" t="s">
        <v>50</v>
      </c>
      <c r="O197" s="48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AR197" s="24" t="s">
        <v>509</v>
      </c>
      <c r="AT197" s="24" t="s">
        <v>302</v>
      </c>
      <c r="AU197" s="24" t="s">
        <v>90</v>
      </c>
      <c r="AY197" s="24" t="s">
        <v>183</v>
      </c>
      <c r="BE197" s="246">
        <f>IF(N197="základní",J197,0)</f>
        <v>0</v>
      </c>
      <c r="BF197" s="246">
        <f>IF(N197="snížená",J197,0)</f>
        <v>0</v>
      </c>
      <c r="BG197" s="246">
        <f>IF(N197="zákl. přenesená",J197,0)</f>
        <v>0</v>
      </c>
      <c r="BH197" s="246">
        <f>IF(N197="sníž. přenesená",J197,0)</f>
        <v>0</v>
      </c>
      <c r="BI197" s="246">
        <f>IF(N197="nulová",J197,0)</f>
        <v>0</v>
      </c>
      <c r="BJ197" s="24" t="s">
        <v>87</v>
      </c>
      <c r="BK197" s="246">
        <f>ROUND(I197*H197,2)</f>
        <v>0</v>
      </c>
      <c r="BL197" s="24" t="s">
        <v>509</v>
      </c>
      <c r="BM197" s="24" t="s">
        <v>2152</v>
      </c>
    </row>
    <row r="198" s="12" customFormat="1">
      <c r="B198" s="253"/>
      <c r="C198" s="254"/>
      <c r="D198" s="255" t="s">
        <v>275</v>
      </c>
      <c r="E198" s="256" t="s">
        <v>34</v>
      </c>
      <c r="F198" s="257" t="s">
        <v>646</v>
      </c>
      <c r="G198" s="254"/>
      <c r="H198" s="258">
        <v>80</v>
      </c>
      <c r="I198" s="259"/>
      <c r="J198" s="254"/>
      <c r="K198" s="254"/>
      <c r="L198" s="260"/>
      <c r="M198" s="261"/>
      <c r="N198" s="262"/>
      <c r="O198" s="262"/>
      <c r="P198" s="262"/>
      <c r="Q198" s="262"/>
      <c r="R198" s="262"/>
      <c r="S198" s="262"/>
      <c r="T198" s="263"/>
      <c r="AT198" s="264" t="s">
        <v>275</v>
      </c>
      <c r="AU198" s="264" t="s">
        <v>90</v>
      </c>
      <c r="AV198" s="12" t="s">
        <v>90</v>
      </c>
      <c r="AW198" s="12" t="s">
        <v>42</v>
      </c>
      <c r="AX198" s="12" t="s">
        <v>87</v>
      </c>
      <c r="AY198" s="264" t="s">
        <v>183</v>
      </c>
    </row>
    <row r="199" s="1" customFormat="1" ht="25.5" customHeight="1">
      <c r="B199" s="47"/>
      <c r="C199" s="235" t="s">
        <v>315</v>
      </c>
      <c r="D199" s="235" t="s">
        <v>184</v>
      </c>
      <c r="E199" s="236" t="s">
        <v>513</v>
      </c>
      <c r="F199" s="237" t="s">
        <v>514</v>
      </c>
      <c r="G199" s="238" t="s">
        <v>289</v>
      </c>
      <c r="H199" s="239">
        <v>80</v>
      </c>
      <c r="I199" s="240"/>
      <c r="J199" s="241">
        <f>ROUND(I199*H199,2)</f>
        <v>0</v>
      </c>
      <c r="K199" s="237" t="s">
        <v>273</v>
      </c>
      <c r="L199" s="73"/>
      <c r="M199" s="242" t="s">
        <v>34</v>
      </c>
      <c r="N199" s="243" t="s">
        <v>50</v>
      </c>
      <c r="O199" s="48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AR199" s="24" t="s">
        <v>197</v>
      </c>
      <c r="AT199" s="24" t="s">
        <v>184</v>
      </c>
      <c r="AU199" s="24" t="s">
        <v>90</v>
      </c>
      <c r="AY199" s="24" t="s">
        <v>183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24" t="s">
        <v>87</v>
      </c>
      <c r="BK199" s="246">
        <f>ROUND(I199*H199,2)</f>
        <v>0</v>
      </c>
      <c r="BL199" s="24" t="s">
        <v>197</v>
      </c>
      <c r="BM199" s="24" t="s">
        <v>2153</v>
      </c>
    </row>
    <row r="200" s="12" customFormat="1">
      <c r="B200" s="253"/>
      <c r="C200" s="254"/>
      <c r="D200" s="255" t="s">
        <v>275</v>
      </c>
      <c r="E200" s="256" t="s">
        <v>34</v>
      </c>
      <c r="F200" s="257" t="s">
        <v>646</v>
      </c>
      <c r="G200" s="254"/>
      <c r="H200" s="258">
        <v>80</v>
      </c>
      <c r="I200" s="259"/>
      <c r="J200" s="254"/>
      <c r="K200" s="254"/>
      <c r="L200" s="260"/>
      <c r="M200" s="261"/>
      <c r="N200" s="262"/>
      <c r="O200" s="262"/>
      <c r="P200" s="262"/>
      <c r="Q200" s="262"/>
      <c r="R200" s="262"/>
      <c r="S200" s="262"/>
      <c r="T200" s="263"/>
      <c r="AT200" s="264" t="s">
        <v>275</v>
      </c>
      <c r="AU200" s="264" t="s">
        <v>90</v>
      </c>
      <c r="AV200" s="12" t="s">
        <v>90</v>
      </c>
      <c r="AW200" s="12" t="s">
        <v>42</v>
      </c>
      <c r="AX200" s="12" t="s">
        <v>87</v>
      </c>
      <c r="AY200" s="264" t="s">
        <v>183</v>
      </c>
    </row>
    <row r="201" s="1" customFormat="1" ht="16.5" customHeight="1">
      <c r="B201" s="47"/>
      <c r="C201" s="265" t="s">
        <v>473</v>
      </c>
      <c r="D201" s="265" t="s">
        <v>302</v>
      </c>
      <c r="E201" s="266" t="s">
        <v>517</v>
      </c>
      <c r="F201" s="267" t="s">
        <v>518</v>
      </c>
      <c r="G201" s="268" t="s">
        <v>289</v>
      </c>
      <c r="H201" s="269">
        <v>80</v>
      </c>
      <c r="I201" s="270"/>
      <c r="J201" s="271">
        <f>ROUND(I201*H201,2)</f>
        <v>0</v>
      </c>
      <c r="K201" s="267" t="s">
        <v>343</v>
      </c>
      <c r="L201" s="272"/>
      <c r="M201" s="273" t="s">
        <v>34</v>
      </c>
      <c r="N201" s="274" t="s">
        <v>50</v>
      </c>
      <c r="O201" s="48"/>
      <c r="P201" s="244">
        <f>O201*H201</f>
        <v>0</v>
      </c>
      <c r="Q201" s="244">
        <v>0.00048000000000000001</v>
      </c>
      <c r="R201" s="244">
        <f>Q201*H201</f>
        <v>0.038400000000000004</v>
      </c>
      <c r="S201" s="244">
        <v>0</v>
      </c>
      <c r="T201" s="245">
        <f>S201*H201</f>
        <v>0</v>
      </c>
      <c r="AR201" s="24" t="s">
        <v>212</v>
      </c>
      <c r="AT201" s="24" t="s">
        <v>302</v>
      </c>
      <c r="AU201" s="24" t="s">
        <v>90</v>
      </c>
      <c r="AY201" s="24" t="s">
        <v>183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24" t="s">
        <v>87</v>
      </c>
      <c r="BK201" s="246">
        <f>ROUND(I201*H201,2)</f>
        <v>0</v>
      </c>
      <c r="BL201" s="24" t="s">
        <v>197</v>
      </c>
      <c r="BM201" s="24" t="s">
        <v>2154</v>
      </c>
    </row>
    <row r="202" s="12" customFormat="1">
      <c r="B202" s="253"/>
      <c r="C202" s="254"/>
      <c r="D202" s="255" t="s">
        <v>275</v>
      </c>
      <c r="E202" s="256" t="s">
        <v>34</v>
      </c>
      <c r="F202" s="257" t="s">
        <v>646</v>
      </c>
      <c r="G202" s="254"/>
      <c r="H202" s="258">
        <v>80</v>
      </c>
      <c r="I202" s="259"/>
      <c r="J202" s="254"/>
      <c r="K202" s="254"/>
      <c r="L202" s="260"/>
      <c r="M202" s="261"/>
      <c r="N202" s="262"/>
      <c r="O202" s="262"/>
      <c r="P202" s="262"/>
      <c r="Q202" s="262"/>
      <c r="R202" s="262"/>
      <c r="S202" s="262"/>
      <c r="T202" s="263"/>
      <c r="AT202" s="264" t="s">
        <v>275</v>
      </c>
      <c r="AU202" s="264" t="s">
        <v>90</v>
      </c>
      <c r="AV202" s="12" t="s">
        <v>90</v>
      </c>
      <c r="AW202" s="12" t="s">
        <v>42</v>
      </c>
      <c r="AX202" s="12" t="s">
        <v>87</v>
      </c>
      <c r="AY202" s="264" t="s">
        <v>183</v>
      </c>
    </row>
    <row r="203" s="1" customFormat="1" ht="25.5" customHeight="1">
      <c r="B203" s="47"/>
      <c r="C203" s="235" t="s">
        <v>477</v>
      </c>
      <c r="D203" s="235" t="s">
        <v>184</v>
      </c>
      <c r="E203" s="236" t="s">
        <v>521</v>
      </c>
      <c r="F203" s="237" t="s">
        <v>522</v>
      </c>
      <c r="G203" s="238" t="s">
        <v>289</v>
      </c>
      <c r="H203" s="239">
        <v>80</v>
      </c>
      <c r="I203" s="240"/>
      <c r="J203" s="241">
        <f>ROUND(I203*H203,2)</f>
        <v>0</v>
      </c>
      <c r="K203" s="237" t="s">
        <v>273</v>
      </c>
      <c r="L203" s="73"/>
      <c r="M203" s="242" t="s">
        <v>34</v>
      </c>
      <c r="N203" s="243" t="s">
        <v>50</v>
      </c>
      <c r="O203" s="48"/>
      <c r="P203" s="244">
        <f>O203*H203</f>
        <v>0</v>
      </c>
      <c r="Q203" s="244">
        <v>2.0000000000000002E-05</v>
      </c>
      <c r="R203" s="244">
        <f>Q203*H203</f>
        <v>0.0016000000000000001</v>
      </c>
      <c r="S203" s="244">
        <v>0</v>
      </c>
      <c r="T203" s="245">
        <f>S203*H203</f>
        <v>0</v>
      </c>
      <c r="AR203" s="24" t="s">
        <v>197</v>
      </c>
      <c r="AT203" s="24" t="s">
        <v>184</v>
      </c>
      <c r="AU203" s="24" t="s">
        <v>90</v>
      </c>
      <c r="AY203" s="24" t="s">
        <v>183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24" t="s">
        <v>87</v>
      </c>
      <c r="BK203" s="246">
        <f>ROUND(I203*H203,2)</f>
        <v>0</v>
      </c>
      <c r="BL203" s="24" t="s">
        <v>197</v>
      </c>
      <c r="BM203" s="24" t="s">
        <v>2155</v>
      </c>
    </row>
    <row r="204" s="12" customFormat="1">
      <c r="B204" s="253"/>
      <c r="C204" s="254"/>
      <c r="D204" s="255" t="s">
        <v>275</v>
      </c>
      <c r="E204" s="256" t="s">
        <v>34</v>
      </c>
      <c r="F204" s="257" t="s">
        <v>646</v>
      </c>
      <c r="G204" s="254"/>
      <c r="H204" s="258">
        <v>80</v>
      </c>
      <c r="I204" s="259"/>
      <c r="J204" s="254"/>
      <c r="K204" s="254"/>
      <c r="L204" s="260"/>
      <c r="M204" s="261"/>
      <c r="N204" s="262"/>
      <c r="O204" s="262"/>
      <c r="P204" s="262"/>
      <c r="Q204" s="262"/>
      <c r="R204" s="262"/>
      <c r="S204" s="262"/>
      <c r="T204" s="263"/>
      <c r="AT204" s="264" t="s">
        <v>275</v>
      </c>
      <c r="AU204" s="264" t="s">
        <v>90</v>
      </c>
      <c r="AV204" s="12" t="s">
        <v>90</v>
      </c>
      <c r="AW204" s="12" t="s">
        <v>42</v>
      </c>
      <c r="AX204" s="12" t="s">
        <v>87</v>
      </c>
      <c r="AY204" s="264" t="s">
        <v>183</v>
      </c>
    </row>
    <row r="205" s="1" customFormat="1" ht="16.5" customHeight="1">
      <c r="B205" s="47"/>
      <c r="C205" s="265" t="s">
        <v>482</v>
      </c>
      <c r="D205" s="265" t="s">
        <v>302</v>
      </c>
      <c r="E205" s="266" t="s">
        <v>526</v>
      </c>
      <c r="F205" s="267" t="s">
        <v>527</v>
      </c>
      <c r="G205" s="268" t="s">
        <v>528</v>
      </c>
      <c r="H205" s="269">
        <v>25</v>
      </c>
      <c r="I205" s="270"/>
      <c r="J205" s="271">
        <f>ROUND(I205*H205,2)</f>
        <v>0</v>
      </c>
      <c r="K205" s="267" t="s">
        <v>529</v>
      </c>
      <c r="L205" s="272"/>
      <c r="M205" s="273" t="s">
        <v>34</v>
      </c>
      <c r="N205" s="274" t="s">
        <v>50</v>
      </c>
      <c r="O205" s="48"/>
      <c r="P205" s="244">
        <f>O205*H205</f>
        <v>0</v>
      </c>
      <c r="Q205" s="244">
        <v>0.0094900000000000002</v>
      </c>
      <c r="R205" s="244">
        <f>Q205*H205</f>
        <v>0.23725000000000002</v>
      </c>
      <c r="S205" s="244">
        <v>0</v>
      </c>
      <c r="T205" s="245">
        <f>S205*H205</f>
        <v>0</v>
      </c>
      <c r="AR205" s="24" t="s">
        <v>212</v>
      </c>
      <c r="AT205" s="24" t="s">
        <v>302</v>
      </c>
      <c r="AU205" s="24" t="s">
        <v>90</v>
      </c>
      <c r="AY205" s="24" t="s">
        <v>183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24" t="s">
        <v>87</v>
      </c>
      <c r="BK205" s="246">
        <f>ROUND(I205*H205,2)</f>
        <v>0</v>
      </c>
      <c r="BL205" s="24" t="s">
        <v>197</v>
      </c>
      <c r="BM205" s="24" t="s">
        <v>2156</v>
      </c>
    </row>
    <row r="206" s="12" customFormat="1">
      <c r="B206" s="253"/>
      <c r="C206" s="254"/>
      <c r="D206" s="255" t="s">
        <v>275</v>
      </c>
      <c r="E206" s="256" t="s">
        <v>34</v>
      </c>
      <c r="F206" s="257" t="s">
        <v>387</v>
      </c>
      <c r="G206" s="254"/>
      <c r="H206" s="258">
        <v>25</v>
      </c>
      <c r="I206" s="259"/>
      <c r="J206" s="254"/>
      <c r="K206" s="254"/>
      <c r="L206" s="260"/>
      <c r="M206" s="261"/>
      <c r="N206" s="262"/>
      <c r="O206" s="262"/>
      <c r="P206" s="262"/>
      <c r="Q206" s="262"/>
      <c r="R206" s="262"/>
      <c r="S206" s="262"/>
      <c r="T206" s="263"/>
      <c r="AT206" s="264" t="s">
        <v>275</v>
      </c>
      <c r="AU206" s="264" t="s">
        <v>90</v>
      </c>
      <c r="AV206" s="12" t="s">
        <v>90</v>
      </c>
      <c r="AW206" s="12" t="s">
        <v>42</v>
      </c>
      <c r="AX206" s="12" t="s">
        <v>87</v>
      </c>
      <c r="AY206" s="264" t="s">
        <v>183</v>
      </c>
    </row>
    <row r="207" s="1" customFormat="1" ht="16.5" customHeight="1">
      <c r="B207" s="47"/>
      <c r="C207" s="265" t="s">
        <v>486</v>
      </c>
      <c r="D207" s="265" t="s">
        <v>302</v>
      </c>
      <c r="E207" s="266" t="s">
        <v>533</v>
      </c>
      <c r="F207" s="267" t="s">
        <v>534</v>
      </c>
      <c r="G207" s="268" t="s">
        <v>528</v>
      </c>
      <c r="H207" s="269">
        <v>5</v>
      </c>
      <c r="I207" s="270"/>
      <c r="J207" s="271">
        <f>ROUND(I207*H207,2)</f>
        <v>0</v>
      </c>
      <c r="K207" s="267" t="s">
        <v>529</v>
      </c>
      <c r="L207" s="272"/>
      <c r="M207" s="273" t="s">
        <v>34</v>
      </c>
      <c r="N207" s="274" t="s">
        <v>50</v>
      </c>
      <c r="O207" s="48"/>
      <c r="P207" s="244">
        <f>O207*H207</f>
        <v>0</v>
      </c>
      <c r="Q207" s="244">
        <v>0.0094999999999999998</v>
      </c>
      <c r="R207" s="244">
        <f>Q207*H207</f>
        <v>0.047500000000000001</v>
      </c>
      <c r="S207" s="244">
        <v>0</v>
      </c>
      <c r="T207" s="245">
        <f>S207*H207</f>
        <v>0</v>
      </c>
      <c r="AR207" s="24" t="s">
        <v>212</v>
      </c>
      <c r="AT207" s="24" t="s">
        <v>302</v>
      </c>
      <c r="AU207" s="24" t="s">
        <v>90</v>
      </c>
      <c r="AY207" s="24" t="s">
        <v>183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24" t="s">
        <v>87</v>
      </c>
      <c r="BK207" s="246">
        <f>ROUND(I207*H207,2)</f>
        <v>0</v>
      </c>
      <c r="BL207" s="24" t="s">
        <v>197</v>
      </c>
      <c r="BM207" s="24" t="s">
        <v>2157</v>
      </c>
    </row>
    <row r="208" s="12" customFormat="1">
      <c r="B208" s="253"/>
      <c r="C208" s="254"/>
      <c r="D208" s="255" t="s">
        <v>275</v>
      </c>
      <c r="E208" s="256" t="s">
        <v>34</v>
      </c>
      <c r="F208" s="257" t="s">
        <v>182</v>
      </c>
      <c r="G208" s="254"/>
      <c r="H208" s="258">
        <v>5</v>
      </c>
      <c r="I208" s="259"/>
      <c r="J208" s="254"/>
      <c r="K208" s="254"/>
      <c r="L208" s="260"/>
      <c r="M208" s="261"/>
      <c r="N208" s="262"/>
      <c r="O208" s="262"/>
      <c r="P208" s="262"/>
      <c r="Q208" s="262"/>
      <c r="R208" s="262"/>
      <c r="S208" s="262"/>
      <c r="T208" s="263"/>
      <c r="AT208" s="264" t="s">
        <v>275</v>
      </c>
      <c r="AU208" s="264" t="s">
        <v>90</v>
      </c>
      <c r="AV208" s="12" t="s">
        <v>90</v>
      </c>
      <c r="AW208" s="12" t="s">
        <v>42</v>
      </c>
      <c r="AX208" s="12" t="s">
        <v>87</v>
      </c>
      <c r="AY208" s="264" t="s">
        <v>183</v>
      </c>
    </row>
    <row r="209" s="1" customFormat="1" ht="25.5" customHeight="1">
      <c r="B209" s="47"/>
      <c r="C209" s="235" t="s">
        <v>490</v>
      </c>
      <c r="D209" s="235" t="s">
        <v>184</v>
      </c>
      <c r="E209" s="236" t="s">
        <v>2158</v>
      </c>
      <c r="F209" s="237" t="s">
        <v>2159</v>
      </c>
      <c r="G209" s="238" t="s">
        <v>289</v>
      </c>
      <c r="H209" s="239">
        <v>80</v>
      </c>
      <c r="I209" s="240"/>
      <c r="J209" s="241">
        <f>ROUND(I209*H209,2)</f>
        <v>0</v>
      </c>
      <c r="K209" s="237" t="s">
        <v>34</v>
      </c>
      <c r="L209" s="73"/>
      <c r="M209" s="242" t="s">
        <v>34</v>
      </c>
      <c r="N209" s="243" t="s">
        <v>50</v>
      </c>
      <c r="O209" s="48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AR209" s="24" t="s">
        <v>197</v>
      </c>
      <c r="AT209" s="24" t="s">
        <v>184</v>
      </c>
      <c r="AU209" s="24" t="s">
        <v>90</v>
      </c>
      <c r="AY209" s="24" t="s">
        <v>183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24" t="s">
        <v>87</v>
      </c>
      <c r="BK209" s="246">
        <f>ROUND(I209*H209,2)</f>
        <v>0</v>
      </c>
      <c r="BL209" s="24" t="s">
        <v>197</v>
      </c>
      <c r="BM209" s="24" t="s">
        <v>2160</v>
      </c>
    </row>
    <row r="210" s="12" customFormat="1">
      <c r="B210" s="253"/>
      <c r="C210" s="254"/>
      <c r="D210" s="255" t="s">
        <v>275</v>
      </c>
      <c r="E210" s="256" t="s">
        <v>34</v>
      </c>
      <c r="F210" s="257" t="s">
        <v>646</v>
      </c>
      <c r="G210" s="254"/>
      <c r="H210" s="258">
        <v>80</v>
      </c>
      <c r="I210" s="259"/>
      <c r="J210" s="254"/>
      <c r="K210" s="254"/>
      <c r="L210" s="260"/>
      <c r="M210" s="261"/>
      <c r="N210" s="262"/>
      <c r="O210" s="262"/>
      <c r="P210" s="262"/>
      <c r="Q210" s="262"/>
      <c r="R210" s="262"/>
      <c r="S210" s="262"/>
      <c r="T210" s="263"/>
      <c r="AT210" s="264" t="s">
        <v>275</v>
      </c>
      <c r="AU210" s="264" t="s">
        <v>90</v>
      </c>
      <c r="AV210" s="12" t="s">
        <v>90</v>
      </c>
      <c r="AW210" s="12" t="s">
        <v>42</v>
      </c>
      <c r="AX210" s="12" t="s">
        <v>87</v>
      </c>
      <c r="AY210" s="264" t="s">
        <v>183</v>
      </c>
    </row>
    <row r="211" s="1" customFormat="1" ht="25.5" customHeight="1">
      <c r="B211" s="47"/>
      <c r="C211" s="235" t="s">
        <v>495</v>
      </c>
      <c r="D211" s="235" t="s">
        <v>184</v>
      </c>
      <c r="E211" s="236" t="s">
        <v>537</v>
      </c>
      <c r="F211" s="237" t="s">
        <v>538</v>
      </c>
      <c r="G211" s="238" t="s">
        <v>528</v>
      </c>
      <c r="H211" s="239">
        <v>30</v>
      </c>
      <c r="I211" s="240"/>
      <c r="J211" s="241">
        <f>ROUND(I211*H211,2)</f>
        <v>0</v>
      </c>
      <c r="K211" s="237" t="s">
        <v>273</v>
      </c>
      <c r="L211" s="73"/>
      <c r="M211" s="242" t="s">
        <v>34</v>
      </c>
      <c r="N211" s="243" t="s">
        <v>50</v>
      </c>
      <c r="O211" s="48"/>
      <c r="P211" s="244">
        <f>O211*H211</f>
        <v>0</v>
      </c>
      <c r="Q211" s="244">
        <v>0.00010000000000000001</v>
      </c>
      <c r="R211" s="244">
        <f>Q211*H211</f>
        <v>0.0030000000000000001</v>
      </c>
      <c r="S211" s="244">
        <v>0</v>
      </c>
      <c r="T211" s="245">
        <f>S211*H211</f>
        <v>0</v>
      </c>
      <c r="AR211" s="24" t="s">
        <v>197</v>
      </c>
      <c r="AT211" s="24" t="s">
        <v>184</v>
      </c>
      <c r="AU211" s="24" t="s">
        <v>90</v>
      </c>
      <c r="AY211" s="24" t="s">
        <v>183</v>
      </c>
      <c r="BE211" s="246">
        <f>IF(N211="základní",J211,0)</f>
        <v>0</v>
      </c>
      <c r="BF211" s="246">
        <f>IF(N211="snížená",J211,0)</f>
        <v>0</v>
      </c>
      <c r="BG211" s="246">
        <f>IF(N211="zákl. přenesená",J211,0)</f>
        <v>0</v>
      </c>
      <c r="BH211" s="246">
        <f>IF(N211="sníž. přenesená",J211,0)</f>
        <v>0</v>
      </c>
      <c r="BI211" s="246">
        <f>IF(N211="nulová",J211,0)</f>
        <v>0</v>
      </c>
      <c r="BJ211" s="24" t="s">
        <v>87</v>
      </c>
      <c r="BK211" s="246">
        <f>ROUND(I211*H211,2)</f>
        <v>0</v>
      </c>
      <c r="BL211" s="24" t="s">
        <v>197</v>
      </c>
      <c r="BM211" s="24" t="s">
        <v>2161</v>
      </c>
    </row>
    <row r="212" s="12" customFormat="1">
      <c r="B212" s="253"/>
      <c r="C212" s="254"/>
      <c r="D212" s="255" t="s">
        <v>275</v>
      </c>
      <c r="E212" s="256" t="s">
        <v>34</v>
      </c>
      <c r="F212" s="257" t="s">
        <v>2162</v>
      </c>
      <c r="G212" s="254"/>
      <c r="H212" s="258">
        <v>30</v>
      </c>
      <c r="I212" s="259"/>
      <c r="J212" s="254"/>
      <c r="K212" s="254"/>
      <c r="L212" s="260"/>
      <c r="M212" s="261"/>
      <c r="N212" s="262"/>
      <c r="O212" s="262"/>
      <c r="P212" s="262"/>
      <c r="Q212" s="262"/>
      <c r="R212" s="262"/>
      <c r="S212" s="262"/>
      <c r="T212" s="263"/>
      <c r="AT212" s="264" t="s">
        <v>275</v>
      </c>
      <c r="AU212" s="264" t="s">
        <v>90</v>
      </c>
      <c r="AV212" s="12" t="s">
        <v>90</v>
      </c>
      <c r="AW212" s="12" t="s">
        <v>42</v>
      </c>
      <c r="AX212" s="12" t="s">
        <v>87</v>
      </c>
      <c r="AY212" s="264" t="s">
        <v>183</v>
      </c>
    </row>
    <row r="213" s="1" customFormat="1" ht="16.5" customHeight="1">
      <c r="B213" s="47"/>
      <c r="C213" s="265" t="s">
        <v>500</v>
      </c>
      <c r="D213" s="265" t="s">
        <v>302</v>
      </c>
      <c r="E213" s="266" t="s">
        <v>542</v>
      </c>
      <c r="F213" s="267" t="s">
        <v>543</v>
      </c>
      <c r="G213" s="268" t="s">
        <v>528</v>
      </c>
      <c r="H213" s="269">
        <v>30</v>
      </c>
      <c r="I213" s="270"/>
      <c r="J213" s="271">
        <f>ROUND(I213*H213,2)</f>
        <v>0</v>
      </c>
      <c r="K213" s="267" t="s">
        <v>273</v>
      </c>
      <c r="L213" s="272"/>
      <c r="M213" s="273" t="s">
        <v>34</v>
      </c>
      <c r="N213" s="274" t="s">
        <v>50</v>
      </c>
      <c r="O213" s="48"/>
      <c r="P213" s="244">
        <f>O213*H213</f>
        <v>0</v>
      </c>
      <c r="Q213" s="244">
        <v>0.0011000000000000001</v>
      </c>
      <c r="R213" s="244">
        <f>Q213*H213</f>
        <v>0.033000000000000002</v>
      </c>
      <c r="S213" s="244">
        <v>0</v>
      </c>
      <c r="T213" s="245">
        <f>S213*H213</f>
        <v>0</v>
      </c>
      <c r="AR213" s="24" t="s">
        <v>212</v>
      </c>
      <c r="AT213" s="24" t="s">
        <v>302</v>
      </c>
      <c r="AU213" s="24" t="s">
        <v>90</v>
      </c>
      <c r="AY213" s="24" t="s">
        <v>183</v>
      </c>
      <c r="BE213" s="246">
        <f>IF(N213="základní",J213,0)</f>
        <v>0</v>
      </c>
      <c r="BF213" s="246">
        <f>IF(N213="snížená",J213,0)</f>
        <v>0</v>
      </c>
      <c r="BG213" s="246">
        <f>IF(N213="zákl. přenesená",J213,0)</f>
        <v>0</v>
      </c>
      <c r="BH213" s="246">
        <f>IF(N213="sníž. přenesená",J213,0)</f>
        <v>0</v>
      </c>
      <c r="BI213" s="246">
        <f>IF(N213="nulová",J213,0)</f>
        <v>0</v>
      </c>
      <c r="BJ213" s="24" t="s">
        <v>87</v>
      </c>
      <c r="BK213" s="246">
        <f>ROUND(I213*H213,2)</f>
        <v>0</v>
      </c>
      <c r="BL213" s="24" t="s">
        <v>197</v>
      </c>
      <c r="BM213" s="24" t="s">
        <v>2163</v>
      </c>
    </row>
    <row r="214" s="12" customFormat="1">
      <c r="B214" s="253"/>
      <c r="C214" s="254"/>
      <c r="D214" s="255" t="s">
        <v>275</v>
      </c>
      <c r="E214" s="256" t="s">
        <v>34</v>
      </c>
      <c r="F214" s="257" t="s">
        <v>2162</v>
      </c>
      <c r="G214" s="254"/>
      <c r="H214" s="258">
        <v>30</v>
      </c>
      <c r="I214" s="259"/>
      <c r="J214" s="254"/>
      <c r="K214" s="254"/>
      <c r="L214" s="260"/>
      <c r="M214" s="261"/>
      <c r="N214" s="262"/>
      <c r="O214" s="262"/>
      <c r="P214" s="262"/>
      <c r="Q214" s="262"/>
      <c r="R214" s="262"/>
      <c r="S214" s="262"/>
      <c r="T214" s="263"/>
      <c r="AT214" s="264" t="s">
        <v>275</v>
      </c>
      <c r="AU214" s="264" t="s">
        <v>90</v>
      </c>
      <c r="AV214" s="12" t="s">
        <v>90</v>
      </c>
      <c r="AW214" s="12" t="s">
        <v>42</v>
      </c>
      <c r="AX214" s="12" t="s">
        <v>87</v>
      </c>
      <c r="AY214" s="264" t="s">
        <v>183</v>
      </c>
    </row>
    <row r="215" s="1" customFormat="1" ht="25.5" customHeight="1">
      <c r="B215" s="47"/>
      <c r="C215" s="235" t="s">
        <v>506</v>
      </c>
      <c r="D215" s="235" t="s">
        <v>184</v>
      </c>
      <c r="E215" s="236" t="s">
        <v>546</v>
      </c>
      <c r="F215" s="237" t="s">
        <v>547</v>
      </c>
      <c r="G215" s="238" t="s">
        <v>528</v>
      </c>
      <c r="H215" s="239">
        <v>14</v>
      </c>
      <c r="I215" s="240"/>
      <c r="J215" s="241">
        <f>ROUND(I215*H215,2)</f>
        <v>0</v>
      </c>
      <c r="K215" s="237" t="s">
        <v>273</v>
      </c>
      <c r="L215" s="73"/>
      <c r="M215" s="242" t="s">
        <v>34</v>
      </c>
      <c r="N215" s="243" t="s">
        <v>50</v>
      </c>
      <c r="O215" s="48"/>
      <c r="P215" s="244">
        <f>O215*H215</f>
        <v>0</v>
      </c>
      <c r="Q215" s="244">
        <v>0.00010000000000000001</v>
      </c>
      <c r="R215" s="244">
        <f>Q215*H215</f>
        <v>0.0014</v>
      </c>
      <c r="S215" s="244">
        <v>0</v>
      </c>
      <c r="T215" s="245">
        <f>S215*H215</f>
        <v>0</v>
      </c>
      <c r="AR215" s="24" t="s">
        <v>197</v>
      </c>
      <c r="AT215" s="24" t="s">
        <v>184</v>
      </c>
      <c r="AU215" s="24" t="s">
        <v>90</v>
      </c>
      <c r="AY215" s="24" t="s">
        <v>183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24" t="s">
        <v>87</v>
      </c>
      <c r="BK215" s="246">
        <f>ROUND(I215*H215,2)</f>
        <v>0</v>
      </c>
      <c r="BL215" s="24" t="s">
        <v>197</v>
      </c>
      <c r="BM215" s="24" t="s">
        <v>2164</v>
      </c>
    </row>
    <row r="216" s="12" customFormat="1">
      <c r="B216" s="253"/>
      <c r="C216" s="254"/>
      <c r="D216" s="255" t="s">
        <v>275</v>
      </c>
      <c r="E216" s="256" t="s">
        <v>34</v>
      </c>
      <c r="F216" s="257" t="s">
        <v>236</v>
      </c>
      <c r="G216" s="254"/>
      <c r="H216" s="258">
        <v>14</v>
      </c>
      <c r="I216" s="259"/>
      <c r="J216" s="254"/>
      <c r="K216" s="254"/>
      <c r="L216" s="260"/>
      <c r="M216" s="261"/>
      <c r="N216" s="262"/>
      <c r="O216" s="262"/>
      <c r="P216" s="262"/>
      <c r="Q216" s="262"/>
      <c r="R216" s="262"/>
      <c r="S216" s="262"/>
      <c r="T216" s="263"/>
      <c r="AT216" s="264" t="s">
        <v>275</v>
      </c>
      <c r="AU216" s="264" t="s">
        <v>90</v>
      </c>
      <c r="AV216" s="12" t="s">
        <v>90</v>
      </c>
      <c r="AW216" s="12" t="s">
        <v>42</v>
      </c>
      <c r="AX216" s="12" t="s">
        <v>87</v>
      </c>
      <c r="AY216" s="264" t="s">
        <v>183</v>
      </c>
    </row>
    <row r="217" s="1" customFormat="1" ht="16.5" customHeight="1">
      <c r="B217" s="47"/>
      <c r="C217" s="265" t="s">
        <v>512</v>
      </c>
      <c r="D217" s="265" t="s">
        <v>302</v>
      </c>
      <c r="E217" s="266" t="s">
        <v>551</v>
      </c>
      <c r="F217" s="267" t="s">
        <v>552</v>
      </c>
      <c r="G217" s="268" t="s">
        <v>528</v>
      </c>
      <c r="H217" s="269">
        <v>14</v>
      </c>
      <c r="I217" s="270"/>
      <c r="J217" s="271">
        <f>ROUND(I217*H217,2)</f>
        <v>0</v>
      </c>
      <c r="K217" s="267" t="s">
        <v>273</v>
      </c>
      <c r="L217" s="272"/>
      <c r="M217" s="273" t="s">
        <v>34</v>
      </c>
      <c r="N217" s="274" t="s">
        <v>50</v>
      </c>
      <c r="O217" s="48"/>
      <c r="P217" s="244">
        <f>O217*H217</f>
        <v>0</v>
      </c>
      <c r="Q217" s="244">
        <v>0.00069999999999999999</v>
      </c>
      <c r="R217" s="244">
        <f>Q217*H217</f>
        <v>0.0097999999999999997</v>
      </c>
      <c r="S217" s="244">
        <v>0</v>
      </c>
      <c r="T217" s="245">
        <f>S217*H217</f>
        <v>0</v>
      </c>
      <c r="AR217" s="24" t="s">
        <v>212</v>
      </c>
      <c r="AT217" s="24" t="s">
        <v>302</v>
      </c>
      <c r="AU217" s="24" t="s">
        <v>90</v>
      </c>
      <c r="AY217" s="24" t="s">
        <v>183</v>
      </c>
      <c r="BE217" s="246">
        <f>IF(N217="základní",J217,0)</f>
        <v>0</v>
      </c>
      <c r="BF217" s="246">
        <f>IF(N217="snížená",J217,0)</f>
        <v>0</v>
      </c>
      <c r="BG217" s="246">
        <f>IF(N217="zákl. přenesená",J217,0)</f>
        <v>0</v>
      </c>
      <c r="BH217" s="246">
        <f>IF(N217="sníž. přenesená",J217,0)</f>
        <v>0</v>
      </c>
      <c r="BI217" s="246">
        <f>IF(N217="nulová",J217,0)</f>
        <v>0</v>
      </c>
      <c r="BJ217" s="24" t="s">
        <v>87</v>
      </c>
      <c r="BK217" s="246">
        <f>ROUND(I217*H217,2)</f>
        <v>0</v>
      </c>
      <c r="BL217" s="24" t="s">
        <v>197</v>
      </c>
      <c r="BM217" s="24" t="s">
        <v>2165</v>
      </c>
    </row>
    <row r="218" s="12" customFormat="1">
      <c r="B218" s="253"/>
      <c r="C218" s="254"/>
      <c r="D218" s="255" t="s">
        <v>275</v>
      </c>
      <c r="E218" s="256" t="s">
        <v>34</v>
      </c>
      <c r="F218" s="257" t="s">
        <v>236</v>
      </c>
      <c r="G218" s="254"/>
      <c r="H218" s="258">
        <v>14</v>
      </c>
      <c r="I218" s="259"/>
      <c r="J218" s="254"/>
      <c r="K218" s="254"/>
      <c r="L218" s="260"/>
      <c r="M218" s="261"/>
      <c r="N218" s="262"/>
      <c r="O218" s="262"/>
      <c r="P218" s="262"/>
      <c r="Q218" s="262"/>
      <c r="R218" s="262"/>
      <c r="S218" s="262"/>
      <c r="T218" s="263"/>
      <c r="AT218" s="264" t="s">
        <v>275</v>
      </c>
      <c r="AU218" s="264" t="s">
        <v>90</v>
      </c>
      <c r="AV218" s="12" t="s">
        <v>90</v>
      </c>
      <c r="AW218" s="12" t="s">
        <v>42</v>
      </c>
      <c r="AX218" s="12" t="s">
        <v>87</v>
      </c>
      <c r="AY218" s="264" t="s">
        <v>183</v>
      </c>
    </row>
    <row r="219" s="1" customFormat="1" ht="16.5" customHeight="1">
      <c r="B219" s="47"/>
      <c r="C219" s="265" t="s">
        <v>516</v>
      </c>
      <c r="D219" s="265" t="s">
        <v>302</v>
      </c>
      <c r="E219" s="266" t="s">
        <v>559</v>
      </c>
      <c r="F219" s="267" t="s">
        <v>560</v>
      </c>
      <c r="G219" s="268" t="s">
        <v>528</v>
      </c>
      <c r="H219" s="269">
        <v>18</v>
      </c>
      <c r="I219" s="270"/>
      <c r="J219" s="271">
        <f>ROUND(I219*H219,2)</f>
        <v>0</v>
      </c>
      <c r="K219" s="267" t="s">
        <v>273</v>
      </c>
      <c r="L219" s="272"/>
      <c r="M219" s="273" t="s">
        <v>34</v>
      </c>
      <c r="N219" s="274" t="s">
        <v>50</v>
      </c>
      <c r="O219" s="48"/>
      <c r="P219" s="244">
        <f>O219*H219</f>
        <v>0</v>
      </c>
      <c r="Q219" s="244">
        <v>0.0036700000000000001</v>
      </c>
      <c r="R219" s="244">
        <f>Q219*H219</f>
        <v>0.066060000000000008</v>
      </c>
      <c r="S219" s="244">
        <v>0</v>
      </c>
      <c r="T219" s="245">
        <f>S219*H219</f>
        <v>0</v>
      </c>
      <c r="AR219" s="24" t="s">
        <v>212</v>
      </c>
      <c r="AT219" s="24" t="s">
        <v>302</v>
      </c>
      <c r="AU219" s="24" t="s">
        <v>90</v>
      </c>
      <c r="AY219" s="24" t="s">
        <v>183</v>
      </c>
      <c r="BE219" s="246">
        <f>IF(N219="základní",J219,0)</f>
        <v>0</v>
      </c>
      <c r="BF219" s="246">
        <f>IF(N219="snížená",J219,0)</f>
        <v>0</v>
      </c>
      <c r="BG219" s="246">
        <f>IF(N219="zákl. přenesená",J219,0)</f>
        <v>0</v>
      </c>
      <c r="BH219" s="246">
        <f>IF(N219="sníž. přenesená",J219,0)</f>
        <v>0</v>
      </c>
      <c r="BI219" s="246">
        <f>IF(N219="nulová",J219,0)</f>
        <v>0</v>
      </c>
      <c r="BJ219" s="24" t="s">
        <v>87</v>
      </c>
      <c r="BK219" s="246">
        <f>ROUND(I219*H219,2)</f>
        <v>0</v>
      </c>
      <c r="BL219" s="24" t="s">
        <v>197</v>
      </c>
      <c r="BM219" s="24" t="s">
        <v>2166</v>
      </c>
    </row>
    <row r="220" s="1" customFormat="1" ht="16.5" customHeight="1">
      <c r="B220" s="47"/>
      <c r="C220" s="235" t="s">
        <v>520</v>
      </c>
      <c r="D220" s="235" t="s">
        <v>184</v>
      </c>
      <c r="E220" s="236" t="s">
        <v>2167</v>
      </c>
      <c r="F220" s="237" t="s">
        <v>2168</v>
      </c>
      <c r="G220" s="238" t="s">
        <v>528</v>
      </c>
      <c r="H220" s="239">
        <v>1</v>
      </c>
      <c r="I220" s="240"/>
      <c r="J220" s="241">
        <f>ROUND(I220*H220,2)</f>
        <v>0</v>
      </c>
      <c r="K220" s="237" t="s">
        <v>273</v>
      </c>
      <c r="L220" s="73"/>
      <c r="M220" s="242" t="s">
        <v>34</v>
      </c>
      <c r="N220" s="243" t="s">
        <v>50</v>
      </c>
      <c r="O220" s="48"/>
      <c r="P220" s="244">
        <f>O220*H220</f>
        <v>0</v>
      </c>
      <c r="Q220" s="244">
        <v>0.0048999999999999998</v>
      </c>
      <c r="R220" s="244">
        <f>Q220*H220</f>
        <v>0.0048999999999999998</v>
      </c>
      <c r="S220" s="244">
        <v>0</v>
      </c>
      <c r="T220" s="245">
        <f>S220*H220</f>
        <v>0</v>
      </c>
      <c r="AR220" s="24" t="s">
        <v>197</v>
      </c>
      <c r="AT220" s="24" t="s">
        <v>184</v>
      </c>
      <c r="AU220" s="24" t="s">
        <v>90</v>
      </c>
      <c r="AY220" s="24" t="s">
        <v>183</v>
      </c>
      <c r="BE220" s="246">
        <f>IF(N220="základní",J220,0)</f>
        <v>0</v>
      </c>
      <c r="BF220" s="246">
        <f>IF(N220="snížená",J220,0)</f>
        <v>0</v>
      </c>
      <c r="BG220" s="246">
        <f>IF(N220="zákl. přenesená",J220,0)</f>
        <v>0</v>
      </c>
      <c r="BH220" s="246">
        <f>IF(N220="sníž. přenesená",J220,0)</f>
        <v>0</v>
      </c>
      <c r="BI220" s="246">
        <f>IF(N220="nulová",J220,0)</f>
        <v>0</v>
      </c>
      <c r="BJ220" s="24" t="s">
        <v>87</v>
      </c>
      <c r="BK220" s="246">
        <f>ROUND(I220*H220,2)</f>
        <v>0</v>
      </c>
      <c r="BL220" s="24" t="s">
        <v>197</v>
      </c>
      <c r="BM220" s="24" t="s">
        <v>2169</v>
      </c>
    </row>
    <row r="221" s="1" customFormat="1" ht="25.5" customHeight="1">
      <c r="B221" s="47"/>
      <c r="C221" s="265" t="s">
        <v>525</v>
      </c>
      <c r="D221" s="265" t="s">
        <v>302</v>
      </c>
      <c r="E221" s="266" t="s">
        <v>2170</v>
      </c>
      <c r="F221" s="267" t="s">
        <v>2171</v>
      </c>
      <c r="G221" s="268" t="s">
        <v>528</v>
      </c>
      <c r="H221" s="269">
        <v>1</v>
      </c>
      <c r="I221" s="270"/>
      <c r="J221" s="271">
        <f>ROUND(I221*H221,2)</f>
        <v>0</v>
      </c>
      <c r="K221" s="267" t="s">
        <v>34</v>
      </c>
      <c r="L221" s="272"/>
      <c r="M221" s="273" t="s">
        <v>34</v>
      </c>
      <c r="N221" s="274" t="s">
        <v>50</v>
      </c>
      <c r="O221" s="48"/>
      <c r="P221" s="244">
        <f>O221*H221</f>
        <v>0</v>
      </c>
      <c r="Q221" s="244">
        <v>0.0040600000000000002</v>
      </c>
      <c r="R221" s="244">
        <f>Q221*H221</f>
        <v>0.0040600000000000002</v>
      </c>
      <c r="S221" s="244">
        <v>0</v>
      </c>
      <c r="T221" s="245">
        <f>S221*H221</f>
        <v>0</v>
      </c>
      <c r="AR221" s="24" t="s">
        <v>212</v>
      </c>
      <c r="AT221" s="24" t="s">
        <v>302</v>
      </c>
      <c r="AU221" s="24" t="s">
        <v>90</v>
      </c>
      <c r="AY221" s="24" t="s">
        <v>183</v>
      </c>
      <c r="BE221" s="246">
        <f>IF(N221="základní",J221,0)</f>
        <v>0</v>
      </c>
      <c r="BF221" s="246">
        <f>IF(N221="snížená",J221,0)</f>
        <v>0</v>
      </c>
      <c r="BG221" s="246">
        <f>IF(N221="zákl. přenesená",J221,0)</f>
        <v>0</v>
      </c>
      <c r="BH221" s="246">
        <f>IF(N221="sníž. přenesená",J221,0)</f>
        <v>0</v>
      </c>
      <c r="BI221" s="246">
        <f>IF(N221="nulová",J221,0)</f>
        <v>0</v>
      </c>
      <c r="BJ221" s="24" t="s">
        <v>87</v>
      </c>
      <c r="BK221" s="246">
        <f>ROUND(I221*H221,2)</f>
        <v>0</v>
      </c>
      <c r="BL221" s="24" t="s">
        <v>197</v>
      </c>
      <c r="BM221" s="24" t="s">
        <v>2172</v>
      </c>
    </row>
    <row r="222" s="1" customFormat="1" ht="25.5" customHeight="1">
      <c r="B222" s="47"/>
      <c r="C222" s="235" t="s">
        <v>532</v>
      </c>
      <c r="D222" s="235" t="s">
        <v>184</v>
      </c>
      <c r="E222" s="236" t="s">
        <v>563</v>
      </c>
      <c r="F222" s="237" t="s">
        <v>2173</v>
      </c>
      <c r="G222" s="238" t="s">
        <v>528</v>
      </c>
      <c r="H222" s="239">
        <v>5</v>
      </c>
      <c r="I222" s="240"/>
      <c r="J222" s="241">
        <f>ROUND(I222*H222,2)</f>
        <v>0</v>
      </c>
      <c r="K222" s="237" t="s">
        <v>343</v>
      </c>
      <c r="L222" s="73"/>
      <c r="M222" s="242" t="s">
        <v>34</v>
      </c>
      <c r="N222" s="243" t="s">
        <v>50</v>
      </c>
      <c r="O222" s="48"/>
      <c r="P222" s="244">
        <f>O222*H222</f>
        <v>0</v>
      </c>
      <c r="Q222" s="244">
        <v>2.1167600000000002</v>
      </c>
      <c r="R222" s="244">
        <f>Q222*H222</f>
        <v>10.5838</v>
      </c>
      <c r="S222" s="244">
        <v>0</v>
      </c>
      <c r="T222" s="245">
        <f>S222*H222</f>
        <v>0</v>
      </c>
      <c r="AR222" s="24" t="s">
        <v>197</v>
      </c>
      <c r="AT222" s="24" t="s">
        <v>184</v>
      </c>
      <c r="AU222" s="24" t="s">
        <v>90</v>
      </c>
      <c r="AY222" s="24" t="s">
        <v>183</v>
      </c>
      <c r="BE222" s="246">
        <f>IF(N222="základní",J222,0)</f>
        <v>0</v>
      </c>
      <c r="BF222" s="246">
        <f>IF(N222="snížená",J222,0)</f>
        <v>0</v>
      </c>
      <c r="BG222" s="246">
        <f>IF(N222="zákl. přenesená",J222,0)</f>
        <v>0</v>
      </c>
      <c r="BH222" s="246">
        <f>IF(N222="sníž. přenesená",J222,0)</f>
        <v>0</v>
      </c>
      <c r="BI222" s="246">
        <f>IF(N222="nulová",J222,0)</f>
        <v>0</v>
      </c>
      <c r="BJ222" s="24" t="s">
        <v>87</v>
      </c>
      <c r="BK222" s="246">
        <f>ROUND(I222*H222,2)</f>
        <v>0</v>
      </c>
      <c r="BL222" s="24" t="s">
        <v>197</v>
      </c>
      <c r="BM222" s="24" t="s">
        <v>2174</v>
      </c>
    </row>
    <row r="223" s="12" customFormat="1">
      <c r="B223" s="253"/>
      <c r="C223" s="254"/>
      <c r="D223" s="255" t="s">
        <v>275</v>
      </c>
      <c r="E223" s="256" t="s">
        <v>34</v>
      </c>
      <c r="F223" s="257" t="s">
        <v>182</v>
      </c>
      <c r="G223" s="254"/>
      <c r="H223" s="258">
        <v>5</v>
      </c>
      <c r="I223" s="259"/>
      <c r="J223" s="254"/>
      <c r="K223" s="254"/>
      <c r="L223" s="260"/>
      <c r="M223" s="261"/>
      <c r="N223" s="262"/>
      <c r="O223" s="262"/>
      <c r="P223" s="262"/>
      <c r="Q223" s="262"/>
      <c r="R223" s="262"/>
      <c r="S223" s="262"/>
      <c r="T223" s="263"/>
      <c r="AT223" s="264" t="s">
        <v>275</v>
      </c>
      <c r="AU223" s="264" t="s">
        <v>90</v>
      </c>
      <c r="AV223" s="12" t="s">
        <v>90</v>
      </c>
      <c r="AW223" s="12" t="s">
        <v>42</v>
      </c>
      <c r="AX223" s="12" t="s">
        <v>87</v>
      </c>
      <c r="AY223" s="264" t="s">
        <v>183</v>
      </c>
    </row>
    <row r="224" s="1" customFormat="1" ht="38.25" customHeight="1">
      <c r="B224" s="47"/>
      <c r="C224" s="265" t="s">
        <v>536</v>
      </c>
      <c r="D224" s="265" t="s">
        <v>302</v>
      </c>
      <c r="E224" s="266" t="s">
        <v>576</v>
      </c>
      <c r="F224" s="267" t="s">
        <v>577</v>
      </c>
      <c r="G224" s="268" t="s">
        <v>528</v>
      </c>
      <c r="H224" s="269">
        <v>7</v>
      </c>
      <c r="I224" s="270"/>
      <c r="J224" s="271">
        <f>ROUND(I224*H224,2)</f>
        <v>0</v>
      </c>
      <c r="K224" s="267" t="s">
        <v>273</v>
      </c>
      <c r="L224" s="272"/>
      <c r="M224" s="273" t="s">
        <v>34</v>
      </c>
      <c r="N224" s="274" t="s">
        <v>50</v>
      </c>
      <c r="O224" s="48"/>
      <c r="P224" s="244">
        <f>O224*H224</f>
        <v>0</v>
      </c>
      <c r="Q224" s="244">
        <v>0.002</v>
      </c>
      <c r="R224" s="244">
        <f>Q224*H224</f>
        <v>0.014</v>
      </c>
      <c r="S224" s="244">
        <v>0</v>
      </c>
      <c r="T224" s="245">
        <f>S224*H224</f>
        <v>0</v>
      </c>
      <c r="AR224" s="24" t="s">
        <v>212</v>
      </c>
      <c r="AT224" s="24" t="s">
        <v>302</v>
      </c>
      <c r="AU224" s="24" t="s">
        <v>90</v>
      </c>
      <c r="AY224" s="24" t="s">
        <v>183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24" t="s">
        <v>87</v>
      </c>
      <c r="BK224" s="246">
        <f>ROUND(I224*H224,2)</f>
        <v>0</v>
      </c>
      <c r="BL224" s="24" t="s">
        <v>197</v>
      </c>
      <c r="BM224" s="24" t="s">
        <v>2175</v>
      </c>
    </row>
    <row r="225" s="12" customFormat="1">
      <c r="B225" s="253"/>
      <c r="C225" s="254"/>
      <c r="D225" s="255" t="s">
        <v>275</v>
      </c>
      <c r="E225" s="256" t="s">
        <v>34</v>
      </c>
      <c r="F225" s="257" t="s">
        <v>208</v>
      </c>
      <c r="G225" s="254"/>
      <c r="H225" s="258">
        <v>7</v>
      </c>
      <c r="I225" s="259"/>
      <c r="J225" s="254"/>
      <c r="K225" s="254"/>
      <c r="L225" s="260"/>
      <c r="M225" s="261"/>
      <c r="N225" s="262"/>
      <c r="O225" s="262"/>
      <c r="P225" s="262"/>
      <c r="Q225" s="262"/>
      <c r="R225" s="262"/>
      <c r="S225" s="262"/>
      <c r="T225" s="263"/>
      <c r="AT225" s="264" t="s">
        <v>275</v>
      </c>
      <c r="AU225" s="264" t="s">
        <v>90</v>
      </c>
      <c r="AV225" s="12" t="s">
        <v>90</v>
      </c>
      <c r="AW225" s="12" t="s">
        <v>42</v>
      </c>
      <c r="AX225" s="12" t="s">
        <v>87</v>
      </c>
      <c r="AY225" s="264" t="s">
        <v>183</v>
      </c>
    </row>
    <row r="226" s="1" customFormat="1" ht="16.5" customHeight="1">
      <c r="B226" s="47"/>
      <c r="C226" s="235" t="s">
        <v>541</v>
      </c>
      <c r="D226" s="235" t="s">
        <v>184</v>
      </c>
      <c r="E226" s="236" t="s">
        <v>580</v>
      </c>
      <c r="F226" s="237" t="s">
        <v>581</v>
      </c>
      <c r="G226" s="238" t="s">
        <v>528</v>
      </c>
      <c r="H226" s="239">
        <v>2</v>
      </c>
      <c r="I226" s="240"/>
      <c r="J226" s="241">
        <f>ROUND(I226*H226,2)</f>
        <v>0</v>
      </c>
      <c r="K226" s="237" t="s">
        <v>273</v>
      </c>
      <c r="L226" s="73"/>
      <c r="M226" s="242" t="s">
        <v>34</v>
      </c>
      <c r="N226" s="243" t="s">
        <v>50</v>
      </c>
      <c r="O226" s="48"/>
      <c r="P226" s="244">
        <f>O226*H226</f>
        <v>0</v>
      </c>
      <c r="Q226" s="244">
        <v>0.0091800000000000007</v>
      </c>
      <c r="R226" s="244">
        <f>Q226*H226</f>
        <v>0.018360000000000001</v>
      </c>
      <c r="S226" s="244">
        <v>0</v>
      </c>
      <c r="T226" s="245">
        <f>S226*H226</f>
        <v>0</v>
      </c>
      <c r="AR226" s="24" t="s">
        <v>197</v>
      </c>
      <c r="AT226" s="24" t="s">
        <v>184</v>
      </c>
      <c r="AU226" s="24" t="s">
        <v>90</v>
      </c>
      <c r="AY226" s="24" t="s">
        <v>183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24" t="s">
        <v>87</v>
      </c>
      <c r="BK226" s="246">
        <f>ROUND(I226*H226,2)</f>
        <v>0</v>
      </c>
      <c r="BL226" s="24" t="s">
        <v>197</v>
      </c>
      <c r="BM226" s="24" t="s">
        <v>2176</v>
      </c>
    </row>
    <row r="227" s="12" customFormat="1">
      <c r="B227" s="253"/>
      <c r="C227" s="254"/>
      <c r="D227" s="255" t="s">
        <v>275</v>
      </c>
      <c r="E227" s="256" t="s">
        <v>34</v>
      </c>
      <c r="F227" s="257" t="s">
        <v>90</v>
      </c>
      <c r="G227" s="254"/>
      <c r="H227" s="258">
        <v>2</v>
      </c>
      <c r="I227" s="259"/>
      <c r="J227" s="254"/>
      <c r="K227" s="254"/>
      <c r="L227" s="260"/>
      <c r="M227" s="261"/>
      <c r="N227" s="262"/>
      <c r="O227" s="262"/>
      <c r="P227" s="262"/>
      <c r="Q227" s="262"/>
      <c r="R227" s="262"/>
      <c r="S227" s="262"/>
      <c r="T227" s="263"/>
      <c r="AT227" s="264" t="s">
        <v>275</v>
      </c>
      <c r="AU227" s="264" t="s">
        <v>90</v>
      </c>
      <c r="AV227" s="12" t="s">
        <v>90</v>
      </c>
      <c r="AW227" s="12" t="s">
        <v>42</v>
      </c>
      <c r="AX227" s="12" t="s">
        <v>87</v>
      </c>
      <c r="AY227" s="264" t="s">
        <v>183</v>
      </c>
    </row>
    <row r="228" s="1" customFormat="1" ht="16.5" customHeight="1">
      <c r="B228" s="47"/>
      <c r="C228" s="265" t="s">
        <v>545</v>
      </c>
      <c r="D228" s="265" t="s">
        <v>302</v>
      </c>
      <c r="E228" s="266" t="s">
        <v>589</v>
      </c>
      <c r="F228" s="267" t="s">
        <v>590</v>
      </c>
      <c r="G228" s="268" t="s">
        <v>528</v>
      </c>
      <c r="H228" s="269">
        <v>1</v>
      </c>
      <c r="I228" s="270"/>
      <c r="J228" s="271">
        <f>ROUND(I228*H228,2)</f>
        <v>0</v>
      </c>
      <c r="K228" s="267" t="s">
        <v>273</v>
      </c>
      <c r="L228" s="272"/>
      <c r="M228" s="273" t="s">
        <v>34</v>
      </c>
      <c r="N228" s="274" t="s">
        <v>50</v>
      </c>
      <c r="O228" s="48"/>
      <c r="P228" s="244">
        <f>O228*H228</f>
        <v>0</v>
      </c>
      <c r="Q228" s="244">
        <v>0.52600000000000002</v>
      </c>
      <c r="R228" s="244">
        <f>Q228*H228</f>
        <v>0.52600000000000002</v>
      </c>
      <c r="S228" s="244">
        <v>0</v>
      </c>
      <c r="T228" s="245">
        <f>S228*H228</f>
        <v>0</v>
      </c>
      <c r="AR228" s="24" t="s">
        <v>212</v>
      </c>
      <c r="AT228" s="24" t="s">
        <v>302</v>
      </c>
      <c r="AU228" s="24" t="s">
        <v>90</v>
      </c>
      <c r="AY228" s="24" t="s">
        <v>183</v>
      </c>
      <c r="BE228" s="246">
        <f>IF(N228="základní",J228,0)</f>
        <v>0</v>
      </c>
      <c r="BF228" s="246">
        <f>IF(N228="snížená",J228,0)</f>
        <v>0</v>
      </c>
      <c r="BG228" s="246">
        <f>IF(N228="zákl. přenesená",J228,0)</f>
        <v>0</v>
      </c>
      <c r="BH228" s="246">
        <f>IF(N228="sníž. přenesená",J228,0)</f>
        <v>0</v>
      </c>
      <c r="BI228" s="246">
        <f>IF(N228="nulová",J228,0)</f>
        <v>0</v>
      </c>
      <c r="BJ228" s="24" t="s">
        <v>87</v>
      </c>
      <c r="BK228" s="246">
        <f>ROUND(I228*H228,2)</f>
        <v>0</v>
      </c>
      <c r="BL228" s="24" t="s">
        <v>197</v>
      </c>
      <c r="BM228" s="24" t="s">
        <v>2177</v>
      </c>
    </row>
    <row r="229" s="12" customFormat="1">
      <c r="B229" s="253"/>
      <c r="C229" s="254"/>
      <c r="D229" s="255" t="s">
        <v>275</v>
      </c>
      <c r="E229" s="256" t="s">
        <v>34</v>
      </c>
      <c r="F229" s="257" t="s">
        <v>87</v>
      </c>
      <c r="G229" s="254"/>
      <c r="H229" s="258">
        <v>1</v>
      </c>
      <c r="I229" s="259"/>
      <c r="J229" s="254"/>
      <c r="K229" s="254"/>
      <c r="L229" s="260"/>
      <c r="M229" s="261"/>
      <c r="N229" s="262"/>
      <c r="O229" s="262"/>
      <c r="P229" s="262"/>
      <c r="Q229" s="262"/>
      <c r="R229" s="262"/>
      <c r="S229" s="262"/>
      <c r="T229" s="263"/>
      <c r="AT229" s="264" t="s">
        <v>275</v>
      </c>
      <c r="AU229" s="264" t="s">
        <v>90</v>
      </c>
      <c r="AV229" s="12" t="s">
        <v>90</v>
      </c>
      <c r="AW229" s="12" t="s">
        <v>42</v>
      </c>
      <c r="AX229" s="12" t="s">
        <v>87</v>
      </c>
      <c r="AY229" s="264" t="s">
        <v>183</v>
      </c>
    </row>
    <row r="230" s="1" customFormat="1" ht="16.5" customHeight="1">
      <c r="B230" s="47"/>
      <c r="C230" s="265" t="s">
        <v>550</v>
      </c>
      <c r="D230" s="265" t="s">
        <v>302</v>
      </c>
      <c r="E230" s="266" t="s">
        <v>597</v>
      </c>
      <c r="F230" s="267" t="s">
        <v>598</v>
      </c>
      <c r="G230" s="268" t="s">
        <v>528</v>
      </c>
      <c r="H230" s="269">
        <v>3</v>
      </c>
      <c r="I230" s="270"/>
      <c r="J230" s="271">
        <f>ROUND(I230*H230,2)</f>
        <v>0</v>
      </c>
      <c r="K230" s="267" t="s">
        <v>273</v>
      </c>
      <c r="L230" s="272"/>
      <c r="M230" s="273" t="s">
        <v>34</v>
      </c>
      <c r="N230" s="274" t="s">
        <v>50</v>
      </c>
      <c r="O230" s="48"/>
      <c r="P230" s="244">
        <f>O230*H230</f>
        <v>0</v>
      </c>
      <c r="Q230" s="244">
        <v>0.26200000000000001</v>
      </c>
      <c r="R230" s="244">
        <f>Q230*H230</f>
        <v>0.78600000000000003</v>
      </c>
      <c r="S230" s="244">
        <v>0</v>
      </c>
      <c r="T230" s="245">
        <f>S230*H230</f>
        <v>0</v>
      </c>
      <c r="AR230" s="24" t="s">
        <v>212</v>
      </c>
      <c r="AT230" s="24" t="s">
        <v>302</v>
      </c>
      <c r="AU230" s="24" t="s">
        <v>90</v>
      </c>
      <c r="AY230" s="24" t="s">
        <v>183</v>
      </c>
      <c r="BE230" s="246">
        <f>IF(N230="základní",J230,0)</f>
        <v>0</v>
      </c>
      <c r="BF230" s="246">
        <f>IF(N230="snížená",J230,0)</f>
        <v>0</v>
      </c>
      <c r="BG230" s="246">
        <f>IF(N230="zákl. přenesená",J230,0)</f>
        <v>0</v>
      </c>
      <c r="BH230" s="246">
        <f>IF(N230="sníž. přenesená",J230,0)</f>
        <v>0</v>
      </c>
      <c r="BI230" s="246">
        <f>IF(N230="nulová",J230,0)</f>
        <v>0</v>
      </c>
      <c r="BJ230" s="24" t="s">
        <v>87</v>
      </c>
      <c r="BK230" s="246">
        <f>ROUND(I230*H230,2)</f>
        <v>0</v>
      </c>
      <c r="BL230" s="24" t="s">
        <v>197</v>
      </c>
      <c r="BM230" s="24" t="s">
        <v>2178</v>
      </c>
    </row>
    <row r="231" s="1" customFormat="1" ht="16.5" customHeight="1">
      <c r="B231" s="47"/>
      <c r="C231" s="235" t="s">
        <v>554</v>
      </c>
      <c r="D231" s="235" t="s">
        <v>184</v>
      </c>
      <c r="E231" s="236" t="s">
        <v>609</v>
      </c>
      <c r="F231" s="237" t="s">
        <v>610</v>
      </c>
      <c r="G231" s="238" t="s">
        <v>528</v>
      </c>
      <c r="H231" s="239">
        <v>5</v>
      </c>
      <c r="I231" s="240"/>
      <c r="J231" s="241">
        <f>ROUND(I231*H231,2)</f>
        <v>0</v>
      </c>
      <c r="K231" s="237" t="s">
        <v>273</v>
      </c>
      <c r="L231" s="73"/>
      <c r="M231" s="242" t="s">
        <v>34</v>
      </c>
      <c r="N231" s="243" t="s">
        <v>50</v>
      </c>
      <c r="O231" s="48"/>
      <c r="P231" s="244">
        <f>O231*H231</f>
        <v>0</v>
      </c>
      <c r="Q231" s="244">
        <v>0.027529999999999999</v>
      </c>
      <c r="R231" s="244">
        <f>Q231*H231</f>
        <v>0.13765</v>
      </c>
      <c r="S231" s="244">
        <v>0</v>
      </c>
      <c r="T231" s="245">
        <f>S231*H231</f>
        <v>0</v>
      </c>
      <c r="AR231" s="24" t="s">
        <v>197</v>
      </c>
      <c r="AT231" s="24" t="s">
        <v>184</v>
      </c>
      <c r="AU231" s="24" t="s">
        <v>90</v>
      </c>
      <c r="AY231" s="24" t="s">
        <v>183</v>
      </c>
      <c r="BE231" s="246">
        <f>IF(N231="základní",J231,0)</f>
        <v>0</v>
      </c>
      <c r="BF231" s="246">
        <f>IF(N231="snížená",J231,0)</f>
        <v>0</v>
      </c>
      <c r="BG231" s="246">
        <f>IF(N231="zákl. přenesená",J231,0)</f>
        <v>0</v>
      </c>
      <c r="BH231" s="246">
        <f>IF(N231="sníž. přenesená",J231,0)</f>
        <v>0</v>
      </c>
      <c r="BI231" s="246">
        <f>IF(N231="nulová",J231,0)</f>
        <v>0</v>
      </c>
      <c r="BJ231" s="24" t="s">
        <v>87</v>
      </c>
      <c r="BK231" s="246">
        <f>ROUND(I231*H231,2)</f>
        <v>0</v>
      </c>
      <c r="BL231" s="24" t="s">
        <v>197</v>
      </c>
      <c r="BM231" s="24" t="s">
        <v>2179</v>
      </c>
    </row>
    <row r="232" s="12" customFormat="1">
      <c r="B232" s="253"/>
      <c r="C232" s="254"/>
      <c r="D232" s="255" t="s">
        <v>275</v>
      </c>
      <c r="E232" s="256" t="s">
        <v>34</v>
      </c>
      <c r="F232" s="257" t="s">
        <v>182</v>
      </c>
      <c r="G232" s="254"/>
      <c r="H232" s="258">
        <v>5</v>
      </c>
      <c r="I232" s="259"/>
      <c r="J232" s="254"/>
      <c r="K232" s="254"/>
      <c r="L232" s="260"/>
      <c r="M232" s="261"/>
      <c r="N232" s="262"/>
      <c r="O232" s="262"/>
      <c r="P232" s="262"/>
      <c r="Q232" s="262"/>
      <c r="R232" s="262"/>
      <c r="S232" s="262"/>
      <c r="T232" s="263"/>
      <c r="AT232" s="264" t="s">
        <v>275</v>
      </c>
      <c r="AU232" s="264" t="s">
        <v>90</v>
      </c>
      <c r="AV232" s="12" t="s">
        <v>90</v>
      </c>
      <c r="AW232" s="12" t="s">
        <v>42</v>
      </c>
      <c r="AX232" s="12" t="s">
        <v>87</v>
      </c>
      <c r="AY232" s="264" t="s">
        <v>183</v>
      </c>
    </row>
    <row r="233" s="1" customFormat="1" ht="16.5" customHeight="1">
      <c r="B233" s="47"/>
      <c r="C233" s="265" t="s">
        <v>558</v>
      </c>
      <c r="D233" s="265" t="s">
        <v>302</v>
      </c>
      <c r="E233" s="266" t="s">
        <v>613</v>
      </c>
      <c r="F233" s="267" t="s">
        <v>614</v>
      </c>
      <c r="G233" s="268" t="s">
        <v>528</v>
      </c>
      <c r="H233" s="269">
        <v>5</v>
      </c>
      <c r="I233" s="270"/>
      <c r="J233" s="271">
        <f>ROUND(I233*H233,2)</f>
        <v>0</v>
      </c>
      <c r="K233" s="267" t="s">
        <v>273</v>
      </c>
      <c r="L233" s="272"/>
      <c r="M233" s="273" t="s">
        <v>34</v>
      </c>
      <c r="N233" s="274" t="s">
        <v>50</v>
      </c>
      <c r="O233" s="48"/>
      <c r="P233" s="244">
        <f>O233*H233</f>
        <v>0</v>
      </c>
      <c r="Q233" s="244">
        <v>1.817</v>
      </c>
      <c r="R233" s="244">
        <f>Q233*H233</f>
        <v>9.0849999999999991</v>
      </c>
      <c r="S233" s="244">
        <v>0</v>
      </c>
      <c r="T233" s="245">
        <f>S233*H233</f>
        <v>0</v>
      </c>
      <c r="AR233" s="24" t="s">
        <v>212</v>
      </c>
      <c r="AT233" s="24" t="s">
        <v>302</v>
      </c>
      <c r="AU233" s="24" t="s">
        <v>90</v>
      </c>
      <c r="AY233" s="24" t="s">
        <v>183</v>
      </c>
      <c r="BE233" s="246">
        <f>IF(N233="základní",J233,0)</f>
        <v>0</v>
      </c>
      <c r="BF233" s="246">
        <f>IF(N233="snížená",J233,0)</f>
        <v>0</v>
      </c>
      <c r="BG233" s="246">
        <f>IF(N233="zákl. přenesená",J233,0)</f>
        <v>0</v>
      </c>
      <c r="BH233" s="246">
        <f>IF(N233="sníž. přenesená",J233,0)</f>
        <v>0</v>
      </c>
      <c r="BI233" s="246">
        <f>IF(N233="nulová",J233,0)</f>
        <v>0</v>
      </c>
      <c r="BJ233" s="24" t="s">
        <v>87</v>
      </c>
      <c r="BK233" s="246">
        <f>ROUND(I233*H233,2)</f>
        <v>0</v>
      </c>
      <c r="BL233" s="24" t="s">
        <v>197</v>
      </c>
      <c r="BM233" s="24" t="s">
        <v>2180</v>
      </c>
    </row>
    <row r="234" s="12" customFormat="1">
      <c r="B234" s="253"/>
      <c r="C234" s="254"/>
      <c r="D234" s="255" t="s">
        <v>275</v>
      </c>
      <c r="E234" s="256" t="s">
        <v>34</v>
      </c>
      <c r="F234" s="257" t="s">
        <v>182</v>
      </c>
      <c r="G234" s="254"/>
      <c r="H234" s="258">
        <v>5</v>
      </c>
      <c r="I234" s="259"/>
      <c r="J234" s="254"/>
      <c r="K234" s="254"/>
      <c r="L234" s="260"/>
      <c r="M234" s="261"/>
      <c r="N234" s="262"/>
      <c r="O234" s="262"/>
      <c r="P234" s="262"/>
      <c r="Q234" s="262"/>
      <c r="R234" s="262"/>
      <c r="S234" s="262"/>
      <c r="T234" s="263"/>
      <c r="AT234" s="264" t="s">
        <v>275</v>
      </c>
      <c r="AU234" s="264" t="s">
        <v>90</v>
      </c>
      <c r="AV234" s="12" t="s">
        <v>90</v>
      </c>
      <c r="AW234" s="12" t="s">
        <v>42</v>
      </c>
      <c r="AX234" s="12" t="s">
        <v>87</v>
      </c>
      <c r="AY234" s="264" t="s">
        <v>183</v>
      </c>
    </row>
    <row r="235" s="1" customFormat="1" ht="16.5" customHeight="1">
      <c r="B235" s="47"/>
      <c r="C235" s="235" t="s">
        <v>562</v>
      </c>
      <c r="D235" s="235" t="s">
        <v>184</v>
      </c>
      <c r="E235" s="236" t="s">
        <v>617</v>
      </c>
      <c r="F235" s="237" t="s">
        <v>618</v>
      </c>
      <c r="G235" s="238" t="s">
        <v>528</v>
      </c>
      <c r="H235" s="239">
        <v>5</v>
      </c>
      <c r="I235" s="240"/>
      <c r="J235" s="241">
        <f>ROUND(I235*H235,2)</f>
        <v>0</v>
      </c>
      <c r="K235" s="237" t="s">
        <v>273</v>
      </c>
      <c r="L235" s="73"/>
      <c r="M235" s="242" t="s">
        <v>34</v>
      </c>
      <c r="N235" s="243" t="s">
        <v>50</v>
      </c>
      <c r="O235" s="48"/>
      <c r="P235" s="244">
        <f>O235*H235</f>
        <v>0</v>
      </c>
      <c r="Q235" s="244">
        <v>0.038260000000000002</v>
      </c>
      <c r="R235" s="244">
        <f>Q235*H235</f>
        <v>0.19130000000000003</v>
      </c>
      <c r="S235" s="244">
        <v>0</v>
      </c>
      <c r="T235" s="245">
        <f>S235*H235</f>
        <v>0</v>
      </c>
      <c r="AR235" s="24" t="s">
        <v>197</v>
      </c>
      <c r="AT235" s="24" t="s">
        <v>184</v>
      </c>
      <c r="AU235" s="24" t="s">
        <v>90</v>
      </c>
      <c r="AY235" s="24" t="s">
        <v>183</v>
      </c>
      <c r="BE235" s="246">
        <f>IF(N235="základní",J235,0)</f>
        <v>0</v>
      </c>
      <c r="BF235" s="246">
        <f>IF(N235="snížená",J235,0)</f>
        <v>0</v>
      </c>
      <c r="BG235" s="246">
        <f>IF(N235="zákl. přenesená",J235,0)</f>
        <v>0</v>
      </c>
      <c r="BH235" s="246">
        <f>IF(N235="sníž. přenesená",J235,0)</f>
        <v>0</v>
      </c>
      <c r="BI235" s="246">
        <f>IF(N235="nulová",J235,0)</f>
        <v>0</v>
      </c>
      <c r="BJ235" s="24" t="s">
        <v>87</v>
      </c>
      <c r="BK235" s="246">
        <f>ROUND(I235*H235,2)</f>
        <v>0</v>
      </c>
      <c r="BL235" s="24" t="s">
        <v>197</v>
      </c>
      <c r="BM235" s="24" t="s">
        <v>2181</v>
      </c>
    </row>
    <row r="236" s="12" customFormat="1">
      <c r="B236" s="253"/>
      <c r="C236" s="254"/>
      <c r="D236" s="255" t="s">
        <v>275</v>
      </c>
      <c r="E236" s="256" t="s">
        <v>34</v>
      </c>
      <c r="F236" s="257" t="s">
        <v>182</v>
      </c>
      <c r="G236" s="254"/>
      <c r="H236" s="258">
        <v>5</v>
      </c>
      <c r="I236" s="259"/>
      <c r="J236" s="254"/>
      <c r="K236" s="254"/>
      <c r="L236" s="260"/>
      <c r="M236" s="261"/>
      <c r="N236" s="262"/>
      <c r="O236" s="262"/>
      <c r="P236" s="262"/>
      <c r="Q236" s="262"/>
      <c r="R236" s="262"/>
      <c r="S236" s="262"/>
      <c r="T236" s="263"/>
      <c r="AT236" s="264" t="s">
        <v>275</v>
      </c>
      <c r="AU236" s="264" t="s">
        <v>90</v>
      </c>
      <c r="AV236" s="12" t="s">
        <v>90</v>
      </c>
      <c r="AW236" s="12" t="s">
        <v>42</v>
      </c>
      <c r="AX236" s="12" t="s">
        <v>87</v>
      </c>
      <c r="AY236" s="264" t="s">
        <v>183</v>
      </c>
    </row>
    <row r="237" s="1" customFormat="1" ht="16.5" customHeight="1">
      <c r="B237" s="47"/>
      <c r="C237" s="265" t="s">
        <v>566</v>
      </c>
      <c r="D237" s="265" t="s">
        <v>302</v>
      </c>
      <c r="E237" s="266" t="s">
        <v>621</v>
      </c>
      <c r="F237" s="267" t="s">
        <v>622</v>
      </c>
      <c r="G237" s="268" t="s">
        <v>528</v>
      </c>
      <c r="H237" s="269">
        <v>5</v>
      </c>
      <c r="I237" s="270"/>
      <c r="J237" s="271">
        <f>ROUND(I237*H237,2)</f>
        <v>0</v>
      </c>
      <c r="K237" s="267" t="s">
        <v>273</v>
      </c>
      <c r="L237" s="272"/>
      <c r="M237" s="273" t="s">
        <v>34</v>
      </c>
      <c r="N237" s="274" t="s">
        <v>50</v>
      </c>
      <c r="O237" s="48"/>
      <c r="P237" s="244">
        <f>O237*H237</f>
        <v>0</v>
      </c>
      <c r="Q237" s="244">
        <v>0.44900000000000001</v>
      </c>
      <c r="R237" s="244">
        <f>Q237*H237</f>
        <v>2.2450000000000001</v>
      </c>
      <c r="S237" s="244">
        <v>0</v>
      </c>
      <c r="T237" s="245">
        <f>S237*H237</f>
        <v>0</v>
      </c>
      <c r="AR237" s="24" t="s">
        <v>212</v>
      </c>
      <c r="AT237" s="24" t="s">
        <v>302</v>
      </c>
      <c r="AU237" s="24" t="s">
        <v>90</v>
      </c>
      <c r="AY237" s="24" t="s">
        <v>183</v>
      </c>
      <c r="BE237" s="246">
        <f>IF(N237="základní",J237,0)</f>
        <v>0</v>
      </c>
      <c r="BF237" s="246">
        <f>IF(N237="snížená",J237,0)</f>
        <v>0</v>
      </c>
      <c r="BG237" s="246">
        <f>IF(N237="zákl. přenesená",J237,0)</f>
        <v>0</v>
      </c>
      <c r="BH237" s="246">
        <f>IF(N237="sníž. přenesená",J237,0)</f>
        <v>0</v>
      </c>
      <c r="BI237" s="246">
        <f>IF(N237="nulová",J237,0)</f>
        <v>0</v>
      </c>
      <c r="BJ237" s="24" t="s">
        <v>87</v>
      </c>
      <c r="BK237" s="246">
        <f>ROUND(I237*H237,2)</f>
        <v>0</v>
      </c>
      <c r="BL237" s="24" t="s">
        <v>197</v>
      </c>
      <c r="BM237" s="24" t="s">
        <v>2182</v>
      </c>
    </row>
    <row r="238" s="12" customFormat="1">
      <c r="B238" s="253"/>
      <c r="C238" s="254"/>
      <c r="D238" s="255" t="s">
        <v>275</v>
      </c>
      <c r="E238" s="256" t="s">
        <v>34</v>
      </c>
      <c r="F238" s="257" t="s">
        <v>182</v>
      </c>
      <c r="G238" s="254"/>
      <c r="H238" s="258">
        <v>5</v>
      </c>
      <c r="I238" s="259"/>
      <c r="J238" s="254"/>
      <c r="K238" s="254"/>
      <c r="L238" s="260"/>
      <c r="M238" s="261"/>
      <c r="N238" s="262"/>
      <c r="O238" s="262"/>
      <c r="P238" s="262"/>
      <c r="Q238" s="262"/>
      <c r="R238" s="262"/>
      <c r="S238" s="262"/>
      <c r="T238" s="263"/>
      <c r="AT238" s="264" t="s">
        <v>275</v>
      </c>
      <c r="AU238" s="264" t="s">
        <v>90</v>
      </c>
      <c r="AV238" s="12" t="s">
        <v>90</v>
      </c>
      <c r="AW238" s="12" t="s">
        <v>42</v>
      </c>
      <c r="AX238" s="12" t="s">
        <v>87</v>
      </c>
      <c r="AY238" s="264" t="s">
        <v>183</v>
      </c>
    </row>
    <row r="239" s="1" customFormat="1" ht="25.5" customHeight="1">
      <c r="B239" s="47"/>
      <c r="C239" s="235" t="s">
        <v>571</v>
      </c>
      <c r="D239" s="235" t="s">
        <v>184</v>
      </c>
      <c r="E239" s="236" t="s">
        <v>625</v>
      </c>
      <c r="F239" s="237" t="s">
        <v>626</v>
      </c>
      <c r="G239" s="238" t="s">
        <v>528</v>
      </c>
      <c r="H239" s="239">
        <v>5</v>
      </c>
      <c r="I239" s="240"/>
      <c r="J239" s="241">
        <f>ROUND(I239*H239,2)</f>
        <v>0</v>
      </c>
      <c r="K239" s="237" t="s">
        <v>273</v>
      </c>
      <c r="L239" s="73"/>
      <c r="M239" s="242" t="s">
        <v>34</v>
      </c>
      <c r="N239" s="243" t="s">
        <v>50</v>
      </c>
      <c r="O239" s="48"/>
      <c r="P239" s="244">
        <f>O239*H239</f>
        <v>0</v>
      </c>
      <c r="Q239" s="244">
        <v>0.21734000000000001</v>
      </c>
      <c r="R239" s="244">
        <f>Q239*H239</f>
        <v>1.0867</v>
      </c>
      <c r="S239" s="244">
        <v>0</v>
      </c>
      <c r="T239" s="245">
        <f>S239*H239</f>
        <v>0</v>
      </c>
      <c r="AR239" s="24" t="s">
        <v>197</v>
      </c>
      <c r="AT239" s="24" t="s">
        <v>184</v>
      </c>
      <c r="AU239" s="24" t="s">
        <v>90</v>
      </c>
      <c r="AY239" s="24" t="s">
        <v>183</v>
      </c>
      <c r="BE239" s="246">
        <f>IF(N239="základní",J239,0)</f>
        <v>0</v>
      </c>
      <c r="BF239" s="246">
        <f>IF(N239="snížená",J239,0)</f>
        <v>0</v>
      </c>
      <c r="BG239" s="246">
        <f>IF(N239="zákl. přenesená",J239,0)</f>
        <v>0</v>
      </c>
      <c r="BH239" s="246">
        <f>IF(N239="sníž. přenesená",J239,0)</f>
        <v>0</v>
      </c>
      <c r="BI239" s="246">
        <f>IF(N239="nulová",J239,0)</f>
        <v>0</v>
      </c>
      <c r="BJ239" s="24" t="s">
        <v>87</v>
      </c>
      <c r="BK239" s="246">
        <f>ROUND(I239*H239,2)</f>
        <v>0</v>
      </c>
      <c r="BL239" s="24" t="s">
        <v>197</v>
      </c>
      <c r="BM239" s="24" t="s">
        <v>2183</v>
      </c>
    </row>
    <row r="240" s="12" customFormat="1">
      <c r="B240" s="253"/>
      <c r="C240" s="254"/>
      <c r="D240" s="255" t="s">
        <v>275</v>
      </c>
      <c r="E240" s="256" t="s">
        <v>34</v>
      </c>
      <c r="F240" s="257" t="s">
        <v>182</v>
      </c>
      <c r="G240" s="254"/>
      <c r="H240" s="258">
        <v>5</v>
      </c>
      <c r="I240" s="259"/>
      <c r="J240" s="254"/>
      <c r="K240" s="254"/>
      <c r="L240" s="260"/>
      <c r="M240" s="261"/>
      <c r="N240" s="262"/>
      <c r="O240" s="262"/>
      <c r="P240" s="262"/>
      <c r="Q240" s="262"/>
      <c r="R240" s="262"/>
      <c r="S240" s="262"/>
      <c r="T240" s="263"/>
      <c r="AT240" s="264" t="s">
        <v>275</v>
      </c>
      <c r="AU240" s="264" t="s">
        <v>90</v>
      </c>
      <c r="AV240" s="12" t="s">
        <v>90</v>
      </c>
      <c r="AW240" s="12" t="s">
        <v>42</v>
      </c>
      <c r="AX240" s="12" t="s">
        <v>87</v>
      </c>
      <c r="AY240" s="264" t="s">
        <v>183</v>
      </c>
    </row>
    <row r="241" s="1" customFormat="1" ht="25.5" customHeight="1">
      <c r="B241" s="47"/>
      <c r="C241" s="265" t="s">
        <v>575</v>
      </c>
      <c r="D241" s="265" t="s">
        <v>302</v>
      </c>
      <c r="E241" s="266" t="s">
        <v>629</v>
      </c>
      <c r="F241" s="267" t="s">
        <v>630</v>
      </c>
      <c r="G241" s="268" t="s">
        <v>528</v>
      </c>
      <c r="H241" s="269">
        <v>5</v>
      </c>
      <c r="I241" s="270"/>
      <c r="J241" s="271">
        <f>ROUND(I241*H241,2)</f>
        <v>0</v>
      </c>
      <c r="K241" s="267" t="s">
        <v>273</v>
      </c>
      <c r="L241" s="272"/>
      <c r="M241" s="273" t="s">
        <v>34</v>
      </c>
      <c r="N241" s="274" t="s">
        <v>50</v>
      </c>
      <c r="O241" s="48"/>
      <c r="P241" s="244">
        <f>O241*H241</f>
        <v>0</v>
      </c>
      <c r="Q241" s="244">
        <v>0.054600000000000003</v>
      </c>
      <c r="R241" s="244">
        <f>Q241*H241</f>
        <v>0.27300000000000002</v>
      </c>
      <c r="S241" s="244">
        <v>0</v>
      </c>
      <c r="T241" s="245">
        <f>S241*H241</f>
        <v>0</v>
      </c>
      <c r="AR241" s="24" t="s">
        <v>212</v>
      </c>
      <c r="AT241" s="24" t="s">
        <v>302</v>
      </c>
      <c r="AU241" s="24" t="s">
        <v>90</v>
      </c>
      <c r="AY241" s="24" t="s">
        <v>183</v>
      </c>
      <c r="BE241" s="246">
        <f>IF(N241="základní",J241,0)</f>
        <v>0</v>
      </c>
      <c r="BF241" s="246">
        <f>IF(N241="snížená",J241,0)</f>
        <v>0</v>
      </c>
      <c r="BG241" s="246">
        <f>IF(N241="zákl. přenesená",J241,0)</f>
        <v>0</v>
      </c>
      <c r="BH241" s="246">
        <f>IF(N241="sníž. přenesená",J241,0)</f>
        <v>0</v>
      </c>
      <c r="BI241" s="246">
        <f>IF(N241="nulová",J241,0)</f>
        <v>0</v>
      </c>
      <c r="BJ241" s="24" t="s">
        <v>87</v>
      </c>
      <c r="BK241" s="246">
        <f>ROUND(I241*H241,2)</f>
        <v>0</v>
      </c>
      <c r="BL241" s="24" t="s">
        <v>197</v>
      </c>
      <c r="BM241" s="24" t="s">
        <v>2184</v>
      </c>
    </row>
    <row r="242" s="12" customFormat="1">
      <c r="B242" s="253"/>
      <c r="C242" s="254"/>
      <c r="D242" s="255" t="s">
        <v>275</v>
      </c>
      <c r="E242" s="256" t="s">
        <v>34</v>
      </c>
      <c r="F242" s="257" t="s">
        <v>182</v>
      </c>
      <c r="G242" s="254"/>
      <c r="H242" s="258">
        <v>5</v>
      </c>
      <c r="I242" s="259"/>
      <c r="J242" s="254"/>
      <c r="K242" s="254"/>
      <c r="L242" s="260"/>
      <c r="M242" s="261"/>
      <c r="N242" s="262"/>
      <c r="O242" s="262"/>
      <c r="P242" s="262"/>
      <c r="Q242" s="262"/>
      <c r="R242" s="262"/>
      <c r="S242" s="262"/>
      <c r="T242" s="263"/>
      <c r="AT242" s="264" t="s">
        <v>275</v>
      </c>
      <c r="AU242" s="264" t="s">
        <v>90</v>
      </c>
      <c r="AV242" s="12" t="s">
        <v>90</v>
      </c>
      <c r="AW242" s="12" t="s">
        <v>42</v>
      </c>
      <c r="AX242" s="12" t="s">
        <v>87</v>
      </c>
      <c r="AY242" s="264" t="s">
        <v>183</v>
      </c>
    </row>
    <row r="243" s="1" customFormat="1" ht="25.5" customHeight="1">
      <c r="B243" s="47"/>
      <c r="C243" s="235" t="s">
        <v>579</v>
      </c>
      <c r="D243" s="235" t="s">
        <v>184</v>
      </c>
      <c r="E243" s="236" t="s">
        <v>641</v>
      </c>
      <c r="F243" s="237" t="s">
        <v>642</v>
      </c>
      <c r="G243" s="238" t="s">
        <v>318</v>
      </c>
      <c r="H243" s="239">
        <v>1.2</v>
      </c>
      <c r="I243" s="240"/>
      <c r="J243" s="241">
        <f>ROUND(I243*H243,2)</f>
        <v>0</v>
      </c>
      <c r="K243" s="237" t="s">
        <v>273</v>
      </c>
      <c r="L243" s="73"/>
      <c r="M243" s="242" t="s">
        <v>34</v>
      </c>
      <c r="N243" s="243" t="s">
        <v>50</v>
      </c>
      <c r="O243" s="48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AR243" s="24" t="s">
        <v>197</v>
      </c>
      <c r="AT243" s="24" t="s">
        <v>184</v>
      </c>
      <c r="AU243" s="24" t="s">
        <v>90</v>
      </c>
      <c r="AY243" s="24" t="s">
        <v>183</v>
      </c>
      <c r="BE243" s="246">
        <f>IF(N243="základní",J243,0)</f>
        <v>0</v>
      </c>
      <c r="BF243" s="246">
        <f>IF(N243="snížená",J243,0)</f>
        <v>0</v>
      </c>
      <c r="BG243" s="246">
        <f>IF(N243="zákl. přenesená",J243,0)</f>
        <v>0</v>
      </c>
      <c r="BH243" s="246">
        <f>IF(N243="sníž. přenesená",J243,0)</f>
        <v>0</v>
      </c>
      <c r="BI243" s="246">
        <f>IF(N243="nulová",J243,0)</f>
        <v>0</v>
      </c>
      <c r="BJ243" s="24" t="s">
        <v>87</v>
      </c>
      <c r="BK243" s="246">
        <f>ROUND(I243*H243,2)</f>
        <v>0</v>
      </c>
      <c r="BL243" s="24" t="s">
        <v>197</v>
      </c>
      <c r="BM243" s="24" t="s">
        <v>2185</v>
      </c>
    </row>
    <row r="244" s="12" customFormat="1">
      <c r="B244" s="253"/>
      <c r="C244" s="254"/>
      <c r="D244" s="255" t="s">
        <v>275</v>
      </c>
      <c r="E244" s="256" t="s">
        <v>34</v>
      </c>
      <c r="F244" s="257" t="s">
        <v>644</v>
      </c>
      <c r="G244" s="254"/>
      <c r="H244" s="258">
        <v>1.2</v>
      </c>
      <c r="I244" s="259"/>
      <c r="J244" s="254"/>
      <c r="K244" s="254"/>
      <c r="L244" s="260"/>
      <c r="M244" s="261"/>
      <c r="N244" s="262"/>
      <c r="O244" s="262"/>
      <c r="P244" s="262"/>
      <c r="Q244" s="262"/>
      <c r="R244" s="262"/>
      <c r="S244" s="262"/>
      <c r="T244" s="263"/>
      <c r="AT244" s="264" t="s">
        <v>275</v>
      </c>
      <c r="AU244" s="264" t="s">
        <v>90</v>
      </c>
      <c r="AV244" s="12" t="s">
        <v>90</v>
      </c>
      <c r="AW244" s="12" t="s">
        <v>42</v>
      </c>
      <c r="AX244" s="12" t="s">
        <v>87</v>
      </c>
      <c r="AY244" s="264" t="s">
        <v>183</v>
      </c>
    </row>
    <row r="245" s="11" customFormat="1" ht="29.88" customHeight="1">
      <c r="B245" s="219"/>
      <c r="C245" s="220"/>
      <c r="D245" s="221" t="s">
        <v>78</v>
      </c>
      <c r="E245" s="233" t="s">
        <v>216</v>
      </c>
      <c r="F245" s="233" t="s">
        <v>645</v>
      </c>
      <c r="G245" s="220"/>
      <c r="H245" s="220"/>
      <c r="I245" s="223"/>
      <c r="J245" s="234">
        <f>BK245</f>
        <v>0</v>
      </c>
      <c r="K245" s="220"/>
      <c r="L245" s="225"/>
      <c r="M245" s="226"/>
      <c r="N245" s="227"/>
      <c r="O245" s="227"/>
      <c r="P245" s="228">
        <f>P246</f>
        <v>0</v>
      </c>
      <c r="Q245" s="227"/>
      <c r="R245" s="228">
        <f>R246</f>
        <v>0</v>
      </c>
      <c r="S245" s="227"/>
      <c r="T245" s="229">
        <f>T246</f>
        <v>0</v>
      </c>
      <c r="AR245" s="230" t="s">
        <v>87</v>
      </c>
      <c r="AT245" s="231" t="s">
        <v>78</v>
      </c>
      <c r="AU245" s="231" t="s">
        <v>87</v>
      </c>
      <c r="AY245" s="230" t="s">
        <v>183</v>
      </c>
      <c r="BK245" s="232">
        <f>BK246</f>
        <v>0</v>
      </c>
    </row>
    <row r="246" s="11" customFormat="1" ht="14.88" customHeight="1">
      <c r="B246" s="219"/>
      <c r="C246" s="220"/>
      <c r="D246" s="221" t="s">
        <v>78</v>
      </c>
      <c r="E246" s="233" t="s">
        <v>664</v>
      </c>
      <c r="F246" s="233" t="s">
        <v>665</v>
      </c>
      <c r="G246" s="220"/>
      <c r="H246" s="220"/>
      <c r="I246" s="223"/>
      <c r="J246" s="234">
        <f>BK246</f>
        <v>0</v>
      </c>
      <c r="K246" s="220"/>
      <c r="L246" s="225"/>
      <c r="M246" s="226"/>
      <c r="N246" s="227"/>
      <c r="O246" s="227"/>
      <c r="P246" s="228">
        <f>SUM(P247:P250)</f>
        <v>0</v>
      </c>
      <c r="Q246" s="227"/>
      <c r="R246" s="228">
        <f>SUM(R247:R250)</f>
        <v>0</v>
      </c>
      <c r="S246" s="227"/>
      <c r="T246" s="229">
        <f>SUM(T247:T250)</f>
        <v>0</v>
      </c>
      <c r="AR246" s="230" t="s">
        <v>87</v>
      </c>
      <c r="AT246" s="231" t="s">
        <v>78</v>
      </c>
      <c r="AU246" s="231" t="s">
        <v>90</v>
      </c>
      <c r="AY246" s="230" t="s">
        <v>183</v>
      </c>
      <c r="BK246" s="232">
        <f>SUM(BK247:BK250)</f>
        <v>0</v>
      </c>
    </row>
    <row r="247" s="1" customFormat="1" ht="38.25" customHeight="1">
      <c r="B247" s="47"/>
      <c r="C247" s="235" t="s">
        <v>584</v>
      </c>
      <c r="D247" s="235" t="s">
        <v>184</v>
      </c>
      <c r="E247" s="236" t="s">
        <v>698</v>
      </c>
      <c r="F247" s="237" t="s">
        <v>699</v>
      </c>
      <c r="G247" s="238" t="s">
        <v>305</v>
      </c>
      <c r="H247" s="239">
        <v>15</v>
      </c>
      <c r="I247" s="240"/>
      <c r="J247" s="241">
        <f>ROUND(I247*H247,2)</f>
        <v>0</v>
      </c>
      <c r="K247" s="237" t="s">
        <v>34</v>
      </c>
      <c r="L247" s="73"/>
      <c r="M247" s="242" t="s">
        <v>34</v>
      </c>
      <c r="N247" s="243" t="s">
        <v>50</v>
      </c>
      <c r="O247" s="48"/>
      <c r="P247" s="244">
        <f>O247*H247</f>
        <v>0</v>
      </c>
      <c r="Q247" s="244">
        <v>0</v>
      </c>
      <c r="R247" s="244">
        <f>Q247*H247</f>
        <v>0</v>
      </c>
      <c r="S247" s="244">
        <v>0</v>
      </c>
      <c r="T247" s="245">
        <f>S247*H247</f>
        <v>0</v>
      </c>
      <c r="AR247" s="24" t="s">
        <v>197</v>
      </c>
      <c r="AT247" s="24" t="s">
        <v>184</v>
      </c>
      <c r="AU247" s="24" t="s">
        <v>193</v>
      </c>
      <c r="AY247" s="24" t="s">
        <v>183</v>
      </c>
      <c r="BE247" s="246">
        <f>IF(N247="základní",J247,0)</f>
        <v>0</v>
      </c>
      <c r="BF247" s="246">
        <f>IF(N247="snížená",J247,0)</f>
        <v>0</v>
      </c>
      <c r="BG247" s="246">
        <f>IF(N247="zákl. přenesená",J247,0)</f>
        <v>0</v>
      </c>
      <c r="BH247" s="246">
        <f>IF(N247="sníž. přenesená",J247,0)</f>
        <v>0</v>
      </c>
      <c r="BI247" s="246">
        <f>IF(N247="nulová",J247,0)</f>
        <v>0</v>
      </c>
      <c r="BJ247" s="24" t="s">
        <v>87</v>
      </c>
      <c r="BK247" s="246">
        <f>ROUND(I247*H247,2)</f>
        <v>0</v>
      </c>
      <c r="BL247" s="24" t="s">
        <v>197</v>
      </c>
      <c r="BM247" s="24" t="s">
        <v>2186</v>
      </c>
    </row>
    <row r="248" s="12" customFormat="1">
      <c r="B248" s="253"/>
      <c r="C248" s="254"/>
      <c r="D248" s="255" t="s">
        <v>275</v>
      </c>
      <c r="E248" s="256" t="s">
        <v>34</v>
      </c>
      <c r="F248" s="257" t="s">
        <v>2187</v>
      </c>
      <c r="G248" s="254"/>
      <c r="H248" s="258">
        <v>15</v>
      </c>
      <c r="I248" s="259"/>
      <c r="J248" s="254"/>
      <c r="K248" s="254"/>
      <c r="L248" s="260"/>
      <c r="M248" s="261"/>
      <c r="N248" s="262"/>
      <c r="O248" s="262"/>
      <c r="P248" s="262"/>
      <c r="Q248" s="262"/>
      <c r="R248" s="262"/>
      <c r="S248" s="262"/>
      <c r="T248" s="263"/>
      <c r="AT248" s="264" t="s">
        <v>275</v>
      </c>
      <c r="AU248" s="264" t="s">
        <v>193</v>
      </c>
      <c r="AV248" s="12" t="s">
        <v>90</v>
      </c>
      <c r="AW248" s="12" t="s">
        <v>42</v>
      </c>
      <c r="AX248" s="12" t="s">
        <v>87</v>
      </c>
      <c r="AY248" s="264" t="s">
        <v>183</v>
      </c>
    </row>
    <row r="249" s="1" customFormat="1" ht="38.25" customHeight="1">
      <c r="B249" s="47"/>
      <c r="C249" s="235" t="s">
        <v>588</v>
      </c>
      <c r="D249" s="235" t="s">
        <v>184</v>
      </c>
      <c r="E249" s="236" t="s">
        <v>703</v>
      </c>
      <c r="F249" s="237" t="s">
        <v>704</v>
      </c>
      <c r="G249" s="238" t="s">
        <v>305</v>
      </c>
      <c r="H249" s="239">
        <v>11</v>
      </c>
      <c r="I249" s="240"/>
      <c r="J249" s="241">
        <f>ROUND(I249*H249,2)</f>
        <v>0</v>
      </c>
      <c r="K249" s="237" t="s">
        <v>34</v>
      </c>
      <c r="L249" s="73"/>
      <c r="M249" s="242" t="s">
        <v>34</v>
      </c>
      <c r="N249" s="243" t="s">
        <v>50</v>
      </c>
      <c r="O249" s="48"/>
      <c r="P249" s="244">
        <f>O249*H249</f>
        <v>0</v>
      </c>
      <c r="Q249" s="244">
        <v>0</v>
      </c>
      <c r="R249" s="244">
        <f>Q249*H249</f>
        <v>0</v>
      </c>
      <c r="S249" s="244">
        <v>0</v>
      </c>
      <c r="T249" s="245">
        <f>S249*H249</f>
        <v>0</v>
      </c>
      <c r="AR249" s="24" t="s">
        <v>197</v>
      </c>
      <c r="AT249" s="24" t="s">
        <v>184</v>
      </c>
      <c r="AU249" s="24" t="s">
        <v>193</v>
      </c>
      <c r="AY249" s="24" t="s">
        <v>183</v>
      </c>
      <c r="BE249" s="246">
        <f>IF(N249="základní",J249,0)</f>
        <v>0</v>
      </c>
      <c r="BF249" s="246">
        <f>IF(N249="snížená",J249,0)</f>
        <v>0</v>
      </c>
      <c r="BG249" s="246">
        <f>IF(N249="zákl. přenesená",J249,0)</f>
        <v>0</v>
      </c>
      <c r="BH249" s="246">
        <f>IF(N249="sníž. přenesená",J249,0)</f>
        <v>0</v>
      </c>
      <c r="BI249" s="246">
        <f>IF(N249="nulová",J249,0)</f>
        <v>0</v>
      </c>
      <c r="BJ249" s="24" t="s">
        <v>87</v>
      </c>
      <c r="BK249" s="246">
        <f>ROUND(I249*H249,2)</f>
        <v>0</v>
      </c>
      <c r="BL249" s="24" t="s">
        <v>197</v>
      </c>
      <c r="BM249" s="24" t="s">
        <v>2188</v>
      </c>
    </row>
    <row r="250" s="12" customFormat="1">
      <c r="B250" s="253"/>
      <c r="C250" s="254"/>
      <c r="D250" s="255" t="s">
        <v>275</v>
      </c>
      <c r="E250" s="256" t="s">
        <v>34</v>
      </c>
      <c r="F250" s="257" t="s">
        <v>224</v>
      </c>
      <c r="G250" s="254"/>
      <c r="H250" s="258">
        <v>11</v>
      </c>
      <c r="I250" s="259"/>
      <c r="J250" s="254"/>
      <c r="K250" s="254"/>
      <c r="L250" s="260"/>
      <c r="M250" s="261"/>
      <c r="N250" s="262"/>
      <c r="O250" s="262"/>
      <c r="P250" s="262"/>
      <c r="Q250" s="262"/>
      <c r="R250" s="262"/>
      <c r="S250" s="262"/>
      <c r="T250" s="263"/>
      <c r="AT250" s="264" t="s">
        <v>275</v>
      </c>
      <c r="AU250" s="264" t="s">
        <v>193</v>
      </c>
      <c r="AV250" s="12" t="s">
        <v>90</v>
      </c>
      <c r="AW250" s="12" t="s">
        <v>42</v>
      </c>
      <c r="AX250" s="12" t="s">
        <v>87</v>
      </c>
      <c r="AY250" s="264" t="s">
        <v>183</v>
      </c>
    </row>
    <row r="251" s="11" customFormat="1" ht="37.44" customHeight="1">
      <c r="B251" s="219"/>
      <c r="C251" s="220"/>
      <c r="D251" s="221" t="s">
        <v>78</v>
      </c>
      <c r="E251" s="222" t="s">
        <v>706</v>
      </c>
      <c r="F251" s="222" t="s">
        <v>707</v>
      </c>
      <c r="G251" s="220"/>
      <c r="H251" s="220"/>
      <c r="I251" s="223"/>
      <c r="J251" s="224">
        <f>BK251</f>
        <v>0</v>
      </c>
      <c r="K251" s="220"/>
      <c r="L251" s="225"/>
      <c r="M251" s="226"/>
      <c r="N251" s="227"/>
      <c r="O251" s="227"/>
      <c r="P251" s="228">
        <f>P252</f>
        <v>0</v>
      </c>
      <c r="Q251" s="227"/>
      <c r="R251" s="228">
        <f>R252</f>
        <v>0</v>
      </c>
      <c r="S251" s="227"/>
      <c r="T251" s="229">
        <f>T252</f>
        <v>0</v>
      </c>
      <c r="AR251" s="230" t="s">
        <v>90</v>
      </c>
      <c r="AT251" s="231" t="s">
        <v>78</v>
      </c>
      <c r="AU251" s="231" t="s">
        <v>79</v>
      </c>
      <c r="AY251" s="230" t="s">
        <v>183</v>
      </c>
      <c r="BK251" s="232">
        <f>BK252</f>
        <v>0</v>
      </c>
    </row>
    <row r="252" s="11" customFormat="1" ht="19.92" customHeight="1">
      <c r="B252" s="219"/>
      <c r="C252" s="220"/>
      <c r="D252" s="221" t="s">
        <v>78</v>
      </c>
      <c r="E252" s="233" t="s">
        <v>708</v>
      </c>
      <c r="F252" s="233" t="s">
        <v>709</v>
      </c>
      <c r="G252" s="220"/>
      <c r="H252" s="220"/>
      <c r="I252" s="223"/>
      <c r="J252" s="234">
        <f>BK252</f>
        <v>0</v>
      </c>
      <c r="K252" s="220"/>
      <c r="L252" s="225"/>
      <c r="M252" s="226"/>
      <c r="N252" s="227"/>
      <c r="O252" s="227"/>
      <c r="P252" s="228">
        <f>SUM(P253:P254)</f>
        <v>0</v>
      </c>
      <c r="Q252" s="227"/>
      <c r="R252" s="228">
        <f>SUM(R253:R254)</f>
        <v>0</v>
      </c>
      <c r="S252" s="227"/>
      <c r="T252" s="229">
        <f>SUM(T253:T254)</f>
        <v>0</v>
      </c>
      <c r="AR252" s="230" t="s">
        <v>90</v>
      </c>
      <c r="AT252" s="231" t="s">
        <v>78</v>
      </c>
      <c r="AU252" s="231" t="s">
        <v>87</v>
      </c>
      <c r="AY252" s="230" t="s">
        <v>183</v>
      </c>
      <c r="BK252" s="232">
        <f>SUM(BK253:BK254)</f>
        <v>0</v>
      </c>
    </row>
    <row r="253" s="1" customFormat="1" ht="16.5" customHeight="1">
      <c r="B253" s="47"/>
      <c r="C253" s="235" t="s">
        <v>592</v>
      </c>
      <c r="D253" s="235" t="s">
        <v>184</v>
      </c>
      <c r="E253" s="236" t="s">
        <v>711</v>
      </c>
      <c r="F253" s="237" t="s">
        <v>712</v>
      </c>
      <c r="G253" s="238" t="s">
        <v>289</v>
      </c>
      <c r="H253" s="239">
        <v>80</v>
      </c>
      <c r="I253" s="240"/>
      <c r="J253" s="241">
        <f>ROUND(I253*H253,2)</f>
        <v>0</v>
      </c>
      <c r="K253" s="237" t="s">
        <v>34</v>
      </c>
      <c r="L253" s="73"/>
      <c r="M253" s="242" t="s">
        <v>34</v>
      </c>
      <c r="N253" s="243" t="s">
        <v>50</v>
      </c>
      <c r="O253" s="48"/>
      <c r="P253" s="244">
        <f>O253*H253</f>
        <v>0</v>
      </c>
      <c r="Q253" s="244">
        <v>0</v>
      </c>
      <c r="R253" s="244">
        <f>Q253*H253</f>
        <v>0</v>
      </c>
      <c r="S253" s="244">
        <v>0</v>
      </c>
      <c r="T253" s="245">
        <f>S253*H253</f>
        <v>0</v>
      </c>
      <c r="AR253" s="24" t="s">
        <v>243</v>
      </c>
      <c r="AT253" s="24" t="s">
        <v>184</v>
      </c>
      <c r="AU253" s="24" t="s">
        <v>90</v>
      </c>
      <c r="AY253" s="24" t="s">
        <v>183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24" t="s">
        <v>87</v>
      </c>
      <c r="BK253" s="246">
        <f>ROUND(I253*H253,2)</f>
        <v>0</v>
      </c>
      <c r="BL253" s="24" t="s">
        <v>243</v>
      </c>
      <c r="BM253" s="24" t="s">
        <v>2189</v>
      </c>
    </row>
    <row r="254" s="12" customFormat="1">
      <c r="B254" s="253"/>
      <c r="C254" s="254"/>
      <c r="D254" s="255" t="s">
        <v>275</v>
      </c>
      <c r="E254" s="256" t="s">
        <v>34</v>
      </c>
      <c r="F254" s="257" t="s">
        <v>646</v>
      </c>
      <c r="G254" s="254"/>
      <c r="H254" s="258">
        <v>80</v>
      </c>
      <c r="I254" s="259"/>
      <c r="J254" s="254"/>
      <c r="K254" s="254"/>
      <c r="L254" s="260"/>
      <c r="M254" s="261"/>
      <c r="N254" s="262"/>
      <c r="O254" s="262"/>
      <c r="P254" s="262"/>
      <c r="Q254" s="262"/>
      <c r="R254" s="262"/>
      <c r="S254" s="262"/>
      <c r="T254" s="263"/>
      <c r="AT254" s="264" t="s">
        <v>275</v>
      </c>
      <c r="AU254" s="264" t="s">
        <v>90</v>
      </c>
      <c r="AV254" s="12" t="s">
        <v>90</v>
      </c>
      <c r="AW254" s="12" t="s">
        <v>42</v>
      </c>
      <c r="AX254" s="12" t="s">
        <v>87</v>
      </c>
      <c r="AY254" s="264" t="s">
        <v>183</v>
      </c>
    </row>
    <row r="255" s="11" customFormat="1" ht="37.44" customHeight="1">
      <c r="B255" s="219"/>
      <c r="C255" s="220"/>
      <c r="D255" s="221" t="s">
        <v>78</v>
      </c>
      <c r="E255" s="222" t="s">
        <v>302</v>
      </c>
      <c r="F255" s="222" t="s">
        <v>714</v>
      </c>
      <c r="G255" s="220"/>
      <c r="H255" s="220"/>
      <c r="I255" s="223"/>
      <c r="J255" s="224">
        <f>BK255</f>
        <v>0</v>
      </c>
      <c r="K255" s="220"/>
      <c r="L255" s="225"/>
      <c r="M255" s="226"/>
      <c r="N255" s="227"/>
      <c r="O255" s="227"/>
      <c r="P255" s="228">
        <f>P256+P259+P270</f>
        <v>0</v>
      </c>
      <c r="Q255" s="227"/>
      <c r="R255" s="228">
        <f>R256+R259+R270</f>
        <v>0</v>
      </c>
      <c r="S255" s="227"/>
      <c r="T255" s="229">
        <f>T256+T259+T270</f>
        <v>0</v>
      </c>
      <c r="AR255" s="230" t="s">
        <v>193</v>
      </c>
      <c r="AT255" s="231" t="s">
        <v>78</v>
      </c>
      <c r="AU255" s="231" t="s">
        <v>79</v>
      </c>
      <c r="AY255" s="230" t="s">
        <v>183</v>
      </c>
      <c r="BK255" s="232">
        <f>BK256+BK259+BK270</f>
        <v>0</v>
      </c>
    </row>
    <row r="256" s="11" customFormat="1" ht="19.92" customHeight="1">
      <c r="B256" s="219"/>
      <c r="C256" s="220"/>
      <c r="D256" s="221" t="s">
        <v>78</v>
      </c>
      <c r="E256" s="233" t="s">
        <v>715</v>
      </c>
      <c r="F256" s="233" t="s">
        <v>716</v>
      </c>
      <c r="G256" s="220"/>
      <c r="H256" s="220"/>
      <c r="I256" s="223"/>
      <c r="J256" s="234">
        <f>BK256</f>
        <v>0</v>
      </c>
      <c r="K256" s="220"/>
      <c r="L256" s="225"/>
      <c r="M256" s="226"/>
      <c r="N256" s="227"/>
      <c r="O256" s="227"/>
      <c r="P256" s="228">
        <f>SUM(P257:P258)</f>
        <v>0</v>
      </c>
      <c r="Q256" s="227"/>
      <c r="R256" s="228">
        <f>SUM(R257:R258)</f>
        <v>0</v>
      </c>
      <c r="S256" s="227"/>
      <c r="T256" s="229">
        <f>SUM(T257:T258)</f>
        <v>0</v>
      </c>
      <c r="AR256" s="230" t="s">
        <v>193</v>
      </c>
      <c r="AT256" s="231" t="s">
        <v>78</v>
      </c>
      <c r="AU256" s="231" t="s">
        <v>87</v>
      </c>
      <c r="AY256" s="230" t="s">
        <v>183</v>
      </c>
      <c r="BK256" s="232">
        <f>SUM(BK257:BK258)</f>
        <v>0</v>
      </c>
    </row>
    <row r="257" s="1" customFormat="1" ht="16.5" customHeight="1">
      <c r="B257" s="47"/>
      <c r="C257" s="235" t="s">
        <v>596</v>
      </c>
      <c r="D257" s="235" t="s">
        <v>184</v>
      </c>
      <c r="E257" s="236" t="s">
        <v>718</v>
      </c>
      <c r="F257" s="237" t="s">
        <v>719</v>
      </c>
      <c r="G257" s="238" t="s">
        <v>289</v>
      </c>
      <c r="H257" s="239">
        <v>80</v>
      </c>
      <c r="I257" s="240"/>
      <c r="J257" s="241">
        <f>ROUND(I257*H257,2)</f>
        <v>0</v>
      </c>
      <c r="K257" s="237" t="s">
        <v>343</v>
      </c>
      <c r="L257" s="73"/>
      <c r="M257" s="242" t="s">
        <v>34</v>
      </c>
      <c r="N257" s="243" t="s">
        <v>50</v>
      </c>
      <c r="O257" s="48"/>
      <c r="P257" s="244">
        <f>O257*H257</f>
        <v>0</v>
      </c>
      <c r="Q257" s="244">
        <v>0</v>
      </c>
      <c r="R257" s="244">
        <f>Q257*H257</f>
        <v>0</v>
      </c>
      <c r="S257" s="244">
        <v>0</v>
      </c>
      <c r="T257" s="245">
        <f>S257*H257</f>
        <v>0</v>
      </c>
      <c r="AR257" s="24" t="s">
        <v>579</v>
      </c>
      <c r="AT257" s="24" t="s">
        <v>184</v>
      </c>
      <c r="AU257" s="24" t="s">
        <v>90</v>
      </c>
      <c r="AY257" s="24" t="s">
        <v>183</v>
      </c>
      <c r="BE257" s="246">
        <f>IF(N257="základní",J257,0)</f>
        <v>0</v>
      </c>
      <c r="BF257" s="246">
        <f>IF(N257="snížená",J257,0)</f>
        <v>0</v>
      </c>
      <c r="BG257" s="246">
        <f>IF(N257="zákl. přenesená",J257,0)</f>
        <v>0</v>
      </c>
      <c r="BH257" s="246">
        <f>IF(N257="sníž. přenesená",J257,0)</f>
        <v>0</v>
      </c>
      <c r="BI257" s="246">
        <f>IF(N257="nulová",J257,0)</f>
        <v>0</v>
      </c>
      <c r="BJ257" s="24" t="s">
        <v>87</v>
      </c>
      <c r="BK257" s="246">
        <f>ROUND(I257*H257,2)</f>
        <v>0</v>
      </c>
      <c r="BL257" s="24" t="s">
        <v>579</v>
      </c>
      <c r="BM257" s="24" t="s">
        <v>2190</v>
      </c>
    </row>
    <row r="258" s="12" customFormat="1">
      <c r="B258" s="253"/>
      <c r="C258" s="254"/>
      <c r="D258" s="255" t="s">
        <v>275</v>
      </c>
      <c r="E258" s="256" t="s">
        <v>34</v>
      </c>
      <c r="F258" s="257" t="s">
        <v>646</v>
      </c>
      <c r="G258" s="254"/>
      <c r="H258" s="258">
        <v>80</v>
      </c>
      <c r="I258" s="259"/>
      <c r="J258" s="254"/>
      <c r="K258" s="254"/>
      <c r="L258" s="260"/>
      <c r="M258" s="261"/>
      <c r="N258" s="262"/>
      <c r="O258" s="262"/>
      <c r="P258" s="262"/>
      <c r="Q258" s="262"/>
      <c r="R258" s="262"/>
      <c r="S258" s="262"/>
      <c r="T258" s="263"/>
      <c r="AT258" s="264" t="s">
        <v>275</v>
      </c>
      <c r="AU258" s="264" t="s">
        <v>90</v>
      </c>
      <c r="AV258" s="12" t="s">
        <v>90</v>
      </c>
      <c r="AW258" s="12" t="s">
        <v>42</v>
      </c>
      <c r="AX258" s="12" t="s">
        <v>87</v>
      </c>
      <c r="AY258" s="264" t="s">
        <v>183</v>
      </c>
    </row>
    <row r="259" s="11" customFormat="1" ht="29.88" customHeight="1">
      <c r="B259" s="219"/>
      <c r="C259" s="220"/>
      <c r="D259" s="221" t="s">
        <v>78</v>
      </c>
      <c r="E259" s="233" t="s">
        <v>2191</v>
      </c>
      <c r="F259" s="233" t="s">
        <v>2192</v>
      </c>
      <c r="G259" s="220"/>
      <c r="H259" s="220"/>
      <c r="I259" s="223"/>
      <c r="J259" s="234">
        <f>BK259</f>
        <v>0</v>
      </c>
      <c r="K259" s="220"/>
      <c r="L259" s="225"/>
      <c r="M259" s="226"/>
      <c r="N259" s="227"/>
      <c r="O259" s="227"/>
      <c r="P259" s="228">
        <f>SUM(P260:P269)</f>
        <v>0</v>
      </c>
      <c r="Q259" s="227"/>
      <c r="R259" s="228">
        <f>SUM(R260:R269)</f>
        <v>0</v>
      </c>
      <c r="S259" s="227"/>
      <c r="T259" s="229">
        <f>SUM(T260:T269)</f>
        <v>0</v>
      </c>
      <c r="AR259" s="230" t="s">
        <v>193</v>
      </c>
      <c r="AT259" s="231" t="s">
        <v>78</v>
      </c>
      <c r="AU259" s="231" t="s">
        <v>87</v>
      </c>
      <c r="AY259" s="230" t="s">
        <v>183</v>
      </c>
      <c r="BK259" s="232">
        <f>SUM(BK260:BK269)</f>
        <v>0</v>
      </c>
    </row>
    <row r="260" s="1" customFormat="1" ht="16.5" customHeight="1">
      <c r="B260" s="47"/>
      <c r="C260" s="265" t="s">
        <v>600</v>
      </c>
      <c r="D260" s="265" t="s">
        <v>302</v>
      </c>
      <c r="E260" s="266" t="s">
        <v>2193</v>
      </c>
      <c r="F260" s="267" t="s">
        <v>2194</v>
      </c>
      <c r="G260" s="268" t="s">
        <v>887</v>
      </c>
      <c r="H260" s="269">
        <v>1</v>
      </c>
      <c r="I260" s="270"/>
      <c r="J260" s="271">
        <f>ROUND(I260*H260,2)</f>
        <v>0</v>
      </c>
      <c r="K260" s="267" t="s">
        <v>34</v>
      </c>
      <c r="L260" s="272"/>
      <c r="M260" s="273" t="s">
        <v>34</v>
      </c>
      <c r="N260" s="274" t="s">
        <v>50</v>
      </c>
      <c r="O260" s="48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AR260" s="24" t="s">
        <v>509</v>
      </c>
      <c r="AT260" s="24" t="s">
        <v>302</v>
      </c>
      <c r="AU260" s="24" t="s">
        <v>90</v>
      </c>
      <c r="AY260" s="24" t="s">
        <v>183</v>
      </c>
      <c r="BE260" s="246">
        <f>IF(N260="základní",J260,0)</f>
        <v>0</v>
      </c>
      <c r="BF260" s="246">
        <f>IF(N260="snížená",J260,0)</f>
        <v>0</v>
      </c>
      <c r="BG260" s="246">
        <f>IF(N260="zákl. přenesená",J260,0)</f>
        <v>0</v>
      </c>
      <c r="BH260" s="246">
        <f>IF(N260="sníž. přenesená",J260,0)</f>
        <v>0</v>
      </c>
      <c r="BI260" s="246">
        <f>IF(N260="nulová",J260,0)</f>
        <v>0</v>
      </c>
      <c r="BJ260" s="24" t="s">
        <v>87</v>
      </c>
      <c r="BK260" s="246">
        <f>ROUND(I260*H260,2)</f>
        <v>0</v>
      </c>
      <c r="BL260" s="24" t="s">
        <v>509</v>
      </c>
      <c r="BM260" s="24" t="s">
        <v>2195</v>
      </c>
    </row>
    <row r="261" s="12" customFormat="1">
      <c r="B261" s="253"/>
      <c r="C261" s="254"/>
      <c r="D261" s="255" t="s">
        <v>275</v>
      </c>
      <c r="E261" s="256" t="s">
        <v>34</v>
      </c>
      <c r="F261" s="257" t="s">
        <v>87</v>
      </c>
      <c r="G261" s="254"/>
      <c r="H261" s="258">
        <v>1</v>
      </c>
      <c r="I261" s="259"/>
      <c r="J261" s="254"/>
      <c r="K261" s="254"/>
      <c r="L261" s="260"/>
      <c r="M261" s="261"/>
      <c r="N261" s="262"/>
      <c r="O261" s="262"/>
      <c r="P261" s="262"/>
      <c r="Q261" s="262"/>
      <c r="R261" s="262"/>
      <c r="S261" s="262"/>
      <c r="T261" s="263"/>
      <c r="AT261" s="264" t="s">
        <v>275</v>
      </c>
      <c r="AU261" s="264" t="s">
        <v>90</v>
      </c>
      <c r="AV261" s="12" t="s">
        <v>90</v>
      </c>
      <c r="AW261" s="12" t="s">
        <v>42</v>
      </c>
      <c r="AX261" s="12" t="s">
        <v>87</v>
      </c>
      <c r="AY261" s="264" t="s">
        <v>183</v>
      </c>
    </row>
    <row r="262" s="1" customFormat="1" ht="16.5" customHeight="1">
      <c r="B262" s="47"/>
      <c r="C262" s="265" t="s">
        <v>604</v>
      </c>
      <c r="D262" s="265" t="s">
        <v>302</v>
      </c>
      <c r="E262" s="266" t="s">
        <v>2196</v>
      </c>
      <c r="F262" s="267" t="s">
        <v>2197</v>
      </c>
      <c r="G262" s="268" t="s">
        <v>887</v>
      </c>
      <c r="H262" s="269">
        <v>1</v>
      </c>
      <c r="I262" s="270"/>
      <c r="J262" s="271">
        <f>ROUND(I262*H262,2)</f>
        <v>0</v>
      </c>
      <c r="K262" s="267" t="s">
        <v>34</v>
      </c>
      <c r="L262" s="272"/>
      <c r="M262" s="273" t="s">
        <v>34</v>
      </c>
      <c r="N262" s="274" t="s">
        <v>50</v>
      </c>
      <c r="O262" s="48"/>
      <c r="P262" s="244">
        <f>O262*H262</f>
        <v>0</v>
      </c>
      <c r="Q262" s="244">
        <v>0</v>
      </c>
      <c r="R262" s="244">
        <f>Q262*H262</f>
        <v>0</v>
      </c>
      <c r="S262" s="244">
        <v>0</v>
      </c>
      <c r="T262" s="245">
        <f>S262*H262</f>
        <v>0</v>
      </c>
      <c r="AR262" s="24" t="s">
        <v>509</v>
      </c>
      <c r="AT262" s="24" t="s">
        <v>302</v>
      </c>
      <c r="AU262" s="24" t="s">
        <v>90</v>
      </c>
      <c r="AY262" s="24" t="s">
        <v>183</v>
      </c>
      <c r="BE262" s="246">
        <f>IF(N262="základní",J262,0)</f>
        <v>0</v>
      </c>
      <c r="BF262" s="246">
        <f>IF(N262="snížená",J262,0)</f>
        <v>0</v>
      </c>
      <c r="BG262" s="246">
        <f>IF(N262="zákl. přenesená",J262,0)</f>
        <v>0</v>
      </c>
      <c r="BH262" s="246">
        <f>IF(N262="sníž. přenesená",J262,0)</f>
        <v>0</v>
      </c>
      <c r="BI262" s="246">
        <f>IF(N262="nulová",J262,0)</f>
        <v>0</v>
      </c>
      <c r="BJ262" s="24" t="s">
        <v>87</v>
      </c>
      <c r="BK262" s="246">
        <f>ROUND(I262*H262,2)</f>
        <v>0</v>
      </c>
      <c r="BL262" s="24" t="s">
        <v>509</v>
      </c>
      <c r="BM262" s="24" t="s">
        <v>2198</v>
      </c>
    </row>
    <row r="263" s="12" customFormat="1">
      <c r="B263" s="253"/>
      <c r="C263" s="254"/>
      <c r="D263" s="255" t="s">
        <v>275</v>
      </c>
      <c r="E263" s="256" t="s">
        <v>34</v>
      </c>
      <c r="F263" s="257" t="s">
        <v>87</v>
      </c>
      <c r="G263" s="254"/>
      <c r="H263" s="258">
        <v>1</v>
      </c>
      <c r="I263" s="259"/>
      <c r="J263" s="254"/>
      <c r="K263" s="254"/>
      <c r="L263" s="260"/>
      <c r="M263" s="261"/>
      <c r="N263" s="262"/>
      <c r="O263" s="262"/>
      <c r="P263" s="262"/>
      <c r="Q263" s="262"/>
      <c r="R263" s="262"/>
      <c r="S263" s="262"/>
      <c r="T263" s="263"/>
      <c r="AT263" s="264" t="s">
        <v>275</v>
      </c>
      <c r="AU263" s="264" t="s">
        <v>90</v>
      </c>
      <c r="AV263" s="12" t="s">
        <v>90</v>
      </c>
      <c r="AW263" s="12" t="s">
        <v>42</v>
      </c>
      <c r="AX263" s="12" t="s">
        <v>87</v>
      </c>
      <c r="AY263" s="264" t="s">
        <v>183</v>
      </c>
    </row>
    <row r="264" s="1" customFormat="1" ht="16.5" customHeight="1">
      <c r="B264" s="47"/>
      <c r="C264" s="265" t="s">
        <v>608</v>
      </c>
      <c r="D264" s="265" t="s">
        <v>302</v>
      </c>
      <c r="E264" s="266" t="s">
        <v>2199</v>
      </c>
      <c r="F264" s="267" t="s">
        <v>2200</v>
      </c>
      <c r="G264" s="268" t="s">
        <v>887</v>
      </c>
      <c r="H264" s="269">
        <v>1</v>
      </c>
      <c r="I264" s="270"/>
      <c r="J264" s="271">
        <f>ROUND(I264*H264,2)</f>
        <v>0</v>
      </c>
      <c r="K264" s="267" t="s">
        <v>34</v>
      </c>
      <c r="L264" s="272"/>
      <c r="M264" s="273" t="s">
        <v>34</v>
      </c>
      <c r="N264" s="274" t="s">
        <v>50</v>
      </c>
      <c r="O264" s="48"/>
      <c r="P264" s="244">
        <f>O264*H264</f>
        <v>0</v>
      </c>
      <c r="Q264" s="244">
        <v>0</v>
      </c>
      <c r="R264" s="244">
        <f>Q264*H264</f>
        <v>0</v>
      </c>
      <c r="S264" s="244">
        <v>0</v>
      </c>
      <c r="T264" s="245">
        <f>S264*H264</f>
        <v>0</v>
      </c>
      <c r="AR264" s="24" t="s">
        <v>509</v>
      </c>
      <c r="AT264" s="24" t="s">
        <v>302</v>
      </c>
      <c r="AU264" s="24" t="s">
        <v>90</v>
      </c>
      <c r="AY264" s="24" t="s">
        <v>183</v>
      </c>
      <c r="BE264" s="246">
        <f>IF(N264="základní",J264,0)</f>
        <v>0</v>
      </c>
      <c r="BF264" s="246">
        <f>IF(N264="snížená",J264,0)</f>
        <v>0</v>
      </c>
      <c r="BG264" s="246">
        <f>IF(N264="zákl. přenesená",J264,0)</f>
        <v>0</v>
      </c>
      <c r="BH264" s="246">
        <f>IF(N264="sníž. přenesená",J264,0)</f>
        <v>0</v>
      </c>
      <c r="BI264" s="246">
        <f>IF(N264="nulová",J264,0)</f>
        <v>0</v>
      </c>
      <c r="BJ264" s="24" t="s">
        <v>87</v>
      </c>
      <c r="BK264" s="246">
        <f>ROUND(I264*H264,2)</f>
        <v>0</v>
      </c>
      <c r="BL264" s="24" t="s">
        <v>509</v>
      </c>
      <c r="BM264" s="24" t="s">
        <v>2201</v>
      </c>
    </row>
    <row r="265" s="12" customFormat="1">
      <c r="B265" s="253"/>
      <c r="C265" s="254"/>
      <c r="D265" s="255" t="s">
        <v>275</v>
      </c>
      <c r="E265" s="256" t="s">
        <v>34</v>
      </c>
      <c r="F265" s="257" t="s">
        <v>87</v>
      </c>
      <c r="G265" s="254"/>
      <c r="H265" s="258">
        <v>1</v>
      </c>
      <c r="I265" s="259"/>
      <c r="J265" s="254"/>
      <c r="K265" s="254"/>
      <c r="L265" s="260"/>
      <c r="M265" s="261"/>
      <c r="N265" s="262"/>
      <c r="O265" s="262"/>
      <c r="P265" s="262"/>
      <c r="Q265" s="262"/>
      <c r="R265" s="262"/>
      <c r="S265" s="262"/>
      <c r="T265" s="263"/>
      <c r="AT265" s="264" t="s">
        <v>275</v>
      </c>
      <c r="AU265" s="264" t="s">
        <v>90</v>
      </c>
      <c r="AV265" s="12" t="s">
        <v>90</v>
      </c>
      <c r="AW265" s="12" t="s">
        <v>42</v>
      </c>
      <c r="AX265" s="12" t="s">
        <v>87</v>
      </c>
      <c r="AY265" s="264" t="s">
        <v>183</v>
      </c>
    </row>
    <row r="266" s="1" customFormat="1" ht="16.5" customHeight="1">
      <c r="B266" s="47"/>
      <c r="C266" s="265" t="s">
        <v>612</v>
      </c>
      <c r="D266" s="265" t="s">
        <v>302</v>
      </c>
      <c r="E266" s="266" t="s">
        <v>2202</v>
      </c>
      <c r="F266" s="267" t="s">
        <v>2203</v>
      </c>
      <c r="G266" s="268" t="s">
        <v>887</v>
      </c>
      <c r="H266" s="269">
        <v>1</v>
      </c>
      <c r="I266" s="270"/>
      <c r="J266" s="271">
        <f>ROUND(I266*H266,2)</f>
        <v>0</v>
      </c>
      <c r="K266" s="267" t="s">
        <v>34</v>
      </c>
      <c r="L266" s="272"/>
      <c r="M266" s="273" t="s">
        <v>34</v>
      </c>
      <c r="N266" s="274" t="s">
        <v>50</v>
      </c>
      <c r="O266" s="48"/>
      <c r="P266" s="244">
        <f>O266*H266</f>
        <v>0</v>
      </c>
      <c r="Q266" s="244">
        <v>0</v>
      </c>
      <c r="R266" s="244">
        <f>Q266*H266</f>
        <v>0</v>
      </c>
      <c r="S266" s="244">
        <v>0</v>
      </c>
      <c r="T266" s="245">
        <f>S266*H266</f>
        <v>0</v>
      </c>
      <c r="AR266" s="24" t="s">
        <v>509</v>
      </c>
      <c r="AT266" s="24" t="s">
        <v>302</v>
      </c>
      <c r="AU266" s="24" t="s">
        <v>90</v>
      </c>
      <c r="AY266" s="24" t="s">
        <v>183</v>
      </c>
      <c r="BE266" s="246">
        <f>IF(N266="základní",J266,0)</f>
        <v>0</v>
      </c>
      <c r="BF266" s="246">
        <f>IF(N266="snížená",J266,0)</f>
        <v>0</v>
      </c>
      <c r="BG266" s="246">
        <f>IF(N266="zákl. přenesená",J266,0)</f>
        <v>0</v>
      </c>
      <c r="BH266" s="246">
        <f>IF(N266="sníž. přenesená",J266,0)</f>
        <v>0</v>
      </c>
      <c r="BI266" s="246">
        <f>IF(N266="nulová",J266,0)</f>
        <v>0</v>
      </c>
      <c r="BJ266" s="24" t="s">
        <v>87</v>
      </c>
      <c r="BK266" s="246">
        <f>ROUND(I266*H266,2)</f>
        <v>0</v>
      </c>
      <c r="BL266" s="24" t="s">
        <v>509</v>
      </c>
      <c r="BM266" s="24" t="s">
        <v>2204</v>
      </c>
    </row>
    <row r="267" s="12" customFormat="1">
      <c r="B267" s="253"/>
      <c r="C267" s="254"/>
      <c r="D267" s="255" t="s">
        <v>275</v>
      </c>
      <c r="E267" s="256" t="s">
        <v>34</v>
      </c>
      <c r="F267" s="257" t="s">
        <v>87</v>
      </c>
      <c r="G267" s="254"/>
      <c r="H267" s="258">
        <v>1</v>
      </c>
      <c r="I267" s="259"/>
      <c r="J267" s="254"/>
      <c r="K267" s="254"/>
      <c r="L267" s="260"/>
      <c r="M267" s="261"/>
      <c r="N267" s="262"/>
      <c r="O267" s="262"/>
      <c r="P267" s="262"/>
      <c r="Q267" s="262"/>
      <c r="R267" s="262"/>
      <c r="S267" s="262"/>
      <c r="T267" s="263"/>
      <c r="AT267" s="264" t="s">
        <v>275</v>
      </c>
      <c r="AU267" s="264" t="s">
        <v>90</v>
      </c>
      <c r="AV267" s="12" t="s">
        <v>90</v>
      </c>
      <c r="AW267" s="12" t="s">
        <v>42</v>
      </c>
      <c r="AX267" s="12" t="s">
        <v>87</v>
      </c>
      <c r="AY267" s="264" t="s">
        <v>183</v>
      </c>
    </row>
    <row r="268" s="1" customFormat="1" ht="16.5" customHeight="1">
      <c r="B268" s="47"/>
      <c r="C268" s="235" t="s">
        <v>616</v>
      </c>
      <c r="D268" s="235" t="s">
        <v>184</v>
      </c>
      <c r="E268" s="236" t="s">
        <v>2205</v>
      </c>
      <c r="F268" s="237" t="s">
        <v>2206</v>
      </c>
      <c r="G268" s="238" t="s">
        <v>887</v>
      </c>
      <c r="H268" s="239">
        <v>1</v>
      </c>
      <c r="I268" s="240"/>
      <c r="J268" s="241">
        <f>ROUND(I268*H268,2)</f>
        <v>0</v>
      </c>
      <c r="K268" s="237" t="s">
        <v>34</v>
      </c>
      <c r="L268" s="73"/>
      <c r="M268" s="242" t="s">
        <v>34</v>
      </c>
      <c r="N268" s="243" t="s">
        <v>50</v>
      </c>
      <c r="O268" s="48"/>
      <c r="P268" s="244">
        <f>O268*H268</f>
        <v>0</v>
      </c>
      <c r="Q268" s="244">
        <v>0</v>
      </c>
      <c r="R268" s="244">
        <f>Q268*H268</f>
        <v>0</v>
      </c>
      <c r="S268" s="244">
        <v>0</v>
      </c>
      <c r="T268" s="245">
        <f>S268*H268</f>
        <v>0</v>
      </c>
      <c r="AR268" s="24" t="s">
        <v>579</v>
      </c>
      <c r="AT268" s="24" t="s">
        <v>184</v>
      </c>
      <c r="AU268" s="24" t="s">
        <v>90</v>
      </c>
      <c r="AY268" s="24" t="s">
        <v>183</v>
      </c>
      <c r="BE268" s="246">
        <f>IF(N268="základní",J268,0)</f>
        <v>0</v>
      </c>
      <c r="BF268" s="246">
        <f>IF(N268="snížená",J268,0)</f>
        <v>0</v>
      </c>
      <c r="BG268" s="246">
        <f>IF(N268="zákl. přenesená",J268,0)</f>
        <v>0</v>
      </c>
      <c r="BH268" s="246">
        <f>IF(N268="sníž. přenesená",J268,0)</f>
        <v>0</v>
      </c>
      <c r="BI268" s="246">
        <f>IF(N268="nulová",J268,0)</f>
        <v>0</v>
      </c>
      <c r="BJ268" s="24" t="s">
        <v>87</v>
      </c>
      <c r="BK268" s="246">
        <f>ROUND(I268*H268,2)</f>
        <v>0</v>
      </c>
      <c r="BL268" s="24" t="s">
        <v>579</v>
      </c>
      <c r="BM268" s="24" t="s">
        <v>2207</v>
      </c>
    </row>
    <row r="269" s="12" customFormat="1">
      <c r="B269" s="253"/>
      <c r="C269" s="254"/>
      <c r="D269" s="255" t="s">
        <v>275</v>
      </c>
      <c r="E269" s="256" t="s">
        <v>34</v>
      </c>
      <c r="F269" s="257" t="s">
        <v>87</v>
      </c>
      <c r="G269" s="254"/>
      <c r="H269" s="258">
        <v>1</v>
      </c>
      <c r="I269" s="259"/>
      <c r="J269" s="254"/>
      <c r="K269" s="254"/>
      <c r="L269" s="260"/>
      <c r="M269" s="261"/>
      <c r="N269" s="262"/>
      <c r="O269" s="262"/>
      <c r="P269" s="262"/>
      <c r="Q269" s="262"/>
      <c r="R269" s="262"/>
      <c r="S269" s="262"/>
      <c r="T269" s="263"/>
      <c r="AT269" s="264" t="s">
        <v>275</v>
      </c>
      <c r="AU269" s="264" t="s">
        <v>90</v>
      </c>
      <c r="AV269" s="12" t="s">
        <v>90</v>
      </c>
      <c r="AW269" s="12" t="s">
        <v>42</v>
      </c>
      <c r="AX269" s="12" t="s">
        <v>87</v>
      </c>
      <c r="AY269" s="264" t="s">
        <v>183</v>
      </c>
    </row>
    <row r="270" s="11" customFormat="1" ht="29.88" customHeight="1">
      <c r="B270" s="219"/>
      <c r="C270" s="220"/>
      <c r="D270" s="221" t="s">
        <v>78</v>
      </c>
      <c r="E270" s="233" t="s">
        <v>721</v>
      </c>
      <c r="F270" s="233" t="s">
        <v>722</v>
      </c>
      <c r="G270" s="220"/>
      <c r="H270" s="220"/>
      <c r="I270" s="223"/>
      <c r="J270" s="234">
        <f>BK270</f>
        <v>0</v>
      </c>
      <c r="K270" s="220"/>
      <c r="L270" s="225"/>
      <c r="M270" s="226"/>
      <c r="N270" s="227"/>
      <c r="O270" s="227"/>
      <c r="P270" s="228">
        <f>SUM(P271:P276)</f>
        <v>0</v>
      </c>
      <c r="Q270" s="227"/>
      <c r="R270" s="228">
        <f>SUM(R271:R276)</f>
        <v>0</v>
      </c>
      <c r="S270" s="227"/>
      <c r="T270" s="229">
        <f>SUM(T271:T276)</f>
        <v>0</v>
      </c>
      <c r="AR270" s="230" t="s">
        <v>193</v>
      </c>
      <c r="AT270" s="231" t="s">
        <v>78</v>
      </c>
      <c r="AU270" s="231" t="s">
        <v>87</v>
      </c>
      <c r="AY270" s="230" t="s">
        <v>183</v>
      </c>
      <c r="BK270" s="232">
        <f>SUM(BK271:BK276)</f>
        <v>0</v>
      </c>
    </row>
    <row r="271" s="1" customFormat="1" ht="25.5" customHeight="1">
      <c r="B271" s="47"/>
      <c r="C271" s="235" t="s">
        <v>620</v>
      </c>
      <c r="D271" s="235" t="s">
        <v>184</v>
      </c>
      <c r="E271" s="236" t="s">
        <v>724</v>
      </c>
      <c r="F271" s="237" t="s">
        <v>725</v>
      </c>
      <c r="G271" s="238" t="s">
        <v>318</v>
      </c>
      <c r="H271" s="239">
        <v>243.19999999999999</v>
      </c>
      <c r="I271" s="240"/>
      <c r="J271" s="241">
        <f>ROUND(I271*H271,2)</f>
        <v>0</v>
      </c>
      <c r="K271" s="237" t="s">
        <v>273</v>
      </c>
      <c r="L271" s="73"/>
      <c r="M271" s="242" t="s">
        <v>34</v>
      </c>
      <c r="N271" s="243" t="s">
        <v>50</v>
      </c>
      <c r="O271" s="48"/>
      <c r="P271" s="244">
        <f>O271*H271</f>
        <v>0</v>
      </c>
      <c r="Q271" s="244">
        <v>0</v>
      </c>
      <c r="R271" s="244">
        <f>Q271*H271</f>
        <v>0</v>
      </c>
      <c r="S271" s="244">
        <v>0</v>
      </c>
      <c r="T271" s="245">
        <f>S271*H271</f>
        <v>0</v>
      </c>
      <c r="AR271" s="24" t="s">
        <v>579</v>
      </c>
      <c r="AT271" s="24" t="s">
        <v>184</v>
      </c>
      <c r="AU271" s="24" t="s">
        <v>90</v>
      </c>
      <c r="AY271" s="24" t="s">
        <v>183</v>
      </c>
      <c r="BE271" s="246">
        <f>IF(N271="základní",J271,0)</f>
        <v>0</v>
      </c>
      <c r="BF271" s="246">
        <f>IF(N271="snížená",J271,0)</f>
        <v>0</v>
      </c>
      <c r="BG271" s="246">
        <f>IF(N271="zákl. přenesená",J271,0)</f>
        <v>0</v>
      </c>
      <c r="BH271" s="246">
        <f>IF(N271="sníž. přenesená",J271,0)</f>
        <v>0</v>
      </c>
      <c r="BI271" s="246">
        <f>IF(N271="nulová",J271,0)</f>
        <v>0</v>
      </c>
      <c r="BJ271" s="24" t="s">
        <v>87</v>
      </c>
      <c r="BK271" s="246">
        <f>ROUND(I271*H271,2)</f>
        <v>0</v>
      </c>
      <c r="BL271" s="24" t="s">
        <v>579</v>
      </c>
      <c r="BM271" s="24" t="s">
        <v>2208</v>
      </c>
    </row>
    <row r="272" s="12" customFormat="1">
      <c r="B272" s="253"/>
      <c r="C272" s="254"/>
      <c r="D272" s="255" t="s">
        <v>275</v>
      </c>
      <c r="E272" s="256" t="s">
        <v>34</v>
      </c>
      <c r="F272" s="257" t="s">
        <v>2209</v>
      </c>
      <c r="G272" s="254"/>
      <c r="H272" s="258">
        <v>256</v>
      </c>
      <c r="I272" s="259"/>
      <c r="J272" s="254"/>
      <c r="K272" s="254"/>
      <c r="L272" s="260"/>
      <c r="M272" s="261"/>
      <c r="N272" s="262"/>
      <c r="O272" s="262"/>
      <c r="P272" s="262"/>
      <c r="Q272" s="262"/>
      <c r="R272" s="262"/>
      <c r="S272" s="262"/>
      <c r="T272" s="263"/>
      <c r="AT272" s="264" t="s">
        <v>275</v>
      </c>
      <c r="AU272" s="264" t="s">
        <v>90</v>
      </c>
      <c r="AV272" s="12" t="s">
        <v>90</v>
      </c>
      <c r="AW272" s="12" t="s">
        <v>42</v>
      </c>
      <c r="AX272" s="12" t="s">
        <v>79</v>
      </c>
      <c r="AY272" s="264" t="s">
        <v>183</v>
      </c>
    </row>
    <row r="273" s="12" customFormat="1">
      <c r="B273" s="253"/>
      <c r="C273" s="254"/>
      <c r="D273" s="255" t="s">
        <v>275</v>
      </c>
      <c r="E273" s="256" t="s">
        <v>34</v>
      </c>
      <c r="F273" s="257" t="s">
        <v>2210</v>
      </c>
      <c r="G273" s="254"/>
      <c r="H273" s="258">
        <v>-12.800000000000001</v>
      </c>
      <c r="I273" s="259"/>
      <c r="J273" s="254"/>
      <c r="K273" s="254"/>
      <c r="L273" s="260"/>
      <c r="M273" s="261"/>
      <c r="N273" s="262"/>
      <c r="O273" s="262"/>
      <c r="P273" s="262"/>
      <c r="Q273" s="262"/>
      <c r="R273" s="262"/>
      <c r="S273" s="262"/>
      <c r="T273" s="263"/>
      <c r="AT273" s="264" t="s">
        <v>275</v>
      </c>
      <c r="AU273" s="264" t="s">
        <v>90</v>
      </c>
      <c r="AV273" s="12" t="s">
        <v>90</v>
      </c>
      <c r="AW273" s="12" t="s">
        <v>42</v>
      </c>
      <c r="AX273" s="12" t="s">
        <v>79</v>
      </c>
      <c r="AY273" s="264" t="s">
        <v>183</v>
      </c>
    </row>
    <row r="274" s="1" customFormat="1" ht="25.5" customHeight="1">
      <c r="B274" s="47"/>
      <c r="C274" s="235" t="s">
        <v>624</v>
      </c>
      <c r="D274" s="235" t="s">
        <v>184</v>
      </c>
      <c r="E274" s="236" t="s">
        <v>728</v>
      </c>
      <c r="F274" s="237" t="s">
        <v>729</v>
      </c>
      <c r="G274" s="238" t="s">
        <v>318</v>
      </c>
      <c r="H274" s="239">
        <v>67.200000000000003</v>
      </c>
      <c r="I274" s="240"/>
      <c r="J274" s="241">
        <f>ROUND(I274*H274,2)</f>
        <v>0</v>
      </c>
      <c r="K274" s="237" t="s">
        <v>273</v>
      </c>
      <c r="L274" s="73"/>
      <c r="M274" s="242" t="s">
        <v>34</v>
      </c>
      <c r="N274" s="243" t="s">
        <v>50</v>
      </c>
      <c r="O274" s="48"/>
      <c r="P274" s="244">
        <f>O274*H274</f>
        <v>0</v>
      </c>
      <c r="Q274" s="244">
        <v>0</v>
      </c>
      <c r="R274" s="244">
        <f>Q274*H274</f>
        <v>0</v>
      </c>
      <c r="S274" s="244">
        <v>0</v>
      </c>
      <c r="T274" s="245">
        <f>S274*H274</f>
        <v>0</v>
      </c>
      <c r="AR274" s="24" t="s">
        <v>579</v>
      </c>
      <c r="AT274" s="24" t="s">
        <v>184</v>
      </c>
      <c r="AU274" s="24" t="s">
        <v>90</v>
      </c>
      <c r="AY274" s="24" t="s">
        <v>183</v>
      </c>
      <c r="BE274" s="246">
        <f>IF(N274="základní",J274,0)</f>
        <v>0</v>
      </c>
      <c r="BF274" s="246">
        <f>IF(N274="snížená",J274,0)</f>
        <v>0</v>
      </c>
      <c r="BG274" s="246">
        <f>IF(N274="zákl. přenesená",J274,0)</f>
        <v>0</v>
      </c>
      <c r="BH274" s="246">
        <f>IF(N274="sníž. přenesená",J274,0)</f>
        <v>0</v>
      </c>
      <c r="BI274" s="246">
        <f>IF(N274="nulová",J274,0)</f>
        <v>0</v>
      </c>
      <c r="BJ274" s="24" t="s">
        <v>87</v>
      </c>
      <c r="BK274" s="246">
        <f>ROUND(I274*H274,2)</f>
        <v>0</v>
      </c>
      <c r="BL274" s="24" t="s">
        <v>579</v>
      </c>
      <c r="BM274" s="24" t="s">
        <v>2211</v>
      </c>
    </row>
    <row r="275" s="12" customFormat="1">
      <c r="B275" s="253"/>
      <c r="C275" s="254"/>
      <c r="D275" s="255" t="s">
        <v>275</v>
      </c>
      <c r="E275" s="256" t="s">
        <v>34</v>
      </c>
      <c r="F275" s="257" t="s">
        <v>2212</v>
      </c>
      <c r="G275" s="254"/>
      <c r="H275" s="258">
        <v>70.400000000000006</v>
      </c>
      <c r="I275" s="259"/>
      <c r="J275" s="254"/>
      <c r="K275" s="254"/>
      <c r="L275" s="260"/>
      <c r="M275" s="261"/>
      <c r="N275" s="262"/>
      <c r="O275" s="262"/>
      <c r="P275" s="262"/>
      <c r="Q275" s="262"/>
      <c r="R275" s="262"/>
      <c r="S275" s="262"/>
      <c r="T275" s="263"/>
      <c r="AT275" s="264" t="s">
        <v>275</v>
      </c>
      <c r="AU275" s="264" t="s">
        <v>90</v>
      </c>
      <c r="AV275" s="12" t="s">
        <v>90</v>
      </c>
      <c r="AW275" s="12" t="s">
        <v>42</v>
      </c>
      <c r="AX275" s="12" t="s">
        <v>79</v>
      </c>
      <c r="AY275" s="264" t="s">
        <v>183</v>
      </c>
    </row>
    <row r="276" s="12" customFormat="1">
      <c r="B276" s="253"/>
      <c r="C276" s="254"/>
      <c r="D276" s="255" t="s">
        <v>275</v>
      </c>
      <c r="E276" s="256" t="s">
        <v>34</v>
      </c>
      <c r="F276" s="257" t="s">
        <v>2213</v>
      </c>
      <c r="G276" s="254"/>
      <c r="H276" s="258">
        <v>-3.2000000000000002</v>
      </c>
      <c r="I276" s="259"/>
      <c r="J276" s="254"/>
      <c r="K276" s="254"/>
      <c r="L276" s="260"/>
      <c r="M276" s="275"/>
      <c r="N276" s="276"/>
      <c r="O276" s="276"/>
      <c r="P276" s="276"/>
      <c r="Q276" s="276"/>
      <c r="R276" s="276"/>
      <c r="S276" s="276"/>
      <c r="T276" s="277"/>
      <c r="AT276" s="264" t="s">
        <v>275</v>
      </c>
      <c r="AU276" s="264" t="s">
        <v>90</v>
      </c>
      <c r="AV276" s="12" t="s">
        <v>90</v>
      </c>
      <c r="AW276" s="12" t="s">
        <v>42</v>
      </c>
      <c r="AX276" s="12" t="s">
        <v>79</v>
      </c>
      <c r="AY276" s="264" t="s">
        <v>183</v>
      </c>
    </row>
    <row r="277" s="1" customFormat="1" ht="6.96" customHeight="1">
      <c r="B277" s="68"/>
      <c r="C277" s="69"/>
      <c r="D277" s="69"/>
      <c r="E277" s="69"/>
      <c r="F277" s="69"/>
      <c r="G277" s="69"/>
      <c r="H277" s="69"/>
      <c r="I277" s="180"/>
      <c r="J277" s="69"/>
      <c r="K277" s="69"/>
      <c r="L277" s="73"/>
    </row>
  </sheetData>
  <sheetProtection sheet="1" autoFilter="0" formatColumns="0" formatRows="0" objects="1" scenarios="1" spinCount="100000" saltValue="KyGOjsamdGx05oMb4b30ESVTbd8J0vFMBAQF93JeZcpOM333/icrrJywiv3T5nKpjFNxjOnFLYhNJMiXr//6lA==" hashValue="I7XKGTxtTNgWkNxZvr1Tq9HBRwqbGLQ7Y9eyU6hDc2A4EsRGXDZTxBPQk4EAQ3/TfklhYJal/5KlEn5XcYxh8g==" algorithmName="SHA-512" password="CC35"/>
  <autoFilter ref="C96:K276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85:H85"/>
    <mergeCell ref="E87:H87"/>
    <mergeCell ref="E89:H89"/>
    <mergeCell ref="G1:H1"/>
    <mergeCell ref="L2:V2"/>
  </mergeCells>
  <hyperlinks>
    <hyperlink ref="F1:G1" location="C2" display="1) Krycí list soupisu"/>
    <hyperlink ref="G1:H1" location="C58" display="2) Rekapitulace"/>
    <hyperlink ref="J1" location="C9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DESKTOP-S576JH1\Dvorakp</dc:creator>
  <cp:lastModifiedBy>DESKTOP-S576JH1\Dvorakp</cp:lastModifiedBy>
  <dcterms:created xsi:type="dcterms:W3CDTF">2018-11-07T14:21:18Z</dcterms:created>
  <dcterms:modified xsi:type="dcterms:W3CDTF">2018-11-07T14:21:51Z</dcterms:modified>
</cp:coreProperties>
</file>