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Rozpocty\2023\ING. Rokůsek\"/>
    </mc:Choice>
  </mc:AlternateContent>
  <bookViews>
    <workbookView xWindow="0" yWindow="0" windowWidth="0" windowHeight="0"/>
  </bookViews>
  <sheets>
    <sheet name="Rekapitulace stavby" sheetId="1" r:id="rId1"/>
    <sheet name="SO 01 - Přístavba jímky, ..." sheetId="2" r:id="rId2"/>
    <sheet name="SO 01.1 - Elektroinstalac..." sheetId="3" r:id="rId3"/>
    <sheet name="VON - Vedlejší a ostatní 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 01 - Přístavba jímky, ...'!$C$101:$K$923</definedName>
    <definedName name="_xlnm.Print_Area" localSheetId="1">'SO 01 - Přístavba jímky, ...'!$C$4:$J$39,'SO 01 - Přístavba jímky, ...'!$C$45:$J$83,'SO 01 - Přístavba jímky, ...'!$C$89:$K$923</definedName>
    <definedName name="_xlnm.Print_Titles" localSheetId="1">'SO 01 - Přístavba jímky, ...'!$101:$101</definedName>
    <definedName name="_xlnm._FilterDatabase" localSheetId="2" hidden="1">'SO 01.1 - Elektroinstalac...'!$C$84:$K$153</definedName>
    <definedName name="_xlnm.Print_Area" localSheetId="2">'SO 01.1 - Elektroinstalac...'!$C$4:$J$39,'SO 01.1 - Elektroinstalac...'!$C$45:$J$66,'SO 01.1 - Elektroinstalac...'!$C$72:$K$153</definedName>
    <definedName name="_xlnm.Print_Titles" localSheetId="2">'SO 01.1 - Elektroinstalac...'!$84:$84</definedName>
    <definedName name="_xlnm._FilterDatabase" localSheetId="3" hidden="1">'VON - Vedlejší a ostatní ...'!$C$84:$K$114</definedName>
    <definedName name="_xlnm.Print_Area" localSheetId="3">'VON - Vedlejší a ostatní ...'!$C$4:$J$39,'VON - Vedlejší a ostatní ...'!$C$45:$J$66,'VON - Vedlejší a ostatní ...'!$C$72:$K$114</definedName>
    <definedName name="_xlnm.Print_Titles" localSheetId="3">'VON - Vedlejší a ostatní ...'!$84:$84</definedName>
    <definedName name="_xlnm.Print_Area" localSheetId="4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112"/>
  <c r="BH112"/>
  <c r="BG112"/>
  <c r="BF112"/>
  <c r="T112"/>
  <c r="R112"/>
  <c r="P112"/>
  <c r="BI108"/>
  <c r="BH108"/>
  <c r="BG108"/>
  <c r="BF108"/>
  <c r="T108"/>
  <c r="R108"/>
  <c r="P108"/>
  <c r="BI103"/>
  <c r="BH103"/>
  <c r="BG103"/>
  <c r="BF103"/>
  <c r="T103"/>
  <c r="T102"/>
  <c r="R103"/>
  <c r="R102"/>
  <c r="P103"/>
  <c r="P102"/>
  <c r="BI99"/>
  <c r="BH99"/>
  <c r="BG99"/>
  <c r="BF99"/>
  <c r="T99"/>
  <c r="T98"/>
  <c r="R99"/>
  <c r="R98"/>
  <c r="P99"/>
  <c r="P98"/>
  <c r="BI95"/>
  <c r="BH95"/>
  <c r="BG95"/>
  <c r="BF95"/>
  <c r="T95"/>
  <c r="T94"/>
  <c r="R95"/>
  <c r="R94"/>
  <c r="P95"/>
  <c r="P94"/>
  <c r="BI91"/>
  <c r="BH91"/>
  <c r="BG91"/>
  <c r="BF91"/>
  <c r="T91"/>
  <c r="R91"/>
  <c r="P91"/>
  <c r="BI88"/>
  <c r="BH88"/>
  <c r="BG88"/>
  <c r="BF88"/>
  <c r="T88"/>
  <c r="R88"/>
  <c r="P88"/>
  <c r="J81"/>
  <c r="F81"/>
  <c r="F79"/>
  <c r="E77"/>
  <c r="J54"/>
  <c r="F54"/>
  <c r="F52"/>
  <c r="E50"/>
  <c r="J24"/>
  <c r="E24"/>
  <c r="J55"/>
  <c r="J23"/>
  <c r="J18"/>
  <c r="E18"/>
  <c r="F82"/>
  <c r="J17"/>
  <c r="J12"/>
  <c r="J79"/>
  <c r="E7"/>
  <c r="E75"/>
  <c i="3" r="J37"/>
  <c r="J36"/>
  <c i="1" r="AY56"/>
  <c i="3" r="J35"/>
  <c i="1" r="AX56"/>
  <c i="3" r="BI151"/>
  <c r="BH151"/>
  <c r="BG151"/>
  <c r="BF151"/>
  <c r="T151"/>
  <c r="T150"/>
  <c r="R151"/>
  <c r="R150"/>
  <c r="P151"/>
  <c r="P150"/>
  <c r="BI147"/>
  <c r="BH147"/>
  <c r="BG147"/>
  <c r="BF147"/>
  <c r="T147"/>
  <c r="T146"/>
  <c r="T145"/>
  <c r="R147"/>
  <c r="R146"/>
  <c r="R145"/>
  <c r="P147"/>
  <c r="P146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R103"/>
  <c r="P103"/>
  <c r="BI101"/>
  <c r="BH101"/>
  <c r="BG101"/>
  <c r="BF101"/>
  <c r="T101"/>
  <c r="R101"/>
  <c r="P101"/>
  <c r="BI98"/>
  <c r="BH98"/>
  <c r="BG98"/>
  <c r="BF98"/>
  <c r="T98"/>
  <c r="R98"/>
  <c r="P98"/>
  <c r="BI96"/>
  <c r="BH96"/>
  <c r="BG96"/>
  <c r="BF96"/>
  <c r="T96"/>
  <c r="R96"/>
  <c r="P96"/>
  <c r="BI93"/>
  <c r="BH93"/>
  <c r="BG93"/>
  <c r="BF93"/>
  <c r="T93"/>
  <c r="R93"/>
  <c r="P93"/>
  <c r="BI91"/>
  <c r="BH91"/>
  <c r="BG91"/>
  <c r="BF91"/>
  <c r="T91"/>
  <c r="R91"/>
  <c r="P91"/>
  <c r="BI88"/>
  <c r="BH88"/>
  <c r="BG88"/>
  <c r="BF88"/>
  <c r="T88"/>
  <c r="R88"/>
  <c r="P88"/>
  <c r="J81"/>
  <c r="F81"/>
  <c r="F79"/>
  <c r="E77"/>
  <c r="J54"/>
  <c r="F54"/>
  <c r="F52"/>
  <c r="E50"/>
  <c r="J24"/>
  <c r="E24"/>
  <c r="J55"/>
  <c r="J23"/>
  <c r="J18"/>
  <c r="E18"/>
  <c r="F82"/>
  <c r="J17"/>
  <c r="J12"/>
  <c r="J79"/>
  <c r="E7"/>
  <c r="E75"/>
  <c i="2" r="J37"/>
  <c r="J36"/>
  <c i="1" r="AY55"/>
  <c i="2" r="J35"/>
  <c i="1" r="AX55"/>
  <c i="2" r="BI921"/>
  <c r="BH921"/>
  <c r="BG921"/>
  <c r="BF921"/>
  <c r="T921"/>
  <c r="R921"/>
  <c r="P921"/>
  <c r="BI918"/>
  <c r="BH918"/>
  <c r="BG918"/>
  <c r="BF918"/>
  <c r="T918"/>
  <c r="R918"/>
  <c r="P918"/>
  <c r="BI915"/>
  <c r="BH915"/>
  <c r="BG915"/>
  <c r="BF915"/>
  <c r="T915"/>
  <c r="R915"/>
  <c r="P915"/>
  <c r="BI911"/>
  <c r="BH911"/>
  <c r="BG911"/>
  <c r="BF911"/>
  <c r="T911"/>
  <c r="R911"/>
  <c r="P911"/>
  <c r="BI906"/>
  <c r="BH906"/>
  <c r="BG906"/>
  <c r="BF906"/>
  <c r="T906"/>
  <c r="R906"/>
  <c r="P906"/>
  <c r="BI903"/>
  <c r="BH903"/>
  <c r="BG903"/>
  <c r="BF903"/>
  <c r="T903"/>
  <c r="R903"/>
  <c r="P903"/>
  <c r="BI900"/>
  <c r="BH900"/>
  <c r="BG900"/>
  <c r="BF900"/>
  <c r="T900"/>
  <c r="R900"/>
  <c r="P900"/>
  <c r="BI895"/>
  <c r="BH895"/>
  <c r="BG895"/>
  <c r="BF895"/>
  <c r="T895"/>
  <c r="R895"/>
  <c r="P895"/>
  <c r="BI891"/>
  <c r="BH891"/>
  <c r="BG891"/>
  <c r="BF891"/>
  <c r="T891"/>
  <c r="R891"/>
  <c r="P891"/>
  <c r="BI888"/>
  <c r="BH888"/>
  <c r="BG888"/>
  <c r="BF888"/>
  <c r="T888"/>
  <c r="R888"/>
  <c r="P888"/>
  <c r="BI884"/>
  <c r="BH884"/>
  <c r="BG884"/>
  <c r="BF884"/>
  <c r="T884"/>
  <c r="R884"/>
  <c r="P884"/>
  <c r="BI879"/>
  <c r="BH879"/>
  <c r="BG879"/>
  <c r="BF879"/>
  <c r="T879"/>
  <c r="R879"/>
  <c r="P879"/>
  <c r="BI876"/>
  <c r="BH876"/>
  <c r="BG876"/>
  <c r="BF876"/>
  <c r="T876"/>
  <c r="R876"/>
  <c r="P876"/>
  <c r="BI871"/>
  <c r="BH871"/>
  <c r="BG871"/>
  <c r="BF871"/>
  <c r="T871"/>
  <c r="R871"/>
  <c r="P871"/>
  <c r="BI866"/>
  <c r="BH866"/>
  <c r="BG866"/>
  <c r="BF866"/>
  <c r="T866"/>
  <c r="R866"/>
  <c r="P866"/>
  <c r="BI862"/>
  <c r="BH862"/>
  <c r="BG862"/>
  <c r="BF862"/>
  <c r="T862"/>
  <c r="R862"/>
  <c r="P862"/>
  <c r="BI859"/>
  <c r="BH859"/>
  <c r="BG859"/>
  <c r="BF859"/>
  <c r="T859"/>
  <c r="R859"/>
  <c r="P859"/>
  <c r="BI853"/>
  <c r="BH853"/>
  <c r="BG853"/>
  <c r="BF853"/>
  <c r="T853"/>
  <c r="R853"/>
  <c r="P853"/>
  <c r="BI851"/>
  <c r="BH851"/>
  <c r="BG851"/>
  <c r="BF851"/>
  <c r="T851"/>
  <c r="R851"/>
  <c r="P851"/>
  <c r="BI840"/>
  <c r="BH840"/>
  <c r="BG840"/>
  <c r="BF840"/>
  <c r="T840"/>
  <c r="R840"/>
  <c r="P840"/>
  <c r="BI833"/>
  <c r="BH833"/>
  <c r="BG833"/>
  <c r="BF833"/>
  <c r="T833"/>
  <c r="R833"/>
  <c r="P833"/>
  <c r="BI826"/>
  <c r="BH826"/>
  <c r="BG826"/>
  <c r="BF826"/>
  <c r="T826"/>
  <c r="R826"/>
  <c r="P826"/>
  <c r="BI823"/>
  <c r="BH823"/>
  <c r="BG823"/>
  <c r="BF823"/>
  <c r="T823"/>
  <c r="R823"/>
  <c r="P823"/>
  <c r="BI816"/>
  <c r="BH816"/>
  <c r="BG816"/>
  <c r="BF816"/>
  <c r="T816"/>
  <c r="R816"/>
  <c r="P816"/>
  <c r="BI814"/>
  <c r="BH814"/>
  <c r="BG814"/>
  <c r="BF814"/>
  <c r="T814"/>
  <c r="R814"/>
  <c r="P814"/>
  <c r="BI810"/>
  <c r="BH810"/>
  <c r="BG810"/>
  <c r="BF810"/>
  <c r="T810"/>
  <c r="R810"/>
  <c r="P810"/>
  <c r="BI807"/>
  <c r="BH807"/>
  <c r="BG807"/>
  <c r="BF807"/>
  <c r="T807"/>
  <c r="R807"/>
  <c r="P807"/>
  <c r="BI802"/>
  <c r="BH802"/>
  <c r="BG802"/>
  <c r="BF802"/>
  <c r="T802"/>
  <c r="R802"/>
  <c r="P802"/>
  <c r="BI797"/>
  <c r="BH797"/>
  <c r="BG797"/>
  <c r="BF797"/>
  <c r="T797"/>
  <c r="R797"/>
  <c r="P797"/>
  <c r="BI792"/>
  <c r="BH792"/>
  <c r="BG792"/>
  <c r="BF792"/>
  <c r="T792"/>
  <c r="R792"/>
  <c r="P792"/>
  <c r="BI786"/>
  <c r="BH786"/>
  <c r="BG786"/>
  <c r="BF786"/>
  <c r="T786"/>
  <c r="R786"/>
  <c r="P786"/>
  <c r="BI782"/>
  <c r="BH782"/>
  <c r="BG782"/>
  <c r="BF782"/>
  <c r="T782"/>
  <c r="R782"/>
  <c r="P782"/>
  <c r="BI778"/>
  <c r="BH778"/>
  <c r="BG778"/>
  <c r="BF778"/>
  <c r="T778"/>
  <c r="R778"/>
  <c r="P778"/>
  <c r="BI773"/>
  <c r="BH773"/>
  <c r="BG773"/>
  <c r="BF773"/>
  <c r="T773"/>
  <c r="R773"/>
  <c r="P773"/>
  <c r="BI770"/>
  <c r="BH770"/>
  <c r="BG770"/>
  <c r="BF770"/>
  <c r="T770"/>
  <c r="R770"/>
  <c r="P770"/>
  <c r="BI765"/>
  <c r="BH765"/>
  <c r="BG765"/>
  <c r="BF765"/>
  <c r="T765"/>
  <c r="R765"/>
  <c r="P765"/>
  <c r="BI759"/>
  <c r="BH759"/>
  <c r="BG759"/>
  <c r="BF759"/>
  <c r="T759"/>
  <c r="R759"/>
  <c r="P759"/>
  <c r="BI753"/>
  <c r="BH753"/>
  <c r="BG753"/>
  <c r="BF753"/>
  <c r="T753"/>
  <c r="R753"/>
  <c r="P753"/>
  <c r="BI748"/>
  <c r="BH748"/>
  <c r="BG748"/>
  <c r="BF748"/>
  <c r="T748"/>
  <c r="R748"/>
  <c r="P748"/>
  <c r="BI743"/>
  <c r="BH743"/>
  <c r="BG743"/>
  <c r="BF743"/>
  <c r="T743"/>
  <c r="R743"/>
  <c r="P743"/>
  <c r="BI739"/>
  <c r="BH739"/>
  <c r="BG739"/>
  <c r="BF739"/>
  <c r="T739"/>
  <c r="R739"/>
  <c r="P739"/>
  <c r="BI734"/>
  <c r="BH734"/>
  <c r="BG734"/>
  <c r="BF734"/>
  <c r="T734"/>
  <c r="R734"/>
  <c r="P734"/>
  <c r="BI729"/>
  <c r="BH729"/>
  <c r="BG729"/>
  <c r="BF729"/>
  <c r="T729"/>
  <c r="R729"/>
  <c r="P729"/>
  <c r="BI721"/>
  <c r="BH721"/>
  <c r="BG721"/>
  <c r="BF721"/>
  <c r="T721"/>
  <c r="R721"/>
  <c r="P721"/>
  <c r="BI714"/>
  <c r="BH714"/>
  <c r="BG714"/>
  <c r="BF714"/>
  <c r="T714"/>
  <c r="T713"/>
  <c r="R714"/>
  <c r="R713"/>
  <c r="P714"/>
  <c r="P713"/>
  <c r="BI710"/>
  <c r="BH710"/>
  <c r="BG710"/>
  <c r="BF710"/>
  <c r="T710"/>
  <c r="R710"/>
  <c r="P710"/>
  <c r="BI707"/>
  <c r="BH707"/>
  <c r="BG707"/>
  <c r="BF707"/>
  <c r="T707"/>
  <c r="R707"/>
  <c r="P707"/>
  <c r="BI702"/>
  <c r="BH702"/>
  <c r="BG702"/>
  <c r="BF702"/>
  <c r="T702"/>
  <c r="R702"/>
  <c r="P702"/>
  <c r="BI696"/>
  <c r="BH696"/>
  <c r="BG696"/>
  <c r="BF696"/>
  <c r="T696"/>
  <c r="R696"/>
  <c r="P696"/>
  <c r="BI692"/>
  <c r="BH692"/>
  <c r="BG692"/>
  <c r="BF692"/>
  <c r="T692"/>
  <c r="R692"/>
  <c r="P692"/>
  <c r="BI687"/>
  <c r="BH687"/>
  <c r="BG687"/>
  <c r="BF687"/>
  <c r="T687"/>
  <c r="R687"/>
  <c r="P687"/>
  <c r="BI683"/>
  <c r="BH683"/>
  <c r="BG683"/>
  <c r="BF683"/>
  <c r="T683"/>
  <c r="R683"/>
  <c r="P683"/>
  <c r="BI676"/>
  <c r="BH676"/>
  <c r="BG676"/>
  <c r="BF676"/>
  <c r="T676"/>
  <c r="R676"/>
  <c r="P676"/>
  <c r="BI669"/>
  <c r="BH669"/>
  <c r="BG669"/>
  <c r="BF669"/>
  <c r="T669"/>
  <c r="R669"/>
  <c r="P669"/>
  <c r="BI662"/>
  <c r="BH662"/>
  <c r="BG662"/>
  <c r="BF662"/>
  <c r="T662"/>
  <c r="R662"/>
  <c r="P662"/>
  <c r="BI655"/>
  <c r="BH655"/>
  <c r="BG655"/>
  <c r="BF655"/>
  <c r="T655"/>
  <c r="R655"/>
  <c r="P655"/>
  <c r="BI653"/>
  <c r="BH653"/>
  <c r="BG653"/>
  <c r="BF653"/>
  <c r="T653"/>
  <c r="R653"/>
  <c r="P653"/>
  <c r="BI648"/>
  <c r="BH648"/>
  <c r="BG648"/>
  <c r="BF648"/>
  <c r="T648"/>
  <c r="R648"/>
  <c r="P648"/>
  <c r="BI640"/>
  <c r="BH640"/>
  <c r="BG640"/>
  <c r="BF640"/>
  <c r="T640"/>
  <c r="R640"/>
  <c r="P640"/>
  <c r="BI637"/>
  <c r="BH637"/>
  <c r="BG637"/>
  <c r="BF637"/>
  <c r="T637"/>
  <c r="R637"/>
  <c r="P637"/>
  <c r="BI629"/>
  <c r="BH629"/>
  <c r="BG629"/>
  <c r="BF629"/>
  <c r="T629"/>
  <c r="R629"/>
  <c r="P629"/>
  <c r="BI621"/>
  <c r="BH621"/>
  <c r="BG621"/>
  <c r="BF621"/>
  <c r="T621"/>
  <c r="R621"/>
  <c r="P621"/>
  <c r="BI617"/>
  <c r="BH617"/>
  <c r="BG617"/>
  <c r="BF617"/>
  <c r="T617"/>
  <c r="R617"/>
  <c r="P617"/>
  <c r="BI613"/>
  <c r="BH613"/>
  <c r="BG613"/>
  <c r="BF613"/>
  <c r="T613"/>
  <c r="R613"/>
  <c r="P613"/>
  <c r="BI610"/>
  <c r="BH610"/>
  <c r="BG610"/>
  <c r="BF610"/>
  <c r="T610"/>
  <c r="R610"/>
  <c r="P610"/>
  <c r="BI606"/>
  <c r="BH606"/>
  <c r="BG606"/>
  <c r="BF606"/>
  <c r="T606"/>
  <c r="R606"/>
  <c r="P606"/>
  <c r="BI603"/>
  <c r="BH603"/>
  <c r="BG603"/>
  <c r="BF603"/>
  <c r="T603"/>
  <c r="T602"/>
  <c r="R603"/>
  <c r="R602"/>
  <c r="P603"/>
  <c r="P602"/>
  <c r="BI599"/>
  <c r="BH599"/>
  <c r="BG599"/>
  <c r="BF599"/>
  <c r="T599"/>
  <c r="R599"/>
  <c r="P599"/>
  <c r="BI596"/>
  <c r="BH596"/>
  <c r="BG596"/>
  <c r="BF596"/>
  <c r="T596"/>
  <c r="R596"/>
  <c r="P596"/>
  <c r="BI588"/>
  <c r="BH588"/>
  <c r="BG588"/>
  <c r="BF588"/>
  <c r="T588"/>
  <c r="R588"/>
  <c r="P588"/>
  <c r="BI585"/>
  <c r="BH585"/>
  <c r="BG585"/>
  <c r="BF585"/>
  <c r="T585"/>
  <c r="R585"/>
  <c r="P585"/>
  <c r="BI577"/>
  <c r="BH577"/>
  <c r="BG577"/>
  <c r="BF577"/>
  <c r="T577"/>
  <c r="R577"/>
  <c r="P577"/>
  <c r="BI573"/>
  <c r="BH573"/>
  <c r="BG573"/>
  <c r="BF573"/>
  <c r="T573"/>
  <c r="R573"/>
  <c r="P573"/>
  <c r="BI568"/>
  <c r="BH568"/>
  <c r="BG568"/>
  <c r="BF568"/>
  <c r="T568"/>
  <c r="R568"/>
  <c r="P568"/>
  <c r="BI563"/>
  <c r="BH563"/>
  <c r="BG563"/>
  <c r="BF563"/>
  <c r="T563"/>
  <c r="R563"/>
  <c r="P563"/>
  <c r="BI559"/>
  <c r="BH559"/>
  <c r="BG559"/>
  <c r="BF559"/>
  <c r="T559"/>
  <c r="R559"/>
  <c r="P559"/>
  <c r="BI556"/>
  <c r="BH556"/>
  <c r="BG556"/>
  <c r="BF556"/>
  <c r="T556"/>
  <c r="R556"/>
  <c r="P556"/>
  <c r="BI552"/>
  <c r="BH552"/>
  <c r="BG552"/>
  <c r="BF552"/>
  <c r="T552"/>
  <c r="R552"/>
  <c r="P552"/>
  <c r="BI547"/>
  <c r="BH547"/>
  <c r="BG547"/>
  <c r="BF547"/>
  <c r="T547"/>
  <c r="R547"/>
  <c r="P547"/>
  <c r="BI542"/>
  <c r="BH542"/>
  <c r="BG542"/>
  <c r="BF542"/>
  <c r="T542"/>
  <c r="R542"/>
  <c r="P542"/>
  <c r="BI537"/>
  <c r="BH537"/>
  <c r="BG537"/>
  <c r="BF537"/>
  <c r="T537"/>
  <c r="R537"/>
  <c r="P537"/>
  <c r="BI533"/>
  <c r="BH533"/>
  <c r="BG533"/>
  <c r="BF533"/>
  <c r="T533"/>
  <c r="R533"/>
  <c r="P533"/>
  <c r="BI529"/>
  <c r="BH529"/>
  <c r="BG529"/>
  <c r="BF529"/>
  <c r="T529"/>
  <c r="R529"/>
  <c r="P529"/>
  <c r="BI525"/>
  <c r="BH525"/>
  <c r="BG525"/>
  <c r="BF525"/>
  <c r="T525"/>
  <c r="R525"/>
  <c r="P525"/>
  <c r="BI521"/>
  <c r="BH521"/>
  <c r="BG521"/>
  <c r="BF521"/>
  <c r="T521"/>
  <c r="R521"/>
  <c r="P521"/>
  <c r="BI516"/>
  <c r="BH516"/>
  <c r="BG516"/>
  <c r="BF516"/>
  <c r="T516"/>
  <c r="R516"/>
  <c r="P516"/>
  <c r="BI512"/>
  <c r="BH512"/>
  <c r="BG512"/>
  <c r="BF512"/>
  <c r="T512"/>
  <c r="R512"/>
  <c r="P512"/>
  <c r="BI508"/>
  <c r="BH508"/>
  <c r="BG508"/>
  <c r="BF508"/>
  <c r="T508"/>
  <c r="R508"/>
  <c r="P508"/>
  <c r="BI503"/>
  <c r="BH503"/>
  <c r="BG503"/>
  <c r="BF503"/>
  <c r="T503"/>
  <c r="T502"/>
  <c r="R503"/>
  <c r="R502"/>
  <c r="P503"/>
  <c r="P502"/>
  <c r="BI498"/>
  <c r="BH498"/>
  <c r="BG498"/>
  <c r="BF498"/>
  <c r="T498"/>
  <c r="R498"/>
  <c r="P498"/>
  <c r="BI491"/>
  <c r="BH491"/>
  <c r="BG491"/>
  <c r="BF491"/>
  <c r="T491"/>
  <c r="R491"/>
  <c r="P491"/>
  <c r="BI485"/>
  <c r="BH485"/>
  <c r="BG485"/>
  <c r="BF485"/>
  <c r="T485"/>
  <c r="R485"/>
  <c r="P485"/>
  <c r="BI480"/>
  <c r="BH480"/>
  <c r="BG480"/>
  <c r="BF480"/>
  <c r="T480"/>
  <c r="R480"/>
  <c r="P480"/>
  <c r="BI477"/>
  <c r="BH477"/>
  <c r="BG477"/>
  <c r="BF477"/>
  <c r="T477"/>
  <c r="R477"/>
  <c r="P477"/>
  <c r="BI471"/>
  <c r="BH471"/>
  <c r="BG471"/>
  <c r="BF471"/>
  <c r="T471"/>
  <c r="R471"/>
  <c r="P471"/>
  <c r="BI466"/>
  <c r="BH466"/>
  <c r="BG466"/>
  <c r="BF466"/>
  <c r="T466"/>
  <c r="R466"/>
  <c r="P466"/>
  <c r="BI462"/>
  <c r="BH462"/>
  <c r="BG462"/>
  <c r="BF462"/>
  <c r="T462"/>
  <c r="R462"/>
  <c r="P462"/>
  <c r="BI458"/>
  <c r="BH458"/>
  <c r="BG458"/>
  <c r="BF458"/>
  <c r="T458"/>
  <c r="R458"/>
  <c r="P458"/>
  <c r="BI454"/>
  <c r="BH454"/>
  <c r="BG454"/>
  <c r="BF454"/>
  <c r="T454"/>
  <c r="R454"/>
  <c r="P454"/>
  <c r="BI449"/>
  <c r="BH449"/>
  <c r="BG449"/>
  <c r="BF449"/>
  <c r="T449"/>
  <c r="R449"/>
  <c r="P449"/>
  <c r="BI443"/>
  <c r="BH443"/>
  <c r="BG443"/>
  <c r="BF443"/>
  <c r="T443"/>
  <c r="R443"/>
  <c r="P443"/>
  <c r="BI439"/>
  <c r="BH439"/>
  <c r="BG439"/>
  <c r="BF439"/>
  <c r="T439"/>
  <c r="R439"/>
  <c r="P439"/>
  <c r="BI434"/>
  <c r="BH434"/>
  <c r="BG434"/>
  <c r="BF434"/>
  <c r="T434"/>
  <c r="R434"/>
  <c r="P434"/>
  <c r="BI429"/>
  <c r="BH429"/>
  <c r="BG429"/>
  <c r="BF429"/>
  <c r="T429"/>
  <c r="R429"/>
  <c r="P429"/>
  <c r="BI424"/>
  <c r="BH424"/>
  <c r="BG424"/>
  <c r="BF424"/>
  <c r="T424"/>
  <c r="R424"/>
  <c r="P424"/>
  <c r="BI419"/>
  <c r="BH419"/>
  <c r="BG419"/>
  <c r="BF419"/>
  <c r="T419"/>
  <c r="R419"/>
  <c r="P419"/>
  <c r="BI417"/>
  <c r="BH417"/>
  <c r="BG417"/>
  <c r="BF417"/>
  <c r="T417"/>
  <c r="R417"/>
  <c r="P417"/>
  <c r="BI413"/>
  <c r="BH413"/>
  <c r="BG413"/>
  <c r="BF413"/>
  <c r="T413"/>
  <c r="R413"/>
  <c r="P413"/>
  <c r="BI409"/>
  <c r="BH409"/>
  <c r="BG409"/>
  <c r="BF409"/>
  <c r="T409"/>
  <c r="R409"/>
  <c r="P409"/>
  <c r="BI405"/>
  <c r="BH405"/>
  <c r="BG405"/>
  <c r="BF405"/>
  <c r="T405"/>
  <c r="R405"/>
  <c r="P405"/>
  <c r="BI398"/>
  <c r="BH398"/>
  <c r="BG398"/>
  <c r="BF398"/>
  <c r="T398"/>
  <c r="R398"/>
  <c r="P398"/>
  <c r="BI394"/>
  <c r="BH394"/>
  <c r="BG394"/>
  <c r="BF394"/>
  <c r="T394"/>
  <c r="R394"/>
  <c r="P394"/>
  <c r="BI391"/>
  <c r="BH391"/>
  <c r="BG391"/>
  <c r="BF391"/>
  <c r="T391"/>
  <c r="R391"/>
  <c r="P391"/>
  <c r="BI387"/>
  <c r="BH387"/>
  <c r="BG387"/>
  <c r="BF387"/>
  <c r="T387"/>
  <c r="R387"/>
  <c r="P387"/>
  <c r="BI379"/>
  <c r="BH379"/>
  <c r="BG379"/>
  <c r="BF379"/>
  <c r="T379"/>
  <c r="R379"/>
  <c r="P379"/>
  <c r="BI375"/>
  <c r="BH375"/>
  <c r="BG375"/>
  <c r="BF375"/>
  <c r="T375"/>
  <c r="R375"/>
  <c r="P375"/>
  <c r="BI372"/>
  <c r="BH372"/>
  <c r="BG372"/>
  <c r="BF372"/>
  <c r="T372"/>
  <c r="R372"/>
  <c r="P372"/>
  <c r="BI368"/>
  <c r="BH368"/>
  <c r="BG368"/>
  <c r="BF368"/>
  <c r="T368"/>
  <c r="R368"/>
  <c r="P368"/>
  <c r="BI364"/>
  <c r="BH364"/>
  <c r="BG364"/>
  <c r="BF364"/>
  <c r="T364"/>
  <c r="R364"/>
  <c r="P364"/>
  <c r="BI358"/>
  <c r="BH358"/>
  <c r="BG358"/>
  <c r="BF358"/>
  <c r="T358"/>
  <c r="R358"/>
  <c r="P358"/>
  <c r="BI356"/>
  <c r="BH356"/>
  <c r="BG356"/>
  <c r="BF356"/>
  <c r="T356"/>
  <c r="R356"/>
  <c r="P356"/>
  <c r="BI352"/>
  <c r="BH352"/>
  <c r="BG352"/>
  <c r="BF352"/>
  <c r="T352"/>
  <c r="R352"/>
  <c r="P352"/>
  <c r="BI348"/>
  <c r="BH348"/>
  <c r="BG348"/>
  <c r="BF348"/>
  <c r="T348"/>
  <c r="R348"/>
  <c r="P348"/>
  <c r="BI342"/>
  <c r="BH342"/>
  <c r="BG342"/>
  <c r="BF342"/>
  <c r="T342"/>
  <c r="R342"/>
  <c r="P342"/>
  <c r="BI338"/>
  <c r="BH338"/>
  <c r="BG338"/>
  <c r="BF338"/>
  <c r="T338"/>
  <c r="R338"/>
  <c r="P338"/>
  <c r="BI333"/>
  <c r="BH333"/>
  <c r="BG333"/>
  <c r="BF333"/>
  <c r="T333"/>
  <c r="R333"/>
  <c r="P333"/>
  <c r="BI329"/>
  <c r="BH329"/>
  <c r="BG329"/>
  <c r="BF329"/>
  <c r="T329"/>
  <c r="R329"/>
  <c r="P329"/>
  <c r="BI325"/>
  <c r="BH325"/>
  <c r="BG325"/>
  <c r="BF325"/>
  <c r="T325"/>
  <c r="R325"/>
  <c r="P325"/>
  <c r="BI321"/>
  <c r="BH321"/>
  <c r="BG321"/>
  <c r="BF321"/>
  <c r="T321"/>
  <c r="R321"/>
  <c r="P321"/>
  <c r="BI317"/>
  <c r="BH317"/>
  <c r="BG317"/>
  <c r="BF317"/>
  <c r="T317"/>
  <c r="R317"/>
  <c r="P317"/>
  <c r="BI313"/>
  <c r="BH313"/>
  <c r="BG313"/>
  <c r="BF313"/>
  <c r="T313"/>
  <c r="R313"/>
  <c r="P313"/>
  <c r="BI309"/>
  <c r="BH309"/>
  <c r="BG309"/>
  <c r="BF309"/>
  <c r="T309"/>
  <c r="R309"/>
  <c r="P309"/>
  <c r="BI303"/>
  <c r="BH303"/>
  <c r="BG303"/>
  <c r="BF303"/>
  <c r="T303"/>
  <c r="R303"/>
  <c r="P303"/>
  <c r="BI300"/>
  <c r="BH300"/>
  <c r="BG300"/>
  <c r="BF300"/>
  <c r="T300"/>
  <c r="R300"/>
  <c r="P300"/>
  <c r="BI295"/>
  <c r="BH295"/>
  <c r="BG295"/>
  <c r="BF295"/>
  <c r="T295"/>
  <c r="R295"/>
  <c r="P295"/>
  <c r="BI290"/>
  <c r="BH290"/>
  <c r="BG290"/>
  <c r="BF290"/>
  <c r="T290"/>
  <c r="R290"/>
  <c r="P290"/>
  <c r="BI285"/>
  <c r="BH285"/>
  <c r="BG285"/>
  <c r="BF285"/>
  <c r="T285"/>
  <c r="R285"/>
  <c r="P285"/>
  <c r="BI277"/>
  <c r="BH277"/>
  <c r="BG277"/>
  <c r="BF277"/>
  <c r="T277"/>
  <c r="R277"/>
  <c r="P277"/>
  <c r="BI273"/>
  <c r="BH273"/>
  <c r="BG273"/>
  <c r="BF273"/>
  <c r="T273"/>
  <c r="R273"/>
  <c r="P273"/>
  <c r="BI266"/>
  <c r="BH266"/>
  <c r="BG266"/>
  <c r="BF266"/>
  <c r="T266"/>
  <c r="R266"/>
  <c r="P266"/>
  <c r="BI263"/>
  <c r="BH263"/>
  <c r="BG263"/>
  <c r="BF263"/>
  <c r="T263"/>
  <c r="R263"/>
  <c r="P263"/>
  <c r="BI257"/>
  <c r="BH257"/>
  <c r="BG257"/>
  <c r="BF257"/>
  <c r="T257"/>
  <c r="R257"/>
  <c r="P257"/>
  <c r="BI249"/>
  <c r="BH249"/>
  <c r="BG249"/>
  <c r="BF249"/>
  <c r="T249"/>
  <c r="R249"/>
  <c r="P249"/>
  <c r="BI244"/>
  <c r="BH244"/>
  <c r="BG244"/>
  <c r="BF244"/>
  <c r="T244"/>
  <c r="R244"/>
  <c r="P244"/>
  <c r="BI239"/>
  <c r="BH239"/>
  <c r="BG239"/>
  <c r="BF239"/>
  <c r="T239"/>
  <c r="R239"/>
  <c r="P239"/>
  <c r="BI235"/>
  <c r="BH235"/>
  <c r="BG235"/>
  <c r="BF235"/>
  <c r="T235"/>
  <c r="R235"/>
  <c r="P235"/>
  <c r="BI231"/>
  <c r="BH231"/>
  <c r="BG231"/>
  <c r="BF231"/>
  <c r="T231"/>
  <c r="R231"/>
  <c r="P231"/>
  <c r="BI224"/>
  <c r="BH224"/>
  <c r="BG224"/>
  <c r="BF224"/>
  <c r="T224"/>
  <c r="R224"/>
  <c r="P224"/>
  <c r="BI215"/>
  <c r="BH215"/>
  <c r="BG215"/>
  <c r="BF215"/>
  <c r="T215"/>
  <c r="R215"/>
  <c r="P215"/>
  <c r="BI203"/>
  <c r="BH203"/>
  <c r="BG203"/>
  <c r="BF203"/>
  <c r="T203"/>
  <c r="R203"/>
  <c r="P203"/>
  <c r="BI199"/>
  <c r="BH199"/>
  <c r="BG199"/>
  <c r="BF199"/>
  <c r="T199"/>
  <c r="R199"/>
  <c r="P199"/>
  <c r="BI195"/>
  <c r="BH195"/>
  <c r="BG195"/>
  <c r="BF195"/>
  <c r="T195"/>
  <c r="R195"/>
  <c r="P195"/>
  <c r="BI191"/>
  <c r="BH191"/>
  <c r="BG191"/>
  <c r="BF191"/>
  <c r="T191"/>
  <c r="R191"/>
  <c r="P191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69"/>
  <c r="BH169"/>
  <c r="BG169"/>
  <c r="BF169"/>
  <c r="T169"/>
  <c r="R169"/>
  <c r="P169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0"/>
  <c r="BH150"/>
  <c r="BG150"/>
  <c r="BF150"/>
  <c r="T150"/>
  <c r="R150"/>
  <c r="P150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6"/>
  <c r="BH136"/>
  <c r="BG136"/>
  <c r="BF136"/>
  <c r="T136"/>
  <c r="R136"/>
  <c r="P136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2"/>
  <c r="BH112"/>
  <c r="BG112"/>
  <c r="BF112"/>
  <c r="T112"/>
  <c r="R112"/>
  <c r="P112"/>
  <c r="BI109"/>
  <c r="BH109"/>
  <c r="BG109"/>
  <c r="BF109"/>
  <c r="T109"/>
  <c r="R109"/>
  <c r="P109"/>
  <c r="BI105"/>
  <c r="BH105"/>
  <c r="BG105"/>
  <c r="BF105"/>
  <c r="T105"/>
  <c r="R105"/>
  <c r="P105"/>
  <c r="J98"/>
  <c r="F98"/>
  <c r="F96"/>
  <c r="E94"/>
  <c r="J54"/>
  <c r="F54"/>
  <c r="F52"/>
  <c r="E50"/>
  <c r="J24"/>
  <c r="E24"/>
  <c r="J55"/>
  <c r="J23"/>
  <c r="J18"/>
  <c r="E18"/>
  <c r="F99"/>
  <c r="J17"/>
  <c r="J12"/>
  <c r="J96"/>
  <c r="E7"/>
  <c r="E92"/>
  <c i="1" r="L50"/>
  <c r="AM50"/>
  <c r="AM49"/>
  <c r="L49"/>
  <c r="AM47"/>
  <c r="L47"/>
  <c r="L45"/>
  <c r="L44"/>
  <c i="2" r="BK859"/>
  <c r="J721"/>
  <c r="BK603"/>
  <c r="BK529"/>
  <c r="J471"/>
  <c r="BK391"/>
  <c r="BK356"/>
  <c r="J181"/>
  <c r="J125"/>
  <c r="J895"/>
  <c r="J833"/>
  <c r="BK759"/>
  <c r="BK617"/>
  <c r="J568"/>
  <c r="BK379"/>
  <c r="J303"/>
  <c r="BK224"/>
  <c r="BK121"/>
  <c r="BK692"/>
  <c r="J662"/>
  <c r="J439"/>
  <c r="J391"/>
  <c r="J356"/>
  <c r="J309"/>
  <c r="BK174"/>
  <c r="J918"/>
  <c r="J748"/>
  <c r="BK669"/>
  <c r="J603"/>
  <c r="BK568"/>
  <c r="J516"/>
  <c r="J429"/>
  <c r="J321"/>
  <c r="BK112"/>
  <c i="3" r="J137"/>
  <c r="BK108"/>
  <c r="BK151"/>
  <c r="J129"/>
  <c r="J93"/>
  <c i="2" r="J871"/>
  <c r="J823"/>
  <c r="BK734"/>
  <c r="BK702"/>
  <c r="J617"/>
  <c r="J552"/>
  <c r="J512"/>
  <c r="BK462"/>
  <c r="BK417"/>
  <c r="BK387"/>
  <c r="J352"/>
  <c r="J231"/>
  <c r="BK146"/>
  <c r="J879"/>
  <c r="BK851"/>
  <c r="BK782"/>
  <c r="BK743"/>
  <c r="J669"/>
  <c r="BK559"/>
  <c r="BK466"/>
  <c r="J409"/>
  <c r="BK277"/>
  <c r="BK215"/>
  <c r="BK155"/>
  <c r="J109"/>
  <c r="BK888"/>
  <c r="J810"/>
  <c r="J765"/>
  <c r="J687"/>
  <c r="BK596"/>
  <c r="BK458"/>
  <c r="BK364"/>
  <c r="BK338"/>
  <c r="BK290"/>
  <c r="BK195"/>
  <c r="BK163"/>
  <c r="J915"/>
  <c r="BK814"/>
  <c r="J743"/>
  <c r="J707"/>
  <c r="BK662"/>
  <c r="J637"/>
  <c r="BK588"/>
  <c r="BK521"/>
  <c r="J419"/>
  <c r="J348"/>
  <c r="BK300"/>
  <c r="BK249"/>
  <c r="BK181"/>
  <c r="BK129"/>
  <c i="3" r="J124"/>
  <c r="BK96"/>
  <c r="BK124"/>
  <c r="BK103"/>
  <c r="BK88"/>
  <c i="2" r="J876"/>
  <c r="BK655"/>
  <c r="BK547"/>
  <c r="BK439"/>
  <c r="J333"/>
  <c r="J295"/>
  <c r="J235"/>
  <c r="BK866"/>
  <c r="J792"/>
  <c r="J739"/>
  <c r="BK606"/>
  <c r="BK552"/>
  <c r="J454"/>
  <c r="J143"/>
  <c r="BK748"/>
  <c r="BK637"/>
  <c r="BK516"/>
  <c r="BK471"/>
  <c r="J413"/>
  <c r="J199"/>
  <c r="J121"/>
  <c r="BK884"/>
  <c r="BK807"/>
  <c r="J782"/>
  <c r="J692"/>
  <c r="J653"/>
  <c r="J466"/>
  <c r="BK375"/>
  <c r="J257"/>
  <c r="J150"/>
  <c i="3" r="J127"/>
  <c r="J116"/>
  <c r="J121"/>
  <c r="J106"/>
  <c i="4" r="F37"/>
  <c i="2" r="J480"/>
  <c r="J449"/>
  <c r="J300"/>
  <c r="BK187"/>
  <c r="BK117"/>
  <c r="J862"/>
  <c r="J826"/>
  <c r="J599"/>
  <c r="BK537"/>
  <c r="J424"/>
  <c r="BK317"/>
  <c r="J239"/>
  <c r="J146"/>
  <c r="J866"/>
  <c r="J753"/>
  <c r="BK648"/>
  <c r="BK542"/>
  <c r="BK434"/>
  <c r="J394"/>
  <c r="BK231"/>
  <c r="BK921"/>
  <c r="BK918"/>
  <c r="BK895"/>
  <c r="BK862"/>
  <c r="BK765"/>
  <c r="J606"/>
  <c r="BK563"/>
  <c r="J547"/>
  <c r="BK485"/>
  <c r="BK413"/>
  <c r="BK329"/>
  <c r="J277"/>
  <c r="BK143"/>
  <c i="3" r="J147"/>
  <c r="J133"/>
  <c r="J118"/>
  <c r="J103"/>
  <c r="BK137"/>
  <c r="BK118"/>
  <c i="4" r="J103"/>
  <c r="BK103"/>
  <c i="2" r="J903"/>
  <c r="BK833"/>
  <c r="BK739"/>
  <c r="BK629"/>
  <c r="BK573"/>
  <c r="J485"/>
  <c r="BK443"/>
  <c r="BK358"/>
  <c r="J290"/>
  <c r="J215"/>
  <c r="J136"/>
  <c r="BK900"/>
  <c r="J859"/>
  <c r="BK786"/>
  <c r="J729"/>
  <c r="J621"/>
  <c r="J563"/>
  <c r="J533"/>
  <c r="BK419"/>
  <c r="BK309"/>
  <c r="J191"/>
  <c r="BK133"/>
  <c r="BK891"/>
  <c r="J840"/>
  <c r="J807"/>
  <c r="BK710"/>
  <c r="BK640"/>
  <c r="BK480"/>
  <c r="BK342"/>
  <c r="BK313"/>
  <c r="BK203"/>
  <c r="BK136"/>
  <c r="J921"/>
  <c r="BK903"/>
  <c r="BK810"/>
  <c r="BK729"/>
  <c r="J676"/>
  <c r="J640"/>
  <c r="J585"/>
  <c r="J503"/>
  <c r="J417"/>
  <c r="J342"/>
  <c r="BK295"/>
  <c r="BK244"/>
  <c r="J155"/>
  <c i="3" r="J151"/>
  <c r="BK129"/>
  <c r="BK106"/>
  <c r="J139"/>
  <c r="BK127"/>
  <c r="BK101"/>
  <c r="J88"/>
  <c i="4" r="J99"/>
  <c r="J88"/>
  <c r="BK88"/>
  <c i="2" r="BK816"/>
  <c r="J786"/>
  <c r="BK621"/>
  <c r="J577"/>
  <c r="BK508"/>
  <c r="J405"/>
  <c r="BK372"/>
  <c r="J203"/>
  <c r="BK169"/>
  <c r="BK105"/>
  <c r="BK853"/>
  <c r="BK778"/>
  <c r="J683"/>
  <c r="BK503"/>
  <c r="BK321"/>
  <c r="J244"/>
  <c r="BK159"/>
  <c i="1" r="AS54"/>
  <c i="2" r="BK333"/>
  <c r="BK257"/>
  <c r="J140"/>
  <c r="J906"/>
  <c r="BK826"/>
  <c r="BK721"/>
  <c r="J629"/>
  <c r="BK533"/>
  <c r="J498"/>
  <c r="BK409"/>
  <c r="J285"/>
  <c r="J195"/>
  <c i="3" r="J143"/>
  <c r="J101"/>
  <c r="BK135"/>
  <c r="J113"/>
  <c r="J96"/>
  <c i="2" r="BK879"/>
  <c r="J851"/>
  <c r="BK792"/>
  <c r="BK653"/>
  <c r="BK599"/>
  <c r="BK585"/>
  <c r="J537"/>
  <c r="BK491"/>
  <c r="BK398"/>
  <c r="J368"/>
  <c r="J338"/>
  <c r="BK285"/>
  <c r="J177"/>
  <c r="BK906"/>
  <c r="BK797"/>
  <c r="BK770"/>
  <c r="J702"/>
  <c r="BK613"/>
  <c r="J573"/>
  <c r="J529"/>
  <c r="J364"/>
  <c r="BK184"/>
  <c r="BK125"/>
  <c r="J117"/>
  <c r="J900"/>
  <c r="BK823"/>
  <c r="J778"/>
  <c r="BK714"/>
  <c r="J491"/>
  <c r="BK424"/>
  <c r="BK352"/>
  <c r="BK325"/>
  <c r="J249"/>
  <c r="J187"/>
  <c r="J911"/>
  <c r="J888"/>
  <c r="BK802"/>
  <c r="J714"/>
  <c r="BK687"/>
  <c r="J648"/>
  <c r="J508"/>
  <c r="J462"/>
  <c r="J387"/>
  <c r="J317"/>
  <c r="J266"/>
  <c r="J224"/>
  <c r="J159"/>
  <c i="3" r="J141"/>
  <c r="BK111"/>
  <c r="BK143"/>
  <c r="BK133"/>
  <c r="J111"/>
  <c r="J98"/>
  <c i="4" r="BK108"/>
  <c r="BK91"/>
  <c i="2" r="J802"/>
  <c r="J696"/>
  <c r="J588"/>
  <c r="J525"/>
  <c r="J477"/>
  <c r="J434"/>
  <c r="J375"/>
  <c r="BK303"/>
  <c r="J174"/>
  <c r="BK109"/>
  <c r="BK871"/>
  <c r="J814"/>
  <c r="BK753"/>
  <c r="BK676"/>
  <c r="J610"/>
  <c r="J556"/>
  <c r="BK449"/>
  <c r="J358"/>
  <c r="J273"/>
  <c r="J163"/>
  <c r="J112"/>
  <c r="J816"/>
  <c r="BK773"/>
  <c r="J734"/>
  <c r="BK683"/>
  <c r="J521"/>
  <c r="BK454"/>
  <c r="J398"/>
  <c r="J329"/>
  <c r="BK239"/>
  <c r="BK191"/>
  <c r="J133"/>
  <c r="BK911"/>
  <c r="BK876"/>
  <c r="J770"/>
  <c r="J710"/>
  <c r="J655"/>
  <c r="J596"/>
  <c r="BK525"/>
  <c r="BK477"/>
  <c r="J443"/>
  <c r="J379"/>
  <c r="J313"/>
  <c r="J263"/>
  <c r="BK199"/>
  <c r="BK140"/>
  <c i="3" r="BK141"/>
  <c r="BK121"/>
  <c r="BK98"/>
  <c r="J135"/>
  <c r="J108"/>
  <c r="BK93"/>
  <c i="4" r="BK112"/>
  <c r="BK99"/>
  <c r="BK95"/>
  <c i="3" r="J91"/>
  <c i="4" r="J95"/>
  <c r="J91"/>
  <c i="2" r="J853"/>
  <c r="BK707"/>
  <c r="J613"/>
  <c r="J542"/>
  <c r="J458"/>
  <c r="BK394"/>
  <c r="BK348"/>
  <c r="BK263"/>
  <c r="J184"/>
  <c r="J129"/>
  <c r="BK840"/>
  <c r="J773"/>
  <c r="BK577"/>
  <c r="BK498"/>
  <c r="J372"/>
  <c r="BK235"/>
  <c r="BK150"/>
  <c r="J105"/>
  <c r="J884"/>
  <c r="J759"/>
  <c r="BK556"/>
  <c r="BK429"/>
  <c r="BK368"/>
  <c r="BK266"/>
  <c r="J169"/>
  <c r="BK915"/>
  <c r="J891"/>
  <c r="J797"/>
  <c r="BK696"/>
  <c r="BK610"/>
  <c r="J559"/>
  <c r="BK512"/>
  <c r="BK405"/>
  <c r="J325"/>
  <c r="BK273"/>
  <c r="BK177"/>
  <c i="3" r="BK139"/>
  <c r="BK113"/>
  <c r="BK147"/>
  <c r="BK116"/>
  <c r="BK91"/>
  <c i="4" r="J108"/>
  <c r="J112"/>
  <c i="2" l="1" r="P104"/>
  <c r="BK194"/>
  <c r="J194"/>
  <c r="J62"/>
  <c r="T194"/>
  <c r="R234"/>
  <c r="T284"/>
  <c r="R347"/>
  <c r="T363"/>
  <c r="T397"/>
  <c r="R433"/>
  <c r="P476"/>
  <c r="R507"/>
  <c r="R562"/>
  <c r="R605"/>
  <c r="P686"/>
  <c r="R720"/>
  <c r="P742"/>
  <c r="R865"/>
  <c r="P894"/>
  <c i="3" r="R87"/>
  <c r="P123"/>
  <c i="4" r="R87"/>
  <c r="BK107"/>
  <c r="J107"/>
  <c r="J65"/>
  <c r="P107"/>
  <c i="2" r="T104"/>
  <c r="R194"/>
  <c r="P234"/>
  <c r="T234"/>
  <c r="R284"/>
  <c r="P347"/>
  <c r="BK363"/>
  <c r="J363"/>
  <c r="J67"/>
  <c r="R363"/>
  <c r="P397"/>
  <c r="BK433"/>
  <c r="J433"/>
  <c r="J69"/>
  <c r="T433"/>
  <c r="R476"/>
  <c r="BK507"/>
  <c r="J507"/>
  <c r="J73"/>
  <c r="T507"/>
  <c r="P562"/>
  <c r="BK605"/>
  <c r="J605"/>
  <c r="J76"/>
  <c r="T605"/>
  <c r="R686"/>
  <c r="BK742"/>
  <c r="J742"/>
  <c r="J80"/>
  <c r="T742"/>
  <c r="P865"/>
  <c r="T865"/>
  <c r="R894"/>
  <c i="3" r="BK87"/>
  <c r="J87"/>
  <c r="J61"/>
  <c r="T87"/>
  <c r="T123"/>
  <c i="4" r="BK87"/>
  <c r="J87"/>
  <c r="J61"/>
  <c r="T87"/>
  <c r="R107"/>
  <c i="2" r="BK104"/>
  <c r="J104"/>
  <c r="J61"/>
  <c r="R104"/>
  <c r="P194"/>
  <c r="BK234"/>
  <c r="J234"/>
  <c r="J63"/>
  <c r="BK284"/>
  <c r="J284"/>
  <c r="J64"/>
  <c r="P284"/>
  <c r="BK347"/>
  <c r="J347"/>
  <c r="J65"/>
  <c r="T347"/>
  <c r="P363"/>
  <c r="BK397"/>
  <c r="J397"/>
  <c r="J68"/>
  <c r="R397"/>
  <c r="P433"/>
  <c r="BK476"/>
  <c r="J476"/>
  <c r="J70"/>
  <c r="T476"/>
  <c r="P507"/>
  <c r="BK562"/>
  <c r="J562"/>
  <c r="J74"/>
  <c r="T562"/>
  <c r="P605"/>
  <c r="BK686"/>
  <c r="J686"/>
  <c r="J77"/>
  <c r="T686"/>
  <c r="BK720"/>
  <c r="J720"/>
  <c r="J79"/>
  <c r="P720"/>
  <c r="T720"/>
  <c r="R742"/>
  <c r="BK865"/>
  <c r="J865"/>
  <c r="J81"/>
  <c r="BK894"/>
  <c r="J894"/>
  <c r="J82"/>
  <c r="T894"/>
  <c i="3" r="P87"/>
  <c r="P86"/>
  <c r="P85"/>
  <c i="1" r="AU56"/>
  <c i="3" r="BK123"/>
  <c r="J123"/>
  <c r="J62"/>
  <c r="R123"/>
  <c i="4" r="P87"/>
  <c r="P86"/>
  <c r="P85"/>
  <c i="1" r="AU57"/>
  <c i="4" r="T107"/>
  <c i="2" r="BK502"/>
  <c r="J502"/>
  <c r="J71"/>
  <c r="BK713"/>
  <c r="J713"/>
  <c r="J78"/>
  <c i="4" r="BK102"/>
  <c r="J102"/>
  <c r="J64"/>
  <c i="3" r="BK150"/>
  <c r="J150"/>
  <c r="J65"/>
  <c i="2" r="BK602"/>
  <c r="J602"/>
  <c r="J75"/>
  <c i="3" r="BK146"/>
  <c r="J146"/>
  <c r="J64"/>
  <c i="4" r="BK94"/>
  <c r="J94"/>
  <c r="J62"/>
  <c r="BK98"/>
  <c r="J98"/>
  <c r="J63"/>
  <c i="3" r="BK86"/>
  <c r="J86"/>
  <c r="J60"/>
  <c i="4" r="E48"/>
  <c r="J52"/>
  <c r="J82"/>
  <c r="BE91"/>
  <c r="BE99"/>
  <c r="F55"/>
  <c r="BE88"/>
  <c r="BE95"/>
  <c r="BE108"/>
  <c r="BE103"/>
  <c r="BE112"/>
  <c i="1" r="BD57"/>
  <c i="2" r="BK506"/>
  <c r="J506"/>
  <c r="J72"/>
  <c i="3" r="E48"/>
  <c r="J52"/>
  <c r="F55"/>
  <c r="J82"/>
  <c r="BE88"/>
  <c r="BE91"/>
  <c r="BE93"/>
  <c r="BE96"/>
  <c r="BE98"/>
  <c r="BE101"/>
  <c r="BE106"/>
  <c r="BE113"/>
  <c r="BE116"/>
  <c r="BE124"/>
  <c r="BE129"/>
  <c r="BE133"/>
  <c r="BE135"/>
  <c r="BE139"/>
  <c r="BE143"/>
  <c r="BE147"/>
  <c r="BE103"/>
  <c r="BE108"/>
  <c r="BE111"/>
  <c r="BE118"/>
  <c r="BE121"/>
  <c r="BE127"/>
  <c r="BE137"/>
  <c r="BE141"/>
  <c r="BE151"/>
  <c i="2" r="E48"/>
  <c r="J52"/>
  <c r="J99"/>
  <c r="BE117"/>
  <c r="BE121"/>
  <c r="BE133"/>
  <c r="BE169"/>
  <c r="BE187"/>
  <c r="BE203"/>
  <c r="BE224"/>
  <c r="BE235"/>
  <c r="BE257"/>
  <c r="BE285"/>
  <c r="BE303"/>
  <c r="BE333"/>
  <c r="BE352"/>
  <c r="BE356"/>
  <c r="BE368"/>
  <c r="BE391"/>
  <c r="BE394"/>
  <c r="BE449"/>
  <c r="BE537"/>
  <c r="BE547"/>
  <c r="BE573"/>
  <c r="BE596"/>
  <c r="BE613"/>
  <c r="BE696"/>
  <c r="BE710"/>
  <c r="BE743"/>
  <c r="BE748"/>
  <c r="BE753"/>
  <c r="BE773"/>
  <c r="BE792"/>
  <c r="BE833"/>
  <c r="BE840"/>
  <c r="BE866"/>
  <c r="BE911"/>
  <c r="BE915"/>
  <c r="BE918"/>
  <c r="BE921"/>
  <c r="BE105"/>
  <c r="BE109"/>
  <c r="BE112"/>
  <c r="BE125"/>
  <c r="BE143"/>
  <c r="BE146"/>
  <c r="BE150"/>
  <c r="BE155"/>
  <c r="BE177"/>
  <c r="BE181"/>
  <c r="BE184"/>
  <c r="BE273"/>
  <c r="BE277"/>
  <c r="BE295"/>
  <c r="BE300"/>
  <c r="BE317"/>
  <c r="BE358"/>
  <c r="BE372"/>
  <c r="BE375"/>
  <c r="BE405"/>
  <c r="BE417"/>
  <c r="BE443"/>
  <c r="BE462"/>
  <c r="BE508"/>
  <c r="BE521"/>
  <c r="BE525"/>
  <c r="BE533"/>
  <c r="BE559"/>
  <c r="BE568"/>
  <c r="BE585"/>
  <c r="BE599"/>
  <c r="BE603"/>
  <c r="BE606"/>
  <c r="BE610"/>
  <c r="BE617"/>
  <c r="BE621"/>
  <c r="BE653"/>
  <c r="BE662"/>
  <c r="BE669"/>
  <c r="BE702"/>
  <c r="BE707"/>
  <c r="BE739"/>
  <c r="BE759"/>
  <c r="BE778"/>
  <c r="BE786"/>
  <c r="BE797"/>
  <c r="BE826"/>
  <c r="BE851"/>
  <c r="BE853"/>
  <c r="BE859"/>
  <c r="BE871"/>
  <c r="BE876"/>
  <c r="BE895"/>
  <c r="BE903"/>
  <c r="BE129"/>
  <c r="BE136"/>
  <c r="BE140"/>
  <c r="BE163"/>
  <c r="BE174"/>
  <c r="BE199"/>
  <c r="BE249"/>
  <c r="BE290"/>
  <c r="BE313"/>
  <c r="BE325"/>
  <c r="BE329"/>
  <c r="BE348"/>
  <c r="BE387"/>
  <c r="BE398"/>
  <c r="BE409"/>
  <c r="BE413"/>
  <c r="BE429"/>
  <c r="BE434"/>
  <c r="BE439"/>
  <c r="BE458"/>
  <c r="BE471"/>
  <c r="BE477"/>
  <c r="BE480"/>
  <c r="BE512"/>
  <c r="BE516"/>
  <c r="BE542"/>
  <c r="BE588"/>
  <c r="BE629"/>
  <c r="BE655"/>
  <c r="BE687"/>
  <c r="BE714"/>
  <c r="BE721"/>
  <c r="BE729"/>
  <c r="BE734"/>
  <c r="BE765"/>
  <c r="BE770"/>
  <c r="BE814"/>
  <c r="BE816"/>
  <c r="BE879"/>
  <c r="BE891"/>
  <c r="BE906"/>
  <c r="F55"/>
  <c r="BE159"/>
  <c r="BE191"/>
  <c r="BE195"/>
  <c r="BE215"/>
  <c r="BE231"/>
  <c r="BE239"/>
  <c r="BE244"/>
  <c r="BE263"/>
  <c r="BE266"/>
  <c r="BE309"/>
  <c r="BE321"/>
  <c r="BE338"/>
  <c r="BE342"/>
  <c r="BE364"/>
  <c r="BE379"/>
  <c r="BE419"/>
  <c r="BE424"/>
  <c r="BE454"/>
  <c r="BE466"/>
  <c r="BE485"/>
  <c r="BE491"/>
  <c r="BE498"/>
  <c r="BE503"/>
  <c r="BE529"/>
  <c r="BE552"/>
  <c r="BE556"/>
  <c r="BE563"/>
  <c r="BE577"/>
  <c r="BE637"/>
  <c r="BE640"/>
  <c r="BE648"/>
  <c r="BE676"/>
  <c r="BE683"/>
  <c r="BE692"/>
  <c r="BE782"/>
  <c r="BE802"/>
  <c r="BE807"/>
  <c r="BE810"/>
  <c r="BE823"/>
  <c r="BE862"/>
  <c r="BE884"/>
  <c r="BE888"/>
  <c r="BE900"/>
  <c r="F36"/>
  <c i="1" r="BC55"/>
  <c i="3" r="F35"/>
  <c i="1" r="BB56"/>
  <c i="3" r="F37"/>
  <c i="1" r="BD56"/>
  <c i="3" r="F34"/>
  <c i="1" r="BA56"/>
  <c i="4" r="F34"/>
  <c i="1" r="BA57"/>
  <c i="4" r="J34"/>
  <c i="1" r="AW57"/>
  <c i="2" r="F35"/>
  <c i="1" r="BB55"/>
  <c i="3" r="F36"/>
  <c i="1" r="BC56"/>
  <c i="3" r="J34"/>
  <c i="1" r="AW56"/>
  <c i="4" r="F35"/>
  <c i="1" r="BB57"/>
  <c i="2" r="F34"/>
  <c i="1" r="BA55"/>
  <c i="4" r="F36"/>
  <c i="1" r="BC57"/>
  <c i="2" r="F37"/>
  <c i="1" r="BD55"/>
  <c i="2" r="J34"/>
  <c i="1" r="AW55"/>
  <c i="2" l="1" r="P506"/>
  <c r="P362"/>
  <c r="R362"/>
  <c r="R103"/>
  <c r="T506"/>
  <c r="R506"/>
  <c r="T362"/>
  <c i="4" r="T86"/>
  <c r="T85"/>
  <c i="3" r="T86"/>
  <c r="T85"/>
  <c i="2" r="T103"/>
  <c r="T102"/>
  <c i="4" r="R86"/>
  <c r="R85"/>
  <c i="3" r="R86"/>
  <c r="R85"/>
  <c i="2" r="P103"/>
  <c r="P102"/>
  <c i="1" r="AU55"/>
  <c i="2" r="BK362"/>
  <c r="J362"/>
  <c r="J66"/>
  <c i="4" r="BK86"/>
  <c r="BK85"/>
  <c r="J85"/>
  <c r="J59"/>
  <c i="3" r="BK145"/>
  <c r="J145"/>
  <c r="J63"/>
  <c r="BK85"/>
  <c r="J85"/>
  <c r="J59"/>
  <c i="2" r="F33"/>
  <c i="1" r="AZ55"/>
  <c i="3" r="J33"/>
  <c i="1" r="AV56"/>
  <c r="AT56"/>
  <c r="BC54"/>
  <c r="W32"/>
  <c r="BA54"/>
  <c r="W30"/>
  <c i="4" r="F33"/>
  <c i="1" r="AZ57"/>
  <c r="BB54"/>
  <c r="AX54"/>
  <c r="AU54"/>
  <c i="3" r="F33"/>
  <c i="1" r="AZ56"/>
  <c i="4" r="J33"/>
  <c i="1" r="AV57"/>
  <c r="AT57"/>
  <c r="BD54"/>
  <c r="W33"/>
  <c i="2" r="J33"/>
  <c i="1" r="AV55"/>
  <c r="AT55"/>
  <c i="2" l="1" r="R102"/>
  <c r="BK103"/>
  <c r="J103"/>
  <c r="J60"/>
  <c i="4" r="J86"/>
  <c r="J60"/>
  <c i="1" r="W31"/>
  <c r="AW54"/>
  <c r="AK30"/>
  <c i="4" r="J30"/>
  <c i="1" r="AG57"/>
  <c i="3" r="J30"/>
  <c i="1" r="AG56"/>
  <c r="AN56"/>
  <c r="AZ54"/>
  <c r="AV54"/>
  <c r="AK29"/>
  <c r="AY54"/>
  <c i="4" l="1" r="J39"/>
  <c i="2" r="BK102"/>
  <c r="J102"/>
  <c r="J59"/>
  <c i="3" r="J39"/>
  <c i="1" r="AN57"/>
  <c r="W29"/>
  <c r="AT54"/>
  <c i="2" l="1" r="J30"/>
  <c i="1" r="AG55"/>
  <c r="AN55"/>
  <c i="2" l="1" r="J39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<sst xmlns="http://schemas.openxmlformats.org/spreadsheetml/2006/main">
  <si>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</si>
  <si>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</si>
  <si>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</si>
  <si>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</si>
  <si>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</si>
  <si>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{7cb59478-e815-4207-b32d-4b94db647ce9}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</si>
  <si>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</si>
  <si>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</si>
  <si>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</si>
  <si>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</si>
  <si>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</si>
  <si>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</si>
  <si>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</si>
  <si>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</si>
  <si>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2023062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</si>
  <si>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</si>
  <si>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</si>
  <si>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Mattoni 1873 a.s., závod Kyselka - Přístavba jímky pro nový stroj</t>
  </si>
  <si>
    <t>KSO:</t>
  </si>
  <si>
    <t/>
  </si>
  <si>
    <t>CC-CZ:</t>
  </si>
  <si>
    <t>Místo:</t>
  </si>
  <si>
    <t>Kyselka</t>
  </si>
  <si>
    <t>Datum:</t>
  </si>
  <si>
    <t>4. 10. 2023</t>
  </si>
  <si>
    <t>Zadavatel:</t>
  </si>
  <si>
    <t>IČ:</t>
  </si>
  <si>
    <t>Mattoni 1873 a.s.</t>
  </si>
  <si>
    <t>DIČ:</t>
  </si>
  <si>
    <t>Uchazeč:</t>
  </si>
  <si>
    <t>Vyplň údaj</t>
  </si>
  <si>
    <t>Projektant:</t>
  </si>
  <si>
    <t xml:space="preserve">KV engineering spol. s r.o., Ing. P. Rokůsek 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</si>
  <si>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</si>
  <si>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</si>
  <si>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</si>
  <si>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</si>
  <si>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</si>
  <si>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</si>
  <si>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</si>
  <si>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</si>
  <si>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</si>
  <si>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</si>
  <si>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</si>
  <si>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</si>
  <si>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</si>
  <si>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</si>
  <si>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</si>
  <si>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</si>
  <si>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</si>
  <si>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</si>
  <si>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</si>
  <si>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</si>
  <si>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</si>
  <si>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</si>
  <si>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</si>
  <si>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</si>
  <si>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</si>
  <si>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</si>
  <si>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</si>
  <si>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</si>
  <si>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</si>
  <si>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</si>
  <si>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</si>
  <si>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</si>
  <si>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</si>
  <si>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</si>
  <si>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</si>
  <si>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</si>
  <si>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</si>
  <si>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</si>
  <si>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</si>
  <si>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</si>
  <si>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</si>
  <si>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</si>
  <si>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</si>
  <si>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</si>
  <si>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</si>
  <si>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Přístavba jímky, nový montážní otvor pro instalaci nového zařízení</t>
  </si>
  <si>
    <t>STA</t>
  </si>
  <si>
    <t>1</t>
  </si>
  <si>
    <t>{42626bc7-a9a9-49da-9955-faf42a105d34}</t>
  </si>
  <si>
    <t>2</t>
  </si>
  <si>
    <t>SO 01.1</t>
  </si>
  <si>
    <t>Elektroinstalace a uzemnění</t>
  </si>
  <si>
    <t>{ab8e5927-5b57-428d-b03c-2b815b9affbb}</t>
  </si>
  <si>
    <t>VON</t>
  </si>
  <si>
    <t>Vedlejší a ostatní náklady</t>
  </si>
  <si>
    <t>{1193c1ae-625d-4e72-a0fc-542fee5f1566}</t>
  </si>
  <si>
    <t>KRYCÍ LIST SOUPISU PRACÍ</t>
  </si>
  <si>
    <t>Objekt:</t>
  </si>
  <si>
    <t>SO 01 - Přístavba jímky, nový montážní otvor pro instalaci nového zařízení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</si>
  <si>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</si>
  <si>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</si>
  <si>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</si>
  <si>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</si>
  <si>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</si>
  <si>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</si>
  <si>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</si>
  <si>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</si>
  <si>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</si>
  <si>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</si>
  <si>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</si>
  <si>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  94 - Lešení a stavební výtahy</t>
  </si>
  <si>
    <t xml:space="preserve">      95 - Různé dokončovací konstrukce a práce pozemních staveb</t>
  </si>
  <si>
    <t xml:space="preserve">      96 - Bourání konstrukcí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</si>
  <si>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</si>
  <si>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</si>
  <si>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</si>
  <si>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</si>
  <si>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</si>
  <si>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751 - Vzduchotechnika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</si>
  <si>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</si>
  <si>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</si>
  <si>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</si>
  <si>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</si>
  <si>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</si>
  <si>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</si>
  <si>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</si>
  <si>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</si>
  <si>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</si>
  <si>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</si>
  <si>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</si>
  <si>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</si>
  <si>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</si>
  <si>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</si>
  <si>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</si>
  <si>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</si>
  <si>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</si>
  <si>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</si>
  <si>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</si>
  <si>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</si>
  <si>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</si>
  <si>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</si>
  <si>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</si>
  <si>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</si>
  <si>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</si>
  <si>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112101122</t>
  </si>
  <si>
    <t>Odstranění stromů jehličnatých průměru kmene přes 300 do 500 mm</t>
  </si>
  <si>
    <t>kus</t>
  </si>
  <si>
    <t>CS ÚRS 2023 02</t>
  </si>
  <si>
    <t>4</t>
  </si>
  <si>
    <t>203595994</t>
  </si>
  <si>
    <t>PP</t>
  </si>
  <si>
    <t>Odstranění stromů s odřezáním kmene a s odvětvením jehličnatých bez odkornění, průměru kmene přes 300 do 500 mm</t>
  </si>
  <si>
    <t>Online PSC</t>
  </si>
  <si>
    <t>https://podminky.urs.cz/item/CS_URS_2023_02/112101122</t>
  </si>
  <si>
    <t>VV</t>
  </si>
  <si>
    <t>"v místě budoucí montážní jámy - tůje" 1</t>
  </si>
  <si>
    <t>112251102</t>
  </si>
  <si>
    <t>Odstranění pařezů průměru přes 300 do 500 mm</t>
  </si>
  <si>
    <t>-798910537</t>
  </si>
  <si>
    <t>Odstranění pařezů strojně s jejich vykopáním nebo vytrháním průměru přes 300 do 500 mm</t>
  </si>
  <si>
    <t>https://podminky.urs.cz/item/CS_URS_2023_02/112251102</t>
  </si>
  <si>
    <t>3</t>
  </si>
  <si>
    <t>162201406</t>
  </si>
  <si>
    <t>Vodorovné přemístění větví stromů jehličnatých do 1 km D kmene přes 300 do 500 mm</t>
  </si>
  <si>
    <t>1546662579</t>
  </si>
  <si>
    <t>Vodorovné přemístění větví, kmenů nebo pařezů s naložením, složením a dopravou do 1000 m větví stromů jehličnatých, průměru kmene přes 300 do 500 mm</t>
  </si>
  <si>
    <t>https://podminky.urs.cz/item/CS_URS_2023_02/162201406</t>
  </si>
  <si>
    <t>P</t>
  </si>
  <si>
    <t>Poznámka k položce:_x000d_
vč. likvidace</t>
  </si>
  <si>
    <t>162201416</t>
  </si>
  <si>
    <t>Vodorovné přemístění kmenů stromů jehličnatých do 1 km D kmene přes 300 do 500 mm</t>
  </si>
  <si>
    <t>-1281594392</t>
  </si>
  <si>
    <t>Vodorovné přemístění větví, kmenů nebo pařezů s naložením, složením a dopravou do 1000 m kmenů stromů jehličnatých, průměru přes 300 do 500 mm</t>
  </si>
  <si>
    <t>https://podminky.urs.cz/item/CS_URS_2023_02/162201416</t>
  </si>
  <si>
    <t>5</t>
  </si>
  <si>
    <t>162201422</t>
  </si>
  <si>
    <t>Vodorovné přemístění pařezů do 1 km D přes 300 do 500 mm</t>
  </si>
  <si>
    <t>1994388879</t>
  </si>
  <si>
    <t>Vodorovné přemístění větví, kmenů nebo pařezů s naložením, složením a dopravou do 1000 m pařezů kmenů, průměru přes 300 do 500 mm</t>
  </si>
  <si>
    <t>https://podminky.urs.cz/item/CS_URS_2023_02/162201422</t>
  </si>
  <si>
    <t>6</t>
  </si>
  <si>
    <t>162301942</t>
  </si>
  <si>
    <t>Příplatek k vodorovnému přemístění větví stromů jehličnatých D kmene přes 300 do 500 mm ZKD 1 km</t>
  </si>
  <si>
    <t>-323232732</t>
  </si>
  <si>
    <t>Vodorovné přemístění větví, kmenů nebo pařezů s naložením, složením a dopravou Příplatek k cenám za každých dalších i započatých 1000 m přes 1000 m větví stromů jehličnatých, o průměru kmene přes 300 do 500 mm</t>
  </si>
  <si>
    <t>https://podminky.urs.cz/item/CS_URS_2023_02/162301942</t>
  </si>
  <si>
    <t>1*9 'Přepočtené koeficientem množství</t>
  </si>
  <si>
    <t>7</t>
  </si>
  <si>
    <t>162301962</t>
  </si>
  <si>
    <t>Příplatek k vodorovnému přemístění kmenů stromů jehličnatých D kmene přes 300 do 500 mm ZKD 1 km</t>
  </si>
  <si>
    <t>-1615187701</t>
  </si>
  <si>
    <t>Vodorovné přemístění větví, kmenů nebo pařezů s naložením, složením a dopravou Příplatek k cenám za každých dalších i započatých 1000 m přes 1000 m kmenů stromů jehličnatých, průměru přes 300 do 500 mm</t>
  </si>
  <si>
    <t>https://podminky.urs.cz/item/CS_URS_2023_02/162301962</t>
  </si>
  <si>
    <t>8</t>
  </si>
  <si>
    <t>162301972</t>
  </si>
  <si>
    <t>Příplatek k vodorovnému přemístění pařezů D přes 300 do 500 mm ZKD 1 km</t>
  </si>
  <si>
    <t>1740175273</t>
  </si>
  <si>
    <t>Vodorovné přemístění větví, kmenů nebo pařezů s naložením, složením a dopravou Příplatek k cenám za každých dalších i započatých 1000 m přes 1000 m pařezů kmenů, průměru přes 300 do 500 mm</t>
  </si>
  <si>
    <t>https://podminky.urs.cz/item/CS_URS_2023_02/162301972</t>
  </si>
  <si>
    <t>9</t>
  </si>
  <si>
    <t>997013811</t>
  </si>
  <si>
    <t>Poplatek za uložení na skládce (skládkovné) stavebního odpadu dřevěného kód odpadu 17 02 01</t>
  </si>
  <si>
    <t>t</t>
  </si>
  <si>
    <t>-1900450578</t>
  </si>
  <si>
    <t>Poplatek za uložení stavebního odpadu na skládce (skládkovné) dřevěného zatříděného do Katalogu odpadů pod kódem 17 02 01</t>
  </si>
  <si>
    <t>https://podminky.urs.cz/item/CS_URS_2023_02/997013811</t>
  </si>
  <si>
    <t>" likvidace dřeva na skládce " 3,14*0,25*0,25*5*780,0*0,001</t>
  </si>
  <si>
    <t>10</t>
  </si>
  <si>
    <t>115101202</t>
  </si>
  <si>
    <t>Čerpání vody na dopravní výšku do 10 m průměrný přítok přes 500 do 1 000 l/min</t>
  </si>
  <si>
    <t>hod</t>
  </si>
  <si>
    <t>542031278</t>
  </si>
  <si>
    <t>Čerpání vody na dopravní výšku do 10 m s uvažovaným průměrným přítokem přes 500 do 1 000 l/min</t>
  </si>
  <si>
    <t>https://podminky.urs.cz/item/CS_URS_2023_02/115101202</t>
  </si>
  <si>
    <t>11</t>
  </si>
  <si>
    <t>115101302</t>
  </si>
  <si>
    <t>Pohotovost čerpací soupravy pro dopravní výšku do 10 m přítok přes 500 do 1 000 l/min</t>
  </si>
  <si>
    <t>den</t>
  </si>
  <si>
    <t>-1965812872</t>
  </si>
  <si>
    <t>Pohotovost záložní čerpací soupravy pro dopravní výšku do 10 m s uvažovaným průměrným přítokem přes 500 do 1 000 l/min</t>
  </si>
  <si>
    <t>https://podminky.urs.cz/item/CS_URS_2023_02/115101302</t>
  </si>
  <si>
    <t>12</t>
  </si>
  <si>
    <t>121151103</t>
  </si>
  <si>
    <t>Sejmutí ornice plochy do 100 m2 tl vrstvy do 200 mm strojně</t>
  </si>
  <si>
    <t>m2</t>
  </si>
  <si>
    <t>-1374919281</t>
  </si>
  <si>
    <t>Sejmutí ornice strojně při souvislé ploše do 100 m2, tl. vrstvy do 200 mm</t>
  </si>
  <si>
    <t>https://podminky.urs.cz/item/CS_URS_2023_02/121151103</t>
  </si>
  <si>
    <t>" pro pokračování výkopu jámy " 15,0*6,7</t>
  </si>
  <si>
    <t>13</t>
  </si>
  <si>
    <t>131251104</t>
  </si>
  <si>
    <t>Hloubení jam nezapažených v hornině třídy těžitelnosti I skupiny 3 objem do 500 m3 strojně</t>
  </si>
  <si>
    <t>m3</t>
  </si>
  <si>
    <t>-1379311386</t>
  </si>
  <si>
    <t>Hloubení nezapažených jam a zářezů strojně s urovnáním dna do předepsaného profilu a spádu v hornině třídy těžitelnosti I skupiny 3 přes 100 do 500 m3</t>
  </si>
  <si>
    <t>https://podminky.urs.cz/item/CS_URS_2023_02/131251104</t>
  </si>
  <si>
    <t>*rozšíření stáv. výkopu pro realizaci jímky</t>
  </si>
  <si>
    <t>"dle výpisu projektanta" 156,0</t>
  </si>
  <si>
    <t>14</t>
  </si>
  <si>
    <t>162251102</t>
  </si>
  <si>
    <t>Vodorovné přemístění přes 20 do 50 m výkopku/sypaniny z horniny třídy těžitelnosti I skupiny 1 až 3</t>
  </si>
  <si>
    <t>92197579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</si>
  <si>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</si>
  <si>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https://podminky.urs.cz/item/CS_URS_2023_02/162251102</t>
  </si>
  <si>
    <t>" zeminy pro zásyp na meziskládku a zpět" 130,6*2</t>
  </si>
  <si>
    <t>167151101</t>
  </si>
  <si>
    <t>Nakládání výkopku z hornin třídy těžitelnosti I skupiny 1 až 3 do 100 m3</t>
  </si>
  <si>
    <t>319829841</t>
  </si>
  <si>
    <t>Nakládání, skládání a překládání neulehlého výkopku nebo sypaniny strojně nakládání, množství do 100 m3, z horniny třídy těžitelnosti I, skupiny 1 až 3</t>
  </si>
  <si>
    <t>https://podminky.urs.cz/item/CS_URS_2023_02/167151101</t>
  </si>
  <si>
    <t>"na meziskládce pro zásyp" 130,6</t>
  </si>
  <si>
    <t>16</t>
  </si>
  <si>
    <t>174151101</t>
  </si>
  <si>
    <t>Zásyp jam, šachet rýh nebo kolem objektů sypaninou se zhutněním</t>
  </si>
  <si>
    <t>1549607523</t>
  </si>
  <si>
    <t>Zásyp sypaninou z jakékoliv horniny strojně s uložením výkopku ve vrstvách se zhutněním jam, šachet, rýh nebo kolem objektů v těchto vykopávkách</t>
  </si>
  <si>
    <t>https://podminky.urs.cz/item/CS_URS_2023_02/174151101</t>
  </si>
  <si>
    <t>" výkop v předstihu " 105,0</t>
  </si>
  <si>
    <t>" výkop " 156,0</t>
  </si>
  <si>
    <t>" odpočet vestavby jímky" -130,4</t>
  </si>
  <si>
    <t>17</t>
  </si>
  <si>
    <t>162751117</t>
  </si>
  <si>
    <t>Vodorovné přemístění přes 9 000 do 10000 m výkopku/sypaniny z horniny třídy těžitelnosti I skupiny 1 až 3</t>
  </si>
  <si>
    <t>-1511833299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</si>
  <si>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</si>
  <si>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https://podminky.urs.cz/item/CS_URS_2023_02/162751117</t>
  </si>
  <si>
    <t>153,0</t>
  </si>
  <si>
    <t>"zásyp" -130,6</t>
  </si>
  <si>
    <t>18</t>
  </si>
  <si>
    <t>171251101</t>
  </si>
  <si>
    <t>Uložení sypaniny do násypů nezhutněných strojně</t>
  </si>
  <si>
    <t>-1338730976</t>
  </si>
  <si>
    <t>Uložení sypanin do násypů strojně s rozprostřením sypaniny ve vrstvách a s hrubým urovnáním nezhutněných jakékoliv třídy těžitelnosti</t>
  </si>
  <si>
    <t>https://podminky.urs.cz/item/CS_URS_2023_02/171251101</t>
  </si>
  <si>
    <t>19</t>
  </si>
  <si>
    <t>171201231</t>
  </si>
  <si>
    <t>Poplatek za uložení zeminy a kamení na recyklační skládce (skládkovné) kód odpadu 17 05 04</t>
  </si>
  <si>
    <t>546388966</t>
  </si>
  <si>
    <t>Poplatek za uložení stavebního odpadu na recyklační skládce (skládkovné) zeminy a kamení zatříděného do Katalogu odpadů pod kódem 17 05 04</t>
  </si>
  <si>
    <t>https://podminky.urs.cz/item/CS_URS_2023_02/171201231</t>
  </si>
  <si>
    <t>22,4*1,8 'Přepočtené koeficientem množství</t>
  </si>
  <si>
    <t>20</t>
  </si>
  <si>
    <t>181951112</t>
  </si>
  <si>
    <t>Úprava pláně v hornině třídy těžitelnosti I skupiny 1 až 3 se zhutněním strojně</t>
  </si>
  <si>
    <t>-1142192130</t>
  </si>
  <si>
    <t>Úprava pláně vyrovnáním výškových rozdílů strojně v hornině třídy těžitelnosti I, skupiny 1 až 3 se zhutněním</t>
  </si>
  <si>
    <t>https://podminky.urs.cz/item/CS_URS_2023_02/181951112</t>
  </si>
  <si>
    <t>181351003</t>
  </si>
  <si>
    <t>Rozprostření ornice tl vrstvy do 200 mm pl do 100 m2 v rovině nebo ve svahu do 1:5 strojně</t>
  </si>
  <si>
    <t>2142759876</t>
  </si>
  <si>
    <t>Rozprostření a urovnání ornice v rovině nebo ve svahu sklonu do 1:5 strojně při souvislé ploše do 100 m2, tl. vrstvy do 200 mm</t>
  </si>
  <si>
    <t>https://podminky.urs.cz/item/CS_URS_2023_02/181351003</t>
  </si>
  <si>
    <t>22</t>
  </si>
  <si>
    <t>181411131</t>
  </si>
  <si>
    <t>Založení parkového trávníku výsevem pl do 1000 m2 v rovině a ve svahu do 1:5</t>
  </si>
  <si>
    <t>-1695987910</t>
  </si>
  <si>
    <t>Založení trávníku na půdě předem připravené plochy do 1000 m2 výsevem včetně utažení parkového v rovině nebo na svahu do 1:5</t>
  </si>
  <si>
    <t>https://podminky.urs.cz/item/CS_URS_2023_02/181411131</t>
  </si>
  <si>
    <t xml:space="preserve">" úprava okolí jímky "  100,5</t>
  </si>
  <si>
    <t>23</t>
  </si>
  <si>
    <t>M</t>
  </si>
  <si>
    <t>00572410</t>
  </si>
  <si>
    <t>osivo směs travní parková</t>
  </si>
  <si>
    <t>kg</t>
  </si>
  <si>
    <t>1070010937</t>
  </si>
  <si>
    <t>100,5*0,02 'Přepočtené koeficientem množství</t>
  </si>
  <si>
    <t>Zakládání</t>
  </si>
  <si>
    <t>24</t>
  </si>
  <si>
    <t>213141112</t>
  </si>
  <si>
    <t>Zřízení vrstvy z geotextilie v rovině nebo ve sklonu do 1:5 š přes 3 do 6 m</t>
  </si>
  <si>
    <t>-1034008271</t>
  </si>
  <si>
    <t>Zřízení vrstvy z geotextilie filtrační, separační, odvodňovací, ochranné, výztužné nebo protierozní v rovině nebo ve sklonu do 1:5, šířky přes 3 do 6 m</t>
  </si>
  <si>
    <t>https://podminky.urs.cz/item/CS_URS_2023_02/213141112</t>
  </si>
  <si>
    <t>"dle výpisu projektanta" 100,0</t>
  </si>
  <si>
    <t>25</t>
  </si>
  <si>
    <t>69311088</t>
  </si>
  <si>
    <t>geotextilie netkaná separační, ochranná, filtrační, drenážní PES 500g/m2</t>
  </si>
  <si>
    <t>235471597</t>
  </si>
  <si>
    <t>Poznámka k položce:_x000d_
dle výběru investora</t>
  </si>
  <si>
    <t>100*1,1845 'Přepočtené koeficientem množství</t>
  </si>
  <si>
    <t>26</t>
  </si>
  <si>
    <t>271532212</t>
  </si>
  <si>
    <t>Podsyp pod základové konstrukce se zhutněním z hrubého kameniva frakce 16 až 32 mm</t>
  </si>
  <si>
    <t>-2009200105</t>
  </si>
  <si>
    <t>Podsyp pod základové konstrukce se zhutněním a urovnáním povrchu z kameniva hrubého, frakce 16 - 32 mm</t>
  </si>
  <si>
    <t>https://podminky.urs.cz/item/CS_URS_2023_02/271532212</t>
  </si>
  <si>
    <t>*tl.250mm</t>
  </si>
  <si>
    <t>"pod bet. skruže pro čerpání vody-drenážní studna" 0,25*(1,3*1,3+1,8*1,8)/2*2</t>
  </si>
  <si>
    <t>*tl.400mm</t>
  </si>
  <si>
    <t>"štěrkový vsak za jímkou " 0,4*8,6*0,6</t>
  </si>
  <si>
    <t>"štěrkový vsak u okapového chodníku " 0,4*3,4*0,6</t>
  </si>
  <si>
    <t>" podkladní štěrk nového doplněného okapového chodníku z obou stran " 3,4*1,4*0,3+4,95*1,4*0,3</t>
  </si>
  <si>
    <t>*tl.150-340mm</t>
  </si>
  <si>
    <t>"pod podlahu jímky -0,760" 0,34*1,25*9,08</t>
  </si>
  <si>
    <t>"pod podlahu jímky -0,570" 0,15*5,5*9,08</t>
  </si>
  <si>
    <t>27</t>
  </si>
  <si>
    <t>273313611</t>
  </si>
  <si>
    <t>Základové desky z betonu tř. C 16/20</t>
  </si>
  <si>
    <t>1406437822</t>
  </si>
  <si>
    <t>Základy z betonu prostého desky z betonu kamenem neprokládaného tř. C 16/20</t>
  </si>
  <si>
    <t>https://podminky.urs.cz/item/CS_URS_2023_02/273313611</t>
  </si>
  <si>
    <t>Poznámka k položce:_x000d_
XC2</t>
  </si>
  <si>
    <t>"podkladní tl. 100mm" 0,1*5,9*8,0</t>
  </si>
  <si>
    <t>"podkladní u zdi haly" 0,27*0,27*8,09+(0,27+0,44)/2*0,25*6,7+0,5*0,4/2*6,7</t>
  </si>
  <si>
    <t>*ochrana hydroizolace</t>
  </si>
  <si>
    <t>"podkladní tl.50mm" 0,05*6,1*7,5</t>
  </si>
  <si>
    <t>"podkladní u zdi haly" 0,3*0,3/2*7,5</t>
  </si>
  <si>
    <t>28</t>
  </si>
  <si>
    <t>273351121</t>
  </si>
  <si>
    <t>Zřízení bednění základových desek</t>
  </si>
  <si>
    <t>1209373517</t>
  </si>
  <si>
    <t>Bednění základů desek zřízení</t>
  </si>
  <si>
    <t>https://podminky.urs.cz/item/CS_URS_2023_02/273351121</t>
  </si>
  <si>
    <t>"podkladní tl. 100mm" 0,1*2*(5,9+8,0)</t>
  </si>
  <si>
    <t>"podkladní u zdi haly" 0,5*8,09+(1,5*0,27+(0,5+0,4)/2*0,44)*6,7</t>
  </si>
  <si>
    <t>"podkladní tl.50mm" 0,35*7,5</t>
  </si>
  <si>
    <t>29</t>
  </si>
  <si>
    <t>273351122</t>
  </si>
  <si>
    <t>Odstranění bednění základových desek</t>
  </si>
  <si>
    <t>85145673</t>
  </si>
  <si>
    <t>Bednění základů desek odstranění</t>
  </si>
  <si>
    <t>https://podminky.urs.cz/item/CS_URS_2023_02/273351122</t>
  </si>
  <si>
    <t>Svislé a kompletní konstrukce</t>
  </si>
  <si>
    <t>30</t>
  </si>
  <si>
    <t>310237241</t>
  </si>
  <si>
    <t>Zazdívka otvorů pl přes 0,09 do 0,25 m2 ve zdivu nadzákladovém cihlami pálenými tl do 300 mm</t>
  </si>
  <si>
    <t>-359478173</t>
  </si>
  <si>
    <t>Zazdívka otvorů ve zdivu nadzákladovém cihlami pálenými plochy přes 0,09 m2 do 0,25 m2, ve zdi tl. do 300 mm</t>
  </si>
  <si>
    <t>https://podminky.urs.cz/item/CS_URS_2023_02/310237241</t>
  </si>
  <si>
    <t>" provizorní zazdění kontrolního otvoru pro identifikaci úrovně podlahy v hale 500/300 " 1</t>
  </si>
  <si>
    <t>31</t>
  </si>
  <si>
    <t>319201321</t>
  </si>
  <si>
    <t>Vyrovnání nerovného povrchu zdiva tl do 30 mm maltou</t>
  </si>
  <si>
    <t>-1420487403</t>
  </si>
  <si>
    <t>Vyrovnání nerovného povrchu vnitřního i vnějšího zdiva bez odsekání vadných cihel, maltou (s dodáním hmot) tl. do 30 mm</t>
  </si>
  <si>
    <t>https://podminky.urs.cz/item/CS_URS_2023_02/319201321</t>
  </si>
  <si>
    <t xml:space="preserve">*po otlučení narušené části obkladů po vybourání žb stěny </t>
  </si>
  <si>
    <t>(2*(1,27+1,13)+6,5)*0,5</t>
  </si>
  <si>
    <t>32</t>
  </si>
  <si>
    <t>346271114</t>
  </si>
  <si>
    <t>Přizdívky z cihel betonových tl 140 mm</t>
  </si>
  <si>
    <t>1451858496</t>
  </si>
  <si>
    <t>Přizdívky z cihel betonových na cementovou maltu M20 z cihel betonových, tloušťka přizdívky 140 mm</t>
  </si>
  <si>
    <t>https://podminky.urs.cz/item/CS_URS_2023_02/346271114</t>
  </si>
  <si>
    <t>*ochranná přizdívka svislé izolace - v. 2,34m</t>
  </si>
  <si>
    <t>"dle výpisu projektanta" 53,6</t>
  </si>
  <si>
    <t>33</t>
  </si>
  <si>
    <t>380321662</t>
  </si>
  <si>
    <t>Kompletní konstrukce ČOV, nádrží, vodojemů, žlabů nebo kanálů ze ŽB tř. C 30/37 tl přes 150 do 300 mm</t>
  </si>
  <si>
    <t>922742859</t>
  </si>
  <si>
    <t>Kompletní konstrukce čistíren odpadních vod, nádrží, vodojemů, kanálů z betonu železového bez výztuže a bednění bez zvýšených nároků na prostředí tř. C 30/37, tl. přes 150 do 300 mm</t>
  </si>
  <si>
    <t>https://podminky.urs.cz/item/CS_URS_2023_02/380321662</t>
  </si>
  <si>
    <t xml:space="preserve">Poznámka k položce:_x000d_
beton 30/37  XA2 XC2 XF1 </t>
  </si>
  <si>
    <t>*dle výpisu projektanta (jímka, podlaha tl.250mm, stěny tl.250mm)</t>
  </si>
  <si>
    <t>"dno a čelní stěna" 16,45</t>
  </si>
  <si>
    <t>"boční rozšíření u stěny" 0,175*2</t>
  </si>
  <si>
    <t>"boční stěny bez čela a dna" 4,65+4,625</t>
  </si>
  <si>
    <t>34</t>
  </si>
  <si>
    <t>380356231</t>
  </si>
  <si>
    <t>Bednění kompletních konstrukcí ČOV, nádrží nebo vodojemů neomítaných ploch rovinných zřízení</t>
  </si>
  <si>
    <t>2073070757</t>
  </si>
  <si>
    <t>Bednění kompletních konstrukcí čistíren odpadních vod, nádrží, vodojemů, kanálů konstrukcí neomítaných z betonu prostého nebo železového ploch rovinných zřízení</t>
  </si>
  <si>
    <t>https://podminky.urs.cz/item/CS_URS_2023_02/380356231</t>
  </si>
  <si>
    <t xml:space="preserve">*dle výpisu projektanta </t>
  </si>
  <si>
    <t>"boční stěny jímky" 18,6*2+18,5*2</t>
  </si>
  <si>
    <t>"přední stěna jímky" 19,1*2</t>
  </si>
  <si>
    <t>35</t>
  </si>
  <si>
    <t>380356232</t>
  </si>
  <si>
    <t>Bednění kompletních konstrukcí ČOV, nádrží nebo vodojemů neomítaných ploch rovinných odstranění</t>
  </si>
  <si>
    <t>-1482616393</t>
  </si>
  <si>
    <t>Bednění kompletních konstrukcí čistíren odpadních vod, nádrží, vodojemů, kanálů konstrukcí neomítaných z betonu prostého nebo železového ploch rovinných odstranění</t>
  </si>
  <si>
    <t>https://podminky.urs.cz/item/CS_URS_2023_02/380356232</t>
  </si>
  <si>
    <t>36</t>
  </si>
  <si>
    <t>311351911</t>
  </si>
  <si>
    <t>Příplatek k cenám bednění nosných nadzákladových zdí za pohledový beton</t>
  </si>
  <si>
    <t>1044953043</t>
  </si>
  <si>
    <t>Bednění nadzákladových zdí nosných Příplatek k cenám bednění za pohledový beton</t>
  </si>
  <si>
    <t>https://podminky.urs.cz/item/CS_URS_2023_02/311351911</t>
  </si>
  <si>
    <t>*dle výpisu projektanta - pohledový beton v kvalitě PB2 dle TP ČSB 03</t>
  </si>
  <si>
    <t>" odpočet přizdívky "-53,6</t>
  </si>
  <si>
    <t>37</t>
  </si>
  <si>
    <t>380361006</t>
  </si>
  <si>
    <t>Výztuž kompletních konstrukcí ČOV, nádrží nebo vodojemů z betonářské oceli 10 505</t>
  </si>
  <si>
    <t>445624580</t>
  </si>
  <si>
    <t>Výztuž kompletních konstrukcí čistíren odpadních vod, nádrží, vodojemů, kanálů z oceli 10 505 (R) nebo BSt 500</t>
  </si>
  <si>
    <t>https://podminky.urs.cz/item/CS_URS_2023_02/380361006</t>
  </si>
  <si>
    <t xml:space="preserve">" dle statiky v.č.105-23-002 " 3629,74*0,001 </t>
  </si>
  <si>
    <t>38</t>
  </si>
  <si>
    <t>953961212</t>
  </si>
  <si>
    <t>Kotvy chemickou patronou M 10 hl 90 mm do betonu, ŽB nebo kamene s vyvrtáním otvoru</t>
  </si>
  <si>
    <t>-1817864794</t>
  </si>
  <si>
    <t>Kotvy chemické s vyvrtáním otvoru do betonu, železobetonu nebo tvrdého kamene chemická patrona, velikost M 10, hloubka 90 mm</t>
  </si>
  <si>
    <t>https://podminky.urs.cz/item/CS_URS_2023_02/953961212</t>
  </si>
  <si>
    <t>Poznámka k položce:_x000d_
Hilti HIT-RE 500 V3</t>
  </si>
  <si>
    <t xml:space="preserve">* vlepovaná výztuž je obsažena v celkové výztuži nádrže   </t>
  </si>
  <si>
    <t>" kotvení žebra dna jímky do základu po 250 mm " 36</t>
  </si>
  <si>
    <t>" kotvení stěn jímky do stěny haly 2x po 250 mm " 2*20</t>
  </si>
  <si>
    <t>Úpravy povrchů, podlahy a osazování výplní</t>
  </si>
  <si>
    <t>39</t>
  </si>
  <si>
    <t>619995001</t>
  </si>
  <si>
    <t>Začištění omítek kolem oken, dveří, podlah nebo obkladů</t>
  </si>
  <si>
    <t>m</t>
  </si>
  <si>
    <t>632711305</t>
  </si>
  <si>
    <t>Začištění omítek (s dodáním hmot) kolem oken, dveří, podlah, obkladů apod.</t>
  </si>
  <si>
    <t>https://podminky.urs.cz/item/CS_URS_2023_02/619995001</t>
  </si>
  <si>
    <t>*po vybourání žb stěny - dočasné zakrytí otvoru (1,27+1,13)x6,5m</t>
  </si>
  <si>
    <t>"v místě dočasného rámu" (2*2,4+6,5)</t>
  </si>
  <si>
    <t>40</t>
  </si>
  <si>
    <t>629995101</t>
  </si>
  <si>
    <t>Očištění vnějších ploch tlakovou vodou</t>
  </si>
  <si>
    <t>-2142442117</t>
  </si>
  <si>
    <t>Očištění vnějších ploch tlakovou vodou omytím</t>
  </si>
  <si>
    <t>https://podminky.urs.cz/item/CS_URS_2023_02/629995101</t>
  </si>
  <si>
    <t xml:space="preserve">*nadzemní pohledové části betonového obvodového pláště </t>
  </si>
  <si>
    <t>"dle výpisu projektanta" 7,0</t>
  </si>
  <si>
    <t>41</t>
  </si>
  <si>
    <t>622142001</t>
  </si>
  <si>
    <t>Potažení vnějších stěn sklovláknitým pletivem vtlačeným do tenkovrstvé hmoty</t>
  </si>
  <si>
    <t>-1514432180</t>
  </si>
  <si>
    <t>Potažení vnějších ploch pletivem v ploše nebo pruzích, na plném podkladu sklovláknitým vtlačením do tmelu stěn</t>
  </si>
  <si>
    <t>https://podminky.urs.cz/item/CS_URS_2023_02/622142001</t>
  </si>
  <si>
    <t>*nadzemní pohledové části betonového obvodového pláště po očištění</t>
  </si>
  <si>
    <t>42</t>
  </si>
  <si>
    <t>622151021</t>
  </si>
  <si>
    <t>Penetrační akrylátový nátěr vnějších mozaikových tenkovrstvých omítek stěn</t>
  </si>
  <si>
    <t>-1524411943</t>
  </si>
  <si>
    <t>Penetrační nátěr vnějších pastovitých tenkovrstvých omítek mozaikových akrylátový stěn</t>
  </si>
  <si>
    <t>https://podminky.urs.cz/item/CS_URS_2023_02/622151021</t>
  </si>
  <si>
    <t>43</t>
  </si>
  <si>
    <t>622511112</t>
  </si>
  <si>
    <t>Tenkovrstvá akrylátová mozaiková střednězrnná omítka vnějších stěn</t>
  </si>
  <si>
    <t>-1340859443</t>
  </si>
  <si>
    <t>Omítka tenkovrstvá akrylátová vnějších ploch probarvená bez penetrace mozaiková střednězrnná stěn</t>
  </si>
  <si>
    <t>https://podminky.urs.cz/item/CS_URS_2023_02/622511112</t>
  </si>
  <si>
    <t>Poznámka k položce:_x000d_
šedá barva</t>
  </si>
  <si>
    <t xml:space="preserve">*nadzemní pohledové části beton. obvod. pláště v části přiléhající k jímce </t>
  </si>
  <si>
    <t>44</t>
  </si>
  <si>
    <t>631311117</t>
  </si>
  <si>
    <t>Mazanina tl přes 50 do 80 mm z betonu prostého bez zvýšených nároků na prostředí tř. C 30/37</t>
  </si>
  <si>
    <t>-1722354939</t>
  </si>
  <si>
    <t>Mazanina z betonu prostého bez zvýšených nároků na prostředí tl. přes 50 do 80 mm tř. C 30/37</t>
  </si>
  <si>
    <t>https://podminky.urs.cz/item/CS_URS_2023_02/631311117</t>
  </si>
  <si>
    <t>"vyrovnávacíě drátkobetonová deska " 6,35*7,0*(0,07+0,09)/2</t>
  </si>
  <si>
    <t>45</t>
  </si>
  <si>
    <t>631311137</t>
  </si>
  <si>
    <t>Mazanina tl přes 120 do 240 mm z betonu prostého bez zvýšených nároků na prostředí tř. C 30/37</t>
  </si>
  <si>
    <t>-1116432956</t>
  </si>
  <si>
    <t>Mazanina z betonu prostého bez zvýšených nároků na prostředí tl. přes 120 do 240 mm tř. C 30/37</t>
  </si>
  <si>
    <t>https://podminky.urs.cz/item/CS_URS_2023_02/631311137</t>
  </si>
  <si>
    <t>" doplnění mazaniny v pruhu u haly " 6,5*0,4*0,3</t>
  </si>
  <si>
    <t>46</t>
  </si>
  <si>
    <t>631319021</t>
  </si>
  <si>
    <t>Příplatek k mazanině tl přes 50 do 80 mm za přehlazení s poprášením cementem</t>
  </si>
  <si>
    <t>1526714943</t>
  </si>
  <si>
    <t>Příplatek k cenám mazanin za úpravu povrchu mazaniny přehlazením s poprášením cementem pro konečnou úpravu, mazanina tl. přes 50 do 80 mm (40 kg/m3)</t>
  </si>
  <si>
    <t>https://podminky.urs.cz/item/CS_URS_2023_02/631319021</t>
  </si>
  <si>
    <t>47</t>
  </si>
  <si>
    <t>631319023</t>
  </si>
  <si>
    <t>Příplatek k mazanině tl přes 120 do 240 mm za přehlazení s poprášením cementem</t>
  </si>
  <si>
    <t>-1135237102</t>
  </si>
  <si>
    <t>Příplatek k cenám mazanin za úpravu povrchu mazaniny přehlazením s poprášením cementem pro konečnou úpravu, mazanina tl. přes 120 do 240 mm (10 kg/m3)</t>
  </si>
  <si>
    <t>https://podminky.urs.cz/item/CS_URS_2023_02/631319023</t>
  </si>
  <si>
    <t>48</t>
  </si>
  <si>
    <t>631319223R</t>
  </si>
  <si>
    <t>Příplatek k mazaninám za přidání polypropylenových a polyethylenových vláken pro objemové vyztužení 4,5 kg/m3</t>
  </si>
  <si>
    <t>352721076</t>
  </si>
  <si>
    <t>"vyrovnávací" 6,35*7,0*(0,07+0,09)/2</t>
  </si>
  <si>
    <t>49</t>
  </si>
  <si>
    <t>632481213</t>
  </si>
  <si>
    <t>Separační vrstva z PE fólie</t>
  </si>
  <si>
    <t>-745875244</t>
  </si>
  <si>
    <t>Separační vrstva k oddělení podlahových vrstev z polyetylénové fólie</t>
  </si>
  <si>
    <t>https://podminky.urs.cz/item/CS_URS_2023_02/632481213</t>
  </si>
  <si>
    <t>"na podkl.beton" 7,8*6,5+0,375*8,09</t>
  </si>
  <si>
    <t>50</t>
  </si>
  <si>
    <t>631311135</t>
  </si>
  <si>
    <t>Mazanina tl přes 120 do 240 mm z betonu prostého bez zvýšených nároků na prostředí tř. C 20/25</t>
  </si>
  <si>
    <t>-753783102</t>
  </si>
  <si>
    <t>Mazanina z betonu prostého bez zvýšených nároků na prostředí tl. přes 120 do 240 mm tř. C 20/25</t>
  </si>
  <si>
    <t>https://podminky.urs.cz/item/CS_URS_2023_02/631311135</t>
  </si>
  <si>
    <t>" beton nového doplněného okapového chodníku ve spádu z obou stran " 3,4*1,4*(0,1+0,15)/2+4,95*1,4*(0,1+0,15)/2</t>
  </si>
  <si>
    <t xml:space="preserve">" podkladní beton nového betonového žlabu - zesílení lože " 4,95*0,6*0,2 </t>
  </si>
  <si>
    <t>51</t>
  </si>
  <si>
    <t>631319175</t>
  </si>
  <si>
    <t>Příplatek k mazanině tl přes 120 do 240 mm za stržení povrchu spodní vrstvy před vložením výztuže</t>
  </si>
  <si>
    <t>1960237827</t>
  </si>
  <si>
    <t>Příplatek k cenám mazanin za stržení povrchu spodní vrstvy mazaniny latí před vložením výztuže nebo pletiva pro tl. obou vrstev mazaniny přes 120 do 240 mm</t>
  </si>
  <si>
    <t>https://podminky.urs.cz/item/CS_URS_2023_02/631319175</t>
  </si>
  <si>
    <t>52</t>
  </si>
  <si>
    <t>631362021</t>
  </si>
  <si>
    <t>Výztuž mazanin svařovanými sítěmi Kari</t>
  </si>
  <si>
    <t>1083209282</t>
  </si>
  <si>
    <t>Výztuž mazanin ze svařovaných sítí z drátů typu KARI</t>
  </si>
  <si>
    <t>https://podminky.urs.cz/item/CS_URS_2023_02/631362021</t>
  </si>
  <si>
    <t>* sítě 100/100/4</t>
  </si>
  <si>
    <t>" beton nového doplněného okapového chodníku ve spádu z obou stran " (3,4*1,4+4,95*1,4)*0,986*2*1,15*0,001</t>
  </si>
  <si>
    <t>Trubní vedení</t>
  </si>
  <si>
    <t>53</t>
  </si>
  <si>
    <t>893215121</t>
  </si>
  <si>
    <t>Šachtice domovní vodovodní obestavěný prostor do 0,75 m3 se stěnami z betonu s poklopem</t>
  </si>
  <si>
    <t>178302945</t>
  </si>
  <si>
    <t>Šachtice domovní pro vodoměry nebo vodovodní uzávěry se stěnami z betonu se základovou deskou (dnem) z betonu s cementovým potěrem, s vyspravením nerovností, s vynecháním prostupů ve stěnách pro potrubí a jeho obetonováním, s dodáním a osazením poklopu vel. 500x500 mm obestavěného prostoru do 0,75 m3</t>
  </si>
  <si>
    <t>https://podminky.urs.cz/item/CS_URS_2023_02/893215121</t>
  </si>
  <si>
    <t>" zřízení šachtičky pro případné čerpání vody v nové podlaze " 0,3*0,3*0,2</t>
  </si>
  <si>
    <t>54</t>
  </si>
  <si>
    <t>894410213</t>
  </si>
  <si>
    <t>Osazení betonových dílců pro kanalizační šachty DN 1000 skruž rovná výšky 1000 mm</t>
  </si>
  <si>
    <t>1577548583</t>
  </si>
  <si>
    <t>Osazení betonových dílců šachet kanalizačních skruž rovná DN 1000, výšky 1000 mm</t>
  </si>
  <si>
    <t>https://podminky.urs.cz/item/CS_URS_2023_02/894410213</t>
  </si>
  <si>
    <t>"bet. skruž pro čerpání vody-drenážní studna" 2</t>
  </si>
  <si>
    <t>55</t>
  </si>
  <si>
    <t>59224070</t>
  </si>
  <si>
    <t>skruž betonová DN 1000x1000 PS, 100x100x12cm</t>
  </si>
  <si>
    <t>-1322949738</t>
  </si>
  <si>
    <t>56</t>
  </si>
  <si>
    <t>HZS1292</t>
  </si>
  <si>
    <t>Hodinová zúčtovací sazba stavební dělník</t>
  </si>
  <si>
    <t>512</t>
  </si>
  <si>
    <t>1777588838</t>
  </si>
  <si>
    <t>Hodinové zúčtovací sazby profesí HSV zemní a pomocné práce stavební dělník</t>
  </si>
  <si>
    <t>https://podminky.urs.cz/item/CS_URS_2023_02/HZS1292</t>
  </si>
  <si>
    <t>" rozebrání čerpacích šachet " 3</t>
  </si>
  <si>
    <t>Ostatní konstrukce a práce, bourání</t>
  </si>
  <si>
    <t>94</t>
  </si>
  <si>
    <t>Lešení a stavební výtahy</t>
  </si>
  <si>
    <t>57</t>
  </si>
  <si>
    <t>944611111</t>
  </si>
  <si>
    <t>Montáž ochranné plachty z textilie z umělých vláken</t>
  </si>
  <si>
    <t>353258263</t>
  </si>
  <si>
    <t>Plachta ochranná zavěšená na konstrukci lešení z textilie z umělých vláken montáž</t>
  </si>
  <si>
    <t>https://podminky.urs.cz/item/CS_URS_2023_02/944611111</t>
  </si>
  <si>
    <t>" zavěšení ochranné plachty ze střechy " 8,0*6,0</t>
  </si>
  <si>
    <t>58</t>
  </si>
  <si>
    <t>944611211</t>
  </si>
  <si>
    <t>Příplatek k ochranné plachtě za každý den použití</t>
  </si>
  <si>
    <t>2064531321</t>
  </si>
  <si>
    <t>Plachta ochranná zavěšená na konstrukci lešení z textilie z umělých vláken příplatek k ceně za každý den použití</t>
  </si>
  <si>
    <t>https://podminky.urs.cz/item/CS_URS_2023_02/944611211</t>
  </si>
  <si>
    <t>48*60 'Přepočtené koeficientem množství</t>
  </si>
  <si>
    <t>59</t>
  </si>
  <si>
    <t>944611811</t>
  </si>
  <si>
    <t>Demontáž ochranné plachty z textilie z umělých vláken</t>
  </si>
  <si>
    <t>-1620379919</t>
  </si>
  <si>
    <t>Plachta ochranná zavěšená na konstrukci lešení z textilie z umělých vláken demontáž</t>
  </si>
  <si>
    <t>https://podminky.urs.cz/item/CS_URS_2023_02/944611811</t>
  </si>
  <si>
    <t>60</t>
  </si>
  <si>
    <t>949101112</t>
  </si>
  <si>
    <t>Lešení pomocné pro objekty pozemních staveb s lešeňovou podlahou v přes 1,9 do 3,5 m zatížení do 150 kg/m2</t>
  </si>
  <si>
    <t>710674804</t>
  </si>
  <si>
    <t>Lešení pomocné pracovní pro objekty pozemních staveb pro zatížení do 150 kg/m2, o výšce lešeňové podlahy přes 1,9 do 3,5 m</t>
  </si>
  <si>
    <t>https://podminky.urs.cz/item/CS_URS_2023_02/949101112</t>
  </si>
  <si>
    <t>" pro zřízení konstrukce dočasné ochranné stěny " 8,0*1,2</t>
  </si>
  <si>
    <t>61</t>
  </si>
  <si>
    <t>941111121</t>
  </si>
  <si>
    <t>Montáž lešení řadového trubkového lehkého s podlahami zatížení do 200 kg/m2 š od 0,9 do 1,2 m v do 10 m</t>
  </si>
  <si>
    <t>424982564</t>
  </si>
  <si>
    <t>Lešení řadové trubkové lehké pracovní s podlahami s provozním zatížením tř. 3 do 200 kg/m2 šířky tř. W09 od 0,9 do 1,2 m, výšky výšky do 10 m montáž</t>
  </si>
  <si>
    <t>https://podminky.urs.cz/item/CS_URS_2023_02/941111121</t>
  </si>
  <si>
    <t xml:space="preserve">*pro obezdívku a zakrytí jímky </t>
  </si>
  <si>
    <t>(7,5+6,725*2+2*1,5*2)*2,0</t>
  </si>
  <si>
    <t>"po obou staranách haly " (0,6+1,5)*2,0*2</t>
  </si>
  <si>
    <t>*pro demontáž panelů z části haly ozn.3 a zpětnou montáž a nerez rám - 2x postavit a 2x zbourat</t>
  </si>
  <si>
    <t>(7,8+2*1,5)*5,0*2</t>
  </si>
  <si>
    <t>62</t>
  </si>
  <si>
    <t>941111221</t>
  </si>
  <si>
    <t>Příplatek k lešení řadovému trubkovému lehkému s podlahami do 200 kg/m2 š od 0,9 do 1,2 m v 10 m za každý den použití</t>
  </si>
  <si>
    <t>-1345043298</t>
  </si>
  <si>
    <t>Lešení řadové trubkové lehké pracovní s podlahami s provozním zatížením tř. 3 do 200 kg/m2 šířky tř. W09 od 0,9 do 1,2 m, výšky výšky do 10 m příplatek k ceně za každý den použití</t>
  </si>
  <si>
    <t>https://podminky.urs.cz/item/CS_URS_2023_02/941111221</t>
  </si>
  <si>
    <t>116,3*30 'Přepočtené koeficientem množství</t>
  </si>
  <si>
    <t>63</t>
  </si>
  <si>
    <t>941111821</t>
  </si>
  <si>
    <t>Demontáž lešení řadového trubkového lehkého s podlahami zatížení do 200 kg/m2 š od 0,9 do 1,2 m v do 10 m</t>
  </si>
  <si>
    <t>-221434326</t>
  </si>
  <si>
    <t>Lešení řadové trubkové lehké pracovní s podlahami s provozním zatížením tř. 3 do 200 kg/m2 šířky tř. W09 od 0,9 do 1,2 m, výšky výšky do 10 m demontáž</t>
  </si>
  <si>
    <t>https://podminky.urs.cz/item/CS_URS_2023_02/941111821</t>
  </si>
  <si>
    <t>64</t>
  </si>
  <si>
    <t>993111111</t>
  </si>
  <si>
    <t>Dovoz a odvoz lešení řadového do 10 km včetně naložení a složení</t>
  </si>
  <si>
    <t>-1192187958</t>
  </si>
  <si>
    <t>Dovoz a odvoz lešení včetně naložení a složení řadového, na vzdálenost do 10 km</t>
  </si>
  <si>
    <t>https://podminky.urs.cz/item/CS_URS_2023_02/993111111</t>
  </si>
  <si>
    <t>95</t>
  </si>
  <si>
    <t>Různé dokončovací konstrukce a práce pozemních staveb</t>
  </si>
  <si>
    <t>65</t>
  </si>
  <si>
    <t>931994111</t>
  </si>
  <si>
    <t>Těsnění styčné spáry u prefa dílců bobtnajícím profilem</t>
  </si>
  <si>
    <t>-1708695784</t>
  </si>
  <si>
    <t>Těsnění spáry betonové konstrukce pásy, profily, tmely profilem, spáry styčné u prefa dílců bobtnajícím</t>
  </si>
  <si>
    <t>https://podminky.urs.cz/item/CS_URS_2023_02/931994111</t>
  </si>
  <si>
    <t xml:space="preserve">Poznámka k položce:_x000d_
 např._x000d_
MIRRA WATERSTOP LONG TIME 25/20 černý, _x000d_
včetně upevňovací mřížky a kotvení </t>
  </si>
  <si>
    <t xml:space="preserve">* utěsnění spar boptnající bentonitovou páskou </t>
  </si>
  <si>
    <t>" mezi stěnou a podlahou - vodorovně" 12,8</t>
  </si>
  <si>
    <t>" mezi stěnou a stěnou - svisle " 12,8*2</t>
  </si>
  <si>
    <t>66</t>
  </si>
  <si>
    <t>952901221</t>
  </si>
  <si>
    <t>Vyčištění budov průmyslových objektů při jakékoliv výšce podlaží</t>
  </si>
  <si>
    <t>747950613</t>
  </si>
  <si>
    <t>Vyčištění budov nebo objektů před předáním do užívání průmyslových budov a objektů výrobních, skladovacích, garáží, dílen nebo hal apod. s nespalnou podlahou jakékoliv výšky podlaží</t>
  </si>
  <si>
    <t>https://podminky.urs.cz/item/CS_URS_2023_02/952901221</t>
  </si>
  <si>
    <t>"podlaha v hale zasažena stav. pracemi" 8,0*3,0</t>
  </si>
  <si>
    <t>67</t>
  </si>
  <si>
    <t>952901411</t>
  </si>
  <si>
    <t>Vyčištění ostatních objektů (kanálů, zásobníků, kůlen) při jakékoliv výšce podlaží</t>
  </si>
  <si>
    <t>-2100274632</t>
  </si>
  <si>
    <t>Vyčištění budov nebo objektů před předáním do užívání ostatních objektů (např. kanálů, zásobníků, kůlen apod.) jakékoliv výšky podlaží</t>
  </si>
  <si>
    <t>https://podminky.urs.cz/item/CS_URS_2023_02/952901411</t>
  </si>
  <si>
    <t>"jímka" 7,0*6,35</t>
  </si>
  <si>
    <t>68</t>
  </si>
  <si>
    <t>935112211</t>
  </si>
  <si>
    <t>Osazení příkopového žlabu do betonu tl 100 mm z betonových tvárnic š 800 mm</t>
  </si>
  <si>
    <t>-1854186387</t>
  </si>
  <si>
    <t>Osazení betonového příkopového žlabu s vyplněním a zatřením spár cementovou maltou s ložem tl. 100 mm z betonu prostého z betonových příkopových tvárnic šířky přes 500 do 800 mm</t>
  </si>
  <si>
    <t>https://podminky.urs.cz/item/CS_URS_2023_02/935112211</t>
  </si>
  <si>
    <t>" nový betonový žlab " 4,95</t>
  </si>
  <si>
    <t>69</t>
  </si>
  <si>
    <t>59227024R</t>
  </si>
  <si>
    <t>žlabovka příkopová betonová 576/650x330x80mm</t>
  </si>
  <si>
    <t>-1957373814</t>
  </si>
  <si>
    <t>70</t>
  </si>
  <si>
    <t>916331112</t>
  </si>
  <si>
    <t>Osazení zahradního obrubníku betonového do lože z betonu s boční opěrou</t>
  </si>
  <si>
    <t>-1606494361</t>
  </si>
  <si>
    <t>Osazení zahradního obrubníku betonového s ložem tl. od 50 do 100 mm z betonu prostého tř. C 12/15 s boční opěrou z betonu prostého tř. C 12/15</t>
  </si>
  <si>
    <t>https://podminky.urs.cz/item/CS_URS_2023_02/916331112</t>
  </si>
  <si>
    <t>" obrubník štěrkového vsaku za jímkou " 8,6+2*1,2</t>
  </si>
  <si>
    <t>" obrubník štěrkového vsaku u okapového chodníku " 3,4</t>
  </si>
  <si>
    <t>71</t>
  </si>
  <si>
    <t>59217008</t>
  </si>
  <si>
    <t>obrubník betonový parkový 1000x80x200mm</t>
  </si>
  <si>
    <t>1253039832</t>
  </si>
  <si>
    <t>0,6</t>
  </si>
  <si>
    <t>72</t>
  </si>
  <si>
    <t>916991121</t>
  </si>
  <si>
    <t>Lože pod obrubníky, krajníky nebo obruby z dlažebních kostek z betonu prostého</t>
  </si>
  <si>
    <t>1474768173</t>
  </si>
  <si>
    <t>Lože pod obrubníky, krajníky nebo obruby z dlažebních kostek z betonu prostého</t>
  </si>
  <si>
    <t>https://podminky.urs.cz/item/CS_URS_2023_02/916991121</t>
  </si>
  <si>
    <t>(11,0+3,4)*0,15*0,15</t>
  </si>
  <si>
    <t>96</t>
  </si>
  <si>
    <t>Bourání konstrukcí</t>
  </si>
  <si>
    <t>73</t>
  </si>
  <si>
    <t>977151114</t>
  </si>
  <si>
    <t>Jádrové vrty diamantovými korunkami do stavebních materiálů D přes 50 do 60 mm</t>
  </si>
  <si>
    <t>1019480075</t>
  </si>
  <si>
    <t>Jádrové vrty diamantovými korunkami do stavebních materiálů (železobetonu, betonu, cihel, obkladů, dlažeb, kamene) průměru přes 50 do 60 mm</t>
  </si>
  <si>
    <t>https://podminky.urs.cz/item/CS_URS_2023_02/977151114</t>
  </si>
  <si>
    <t>* předvrtání bourané stěny zevnitř</t>
  </si>
  <si>
    <t>8*0,3</t>
  </si>
  <si>
    <t>74</t>
  </si>
  <si>
    <t>919735123</t>
  </si>
  <si>
    <t>Řezání stávajícího betonového krytu hl přes 100 do 150 mm</t>
  </si>
  <si>
    <t>-1198931500</t>
  </si>
  <si>
    <t>Řezání stávajícího betonového krytu nebo podkladu hloubky přes 100 do 150 mm</t>
  </si>
  <si>
    <t>https://podminky.urs.cz/item/CS_URS_2023_02/919735123</t>
  </si>
  <si>
    <t>" zaříznutí stávajícího okapového chodníku " 1,4*2</t>
  </si>
  <si>
    <t>75</t>
  </si>
  <si>
    <t>962052211</t>
  </si>
  <si>
    <t>Bourání zdiva nadzákladového ze ŽB přes 1 m3</t>
  </si>
  <si>
    <t>-2131894678</t>
  </si>
  <si>
    <t>Bourání zdiva železobetonového nadzákladového, objemu přes 1 m3</t>
  </si>
  <si>
    <t>https://podminky.urs.cz/item/CS_URS_2023_02/962052211</t>
  </si>
  <si>
    <t xml:space="preserve">* ozn. 6 </t>
  </si>
  <si>
    <t>0,3*1,27*6,5</t>
  </si>
  <si>
    <t>0,25*1,13*6,5</t>
  </si>
  <si>
    <t>76</t>
  </si>
  <si>
    <t>968062455</t>
  </si>
  <si>
    <t>Vybourání dřevěných dveřních zárubní pl do 2 m2</t>
  </si>
  <si>
    <t>-217856486</t>
  </si>
  <si>
    <t>Vybourání dřevěných rámů oken s křídly, dveřních zárubní, vrat, stěn, ostění nebo obkladů dveřních zárubní, plochy do 2 m2</t>
  </si>
  <si>
    <t>https://podminky.urs.cz/item/CS_URS_2023_02/968062455</t>
  </si>
  <si>
    <t>*dočasné zakrytí otvoru - průchod opatřený uzávěrem (dveřmi)</t>
  </si>
  <si>
    <t>0,9*1,97</t>
  </si>
  <si>
    <t>77</t>
  </si>
  <si>
    <t>973042461</t>
  </si>
  <si>
    <t>Vysekání kapes ve zdivu z betonu pl do 0,25 m2 hl do 450 mm</t>
  </si>
  <si>
    <t>770684954</t>
  </si>
  <si>
    <t>Vysekání výklenků nebo kapes ve zdivu betonovém kapes, plochy do 0,25 m2, hl. do 450 mm</t>
  </si>
  <si>
    <t>https://podminky.urs.cz/item/CS_URS_2023_02/973042461</t>
  </si>
  <si>
    <t>"pro U 300" 2</t>
  </si>
  <si>
    <t>78</t>
  </si>
  <si>
    <t>971042441</t>
  </si>
  <si>
    <t>Vybourání otvorů v betonových příčkách a zdech pl do 0,25 m2 tl do 300 mm</t>
  </si>
  <si>
    <t>415777952</t>
  </si>
  <si>
    <t>Vybourání otvorů v betonových příčkách a zdech základových nebo nadzákladových plochy do 0,25 m2, tl. do 300 mm</t>
  </si>
  <si>
    <t>https://podminky.urs.cz/item/CS_URS_2023_02/971042441</t>
  </si>
  <si>
    <t>" vybourání kontrolního otvoru pro identifikaci úrovně podlahy v hale 500/300 " 1</t>
  </si>
  <si>
    <t>79</t>
  </si>
  <si>
    <t>971033441</t>
  </si>
  <si>
    <t>Vybourání otvorů ve zdivu cihelném pl do 0,25 m2 na MVC nebo MV tl do 300 mm</t>
  </si>
  <si>
    <t>1708179712</t>
  </si>
  <si>
    <t>Vybourání otvorů ve zdivu základovém nebo nadzákladovém z cihel, tvárnic, příčkovek z cihel pálených na maltu vápennou nebo vápenocementovou plochy do 0,25 m2, tl. do 300 mm</t>
  </si>
  <si>
    <t>https://podminky.urs.cz/item/CS_URS_2023_02/971033441</t>
  </si>
  <si>
    <t>" opětovné vybourání zazděného kontrolního otvoru pro identifikaci úrovně podlahy v hale 500/300 " 1</t>
  </si>
  <si>
    <t>80</t>
  </si>
  <si>
    <t>978059541</t>
  </si>
  <si>
    <t>Odsekání a odebrání obkladů stěn z vnitřních obkládaček plochy přes 1 m2</t>
  </si>
  <si>
    <t>-1004242589</t>
  </si>
  <si>
    <t>Odsekání obkladů stěn včetně otlučení podkladní omítky až na zdivo z obkládaček vnitřních, z jakýchkoliv materiálů, plochy přes 1 m2</t>
  </si>
  <si>
    <t>https://podminky.urs.cz/item/CS_URS_2023_02/978059541</t>
  </si>
  <si>
    <t xml:space="preserve">*narušená část obkladů po vybourání žb stěny </t>
  </si>
  <si>
    <t>81</t>
  </si>
  <si>
    <t>977211112</t>
  </si>
  <si>
    <t>Řezání stěnovou pilou betonových nebo ŽB kcí s výztuží průměru do 16 mm hl přes 200 do 350 mm</t>
  </si>
  <si>
    <t>2110999634</t>
  </si>
  <si>
    <t>Řezání konstrukcí stěnovou pilou betonových nebo železobetonových průměru řezané výztuže do 16 mm hloubka řezu přes 200 do 350 mm</t>
  </si>
  <si>
    <t>https://podminky.urs.cz/item/CS_URS_2023_02/977211112</t>
  </si>
  <si>
    <t>* ozn. 6 provádět z venkovního prostoru</t>
  </si>
  <si>
    <t>((1,27+1,13)*2+6,5)</t>
  </si>
  <si>
    <t>997</t>
  </si>
  <si>
    <t>Přesun sutě</t>
  </si>
  <si>
    <t>82</t>
  </si>
  <si>
    <t>997013111</t>
  </si>
  <si>
    <t>Vnitrostaveništní doprava suti a vybouraných hmot pro budovy v do 6 m s použitím mechanizace</t>
  </si>
  <si>
    <t>-14417995</t>
  </si>
  <si>
    <t>Vnitrostaveništní doprava suti a vybouraných hmot vodorovně do 50 m svisle s použitím mechanizace pro budovy a haly výšky do 6 m</t>
  </si>
  <si>
    <t>https://podminky.urs.cz/item/CS_URS_2023_02/997013111</t>
  </si>
  <si>
    <t>83</t>
  </si>
  <si>
    <t>997013501</t>
  </si>
  <si>
    <t>Odvoz suti a vybouraných hmot na skládku nebo meziskládku do 1 km se složením</t>
  </si>
  <si>
    <t>141974288</t>
  </si>
  <si>
    <t>Odvoz suti a vybouraných hmot na skládku nebo meziskládku se složením, na vzdálenost do 1 km</t>
  </si>
  <si>
    <t>https://podminky.urs.cz/item/CS_URS_2023_02/997013501</t>
  </si>
  <si>
    <t>" všechno bourané " 14,305</t>
  </si>
  <si>
    <t xml:space="preserve">"odečet odd.767 a 764 -  původní  vybourané zpět" -(1,09+0,015)</t>
  </si>
  <si>
    <t>84</t>
  </si>
  <si>
    <t>997013509</t>
  </si>
  <si>
    <t>Příplatek k odvozu suti a vybouraných hmot na skládku ZKD 1 km přes 1 km</t>
  </si>
  <si>
    <t>-1858810335</t>
  </si>
  <si>
    <t>Odvoz suti a vybouraných hmot na skládku nebo meziskládku se složením, na vzdálenost Příplatek k ceně za každý další i započatý 1 km přes 1 km</t>
  </si>
  <si>
    <t>https://podminky.urs.cz/item/CS_URS_2023_02/997013509</t>
  </si>
  <si>
    <t>13,2*9 'Přepočtené koeficientem množství</t>
  </si>
  <si>
    <t>85</t>
  </si>
  <si>
    <t>997013631</t>
  </si>
  <si>
    <t>Poplatek za uložení na skládce (skládkovné) stavebního odpadu směsného kód odpadu 17 09 04</t>
  </si>
  <si>
    <t>1165864931</t>
  </si>
  <si>
    <t>Poplatek za uložení stavebního odpadu na skládce (skládkovné) směsného stavebního a demoličního zatříděného do Katalogu odpadů pod kódem 17 09 04</t>
  </si>
  <si>
    <t>https://podminky.urs.cz/item/CS_URS_2023_02/997013631</t>
  </si>
  <si>
    <t>"odečet odd.767 - původní zpět" -1,09</t>
  </si>
  <si>
    <t>"odečet odd.764 - původní zpět " -0,015</t>
  </si>
  <si>
    <t>" beton, cihly " -(0,015+10,351+0,368+0,165+0,138)</t>
  </si>
  <si>
    <t>86</t>
  </si>
  <si>
    <t>997013869</t>
  </si>
  <si>
    <t>Poplatek za uložení stavebního odpadu na recyklační skládce (skládkovné) ze směsí betonu, cihel a keramických výrobků kód odpadu 17 01 07</t>
  </si>
  <si>
    <t>-540059207</t>
  </si>
  <si>
    <t>Poplatek za uložení stavebního odpadu na recyklační skládce (skládkovné) ze směsí nebo oddělených frakcí betonu, cihel a keramických výrobků zatříděného do Katalogu odpadů pod kódem 17 01 07</t>
  </si>
  <si>
    <t>https://podminky.urs.cz/item/CS_URS_2023_02/997013869</t>
  </si>
  <si>
    <t>" beton, cihly " 0,015+10,351+0,368+0,165+0,138</t>
  </si>
  <si>
    <t>998</t>
  </si>
  <si>
    <t>Přesun hmot</t>
  </si>
  <si>
    <t>87</t>
  </si>
  <si>
    <t>998142251</t>
  </si>
  <si>
    <t>Přesun hmot pro nádrže, jímky, zásobníky a jámy betonové monolitické v do 25 m</t>
  </si>
  <si>
    <t>-1359116126</t>
  </si>
  <si>
    <t>Přesun hmot pro nádrže, jímky, zásobníky a jámy pozemní mimo zemědělství se svislou nosnou konstrukcí monolitickou betonovou tyčovou nebo plošnou vodorovná dopravní vzdálenost do 50 m výšky do 25 m</t>
  </si>
  <si>
    <t>https://podminky.urs.cz/item/CS_URS_2023_02/998142251</t>
  </si>
  <si>
    <t>PSV</t>
  </si>
  <si>
    <t>Práce a dodávky PSV</t>
  </si>
  <si>
    <t>711</t>
  </si>
  <si>
    <t>Izolace proti vodě, vlhkosti a plynům</t>
  </si>
  <si>
    <t>88</t>
  </si>
  <si>
    <t>711111001</t>
  </si>
  <si>
    <t>Provedení izolace proti zemní vlhkosti vodorovné za studena nátěrem penetračním</t>
  </si>
  <si>
    <t>-1166452796</t>
  </si>
  <si>
    <t>Provedení izolace proti zemní vlhkosti natěradly a tmely za studena na ploše vodorovné V nátěrem penetračním</t>
  </si>
  <si>
    <t>https://podminky.urs.cz/item/CS_URS_2023_02/711111001</t>
  </si>
  <si>
    <t>89</t>
  </si>
  <si>
    <t>11163150</t>
  </si>
  <si>
    <t>lak penetrační asfaltový</t>
  </si>
  <si>
    <t>-260860542</t>
  </si>
  <si>
    <t>Poznámka k položce:_x000d_
např.penetrační lak Den Braven BrAlp</t>
  </si>
  <si>
    <t>53,734*0,0003 'Přepočtené koeficientem množství</t>
  </si>
  <si>
    <t>90</t>
  </si>
  <si>
    <t>711112001</t>
  </si>
  <si>
    <t>Provedení izolace proti zemní vlhkosti svislé za studena nátěrem penetračním</t>
  </si>
  <si>
    <t>-917033591</t>
  </si>
  <si>
    <t>Provedení izolace proti zemní vlhkosti natěradly a tmely za studena na ploše svislé S nátěrem penetračním</t>
  </si>
  <si>
    <t>https://podminky.urs.cz/item/CS_URS_2023_02/711112001</t>
  </si>
  <si>
    <t>(7,5+(6,725+0,28)*2)*2,34</t>
  </si>
  <si>
    <t>"zadní stěna přiléhající k objektu" 5,8</t>
  </si>
  <si>
    <t>91</t>
  </si>
  <si>
    <t>-1837720574</t>
  </si>
  <si>
    <t>56,133*0,00034 'Přepočtené koeficientem množství</t>
  </si>
  <si>
    <t>92</t>
  </si>
  <si>
    <t>711141559</t>
  </si>
  <si>
    <t>Provedení izolace proti zemní vlhkosti pásy přitavením vodorovné NAIP</t>
  </si>
  <si>
    <t>391967649</t>
  </si>
  <si>
    <t>Provedení izolace proti zemní vlhkosti pásy přitavením NAIP na ploše vodorovné V</t>
  </si>
  <si>
    <t>https://podminky.urs.cz/item/CS_URS_2023_02/711141559</t>
  </si>
  <si>
    <t>"na podkl.beton" (7,8*6,5+0,375*8,09)*2</t>
  </si>
  <si>
    <t>93</t>
  </si>
  <si>
    <t>62853004</t>
  </si>
  <si>
    <t>pás asfaltový natavitelný modifikovaný SBS s vložkou ze skleněné tkaniny a spalitelnou PE fólií nebo jemnozrnným minerálním posypem na horním povrchu tl 4,0mm</t>
  </si>
  <si>
    <t>-1960104220</t>
  </si>
  <si>
    <t>53,734*1,1655 'Přepočtené koeficientem množství</t>
  </si>
  <si>
    <t>62855007</t>
  </si>
  <si>
    <t>pás asfaltový natavitelný modifikovaný SBS s vložkou z polyesterové vyztužené rohože a hrubozrnným břidličným posypem na horním povrchu tl 4,5mm</t>
  </si>
  <si>
    <t>124055451</t>
  </si>
  <si>
    <t>711142559</t>
  </si>
  <si>
    <t>Provedení izolace proti zemní vlhkosti pásy přitavením svislé NAIP</t>
  </si>
  <si>
    <t>214439788</t>
  </si>
  <si>
    <t>Provedení izolace proti zemní vlhkosti pásy přitavením NAIP na ploše svislé S</t>
  </si>
  <si>
    <t>https://podminky.urs.cz/item/CS_URS_2023_02/711142559</t>
  </si>
  <si>
    <t>(7,5+(6,725+0,28)*2)*2,34*2</t>
  </si>
  <si>
    <t>"zadní stěna přiléhající k objektu" 5,8*2</t>
  </si>
  <si>
    <t>166537090</t>
  </si>
  <si>
    <t>56,133*1,221 'Přepočtené koeficientem množství</t>
  </si>
  <si>
    <t>97</t>
  </si>
  <si>
    <t>62855001</t>
  </si>
  <si>
    <t>pás asfaltový natavitelný modifikovaný SBS s vložkou z polyesterové rohože a spalitelnou PE fólií nebo jemnozrnným minerálním posypem na horním povrchu tl 4,0mm</t>
  </si>
  <si>
    <t>-1556358599</t>
  </si>
  <si>
    <t>98</t>
  </si>
  <si>
    <t>711491172</t>
  </si>
  <si>
    <t>Provedení doplňků izolace proti vodě na vodorovné ploše z textilií vrstva ochranná</t>
  </si>
  <si>
    <t>-70380945</t>
  </si>
  <si>
    <t>Provedení doplňků izolace proti vodě textilií na ploše vodorovné V vrstva ochranná</t>
  </si>
  <si>
    <t>https://podminky.urs.cz/item/CS_URS_2023_02/711491172</t>
  </si>
  <si>
    <t>" na izolaci geotextilie ochranná " 7,8*6,5+0,375*8,09</t>
  </si>
  <si>
    <t>99</t>
  </si>
  <si>
    <t>69311202</t>
  </si>
  <si>
    <t>geotextilie netkaná separační, ochranná, filtrační, drenážní PES(70%)+PP(30%) 500g/m2</t>
  </si>
  <si>
    <t>-1777177302</t>
  </si>
  <si>
    <t>53,734*1,05 'Přepočtené koeficientem množství</t>
  </si>
  <si>
    <t>100</t>
  </si>
  <si>
    <t>998711101</t>
  </si>
  <si>
    <t>Přesun hmot tonážní pro izolace proti vodě, vlhkosti a plynům v objektech v do 6 m</t>
  </si>
  <si>
    <t>-34971150</t>
  </si>
  <si>
    <t>Přesun hmot pro izolace proti vodě, vlhkosti a plynům stanovený z hmotnosti přesunovaného materiálu vodorovná dopravní vzdálenost do 50 m v objektech výšky do 6 m</t>
  </si>
  <si>
    <t>https://podminky.urs.cz/item/CS_URS_2023_02/998711101</t>
  </si>
  <si>
    <t>713</t>
  </si>
  <si>
    <t>Izolace tepelné</t>
  </si>
  <si>
    <t>101</t>
  </si>
  <si>
    <t>713130841</t>
  </si>
  <si>
    <t>Odstranění tepelné izolace stěn lepené z vláknitých materiálů tl do 100 mm</t>
  </si>
  <si>
    <t>1050314408</t>
  </si>
  <si>
    <t>Odstranění tepelné izolace stěn a příček z rohoží, pásů, dílců, desek, bloků připevněných lepením z vláknitých materiálů, tloušťka izolace do 100 mm</t>
  </si>
  <si>
    <t>https://podminky.urs.cz/item/CS_URS_2023_02/713130841</t>
  </si>
  <si>
    <t>*Lignopor tl.50mm</t>
  </si>
  <si>
    <t>6,5*1,13</t>
  </si>
  <si>
    <t>102</t>
  </si>
  <si>
    <t>713131141</t>
  </si>
  <si>
    <t>Montáž izolace tepelné stěn lepením celoplošně rohoží, pásů, dílců, desek</t>
  </si>
  <si>
    <t>621277441</t>
  </si>
  <si>
    <t>Montáž tepelné izolace stěn rohožemi, pásy, deskami, dílci, bloky (izolační materiál ve specifikaci) lepením celoplošně bez mechanického kotvení</t>
  </si>
  <si>
    <t>https://podminky.urs.cz/item/CS_URS_2023_02/713131141</t>
  </si>
  <si>
    <t>* vložení izolace mezi stávající stěnu haly a přibetonovanou stěnu jímky</t>
  </si>
  <si>
    <t>0,6*2,34*2</t>
  </si>
  <si>
    <t>103</t>
  </si>
  <si>
    <t>63148210</t>
  </si>
  <si>
    <t>deska tepelně izolační minerální provětrávaných fasád λ=0,030-0,33 tl 100mm</t>
  </si>
  <si>
    <t>111034885</t>
  </si>
  <si>
    <t>2,808*1,05 'Přepočtené koeficientem množství</t>
  </si>
  <si>
    <t>104</t>
  </si>
  <si>
    <t>713131151</t>
  </si>
  <si>
    <t>Montáž izolace tepelné stěn volně vloženými rohožemi, pásy, dílci, deskami 1 vrstva</t>
  </si>
  <si>
    <t>969738557</t>
  </si>
  <si>
    <t>Montáž tepelné izolace stěn rohožemi, pásy, deskami, dílci, bloky (izolační materiál ve specifikaci) vložením jednovrstvě</t>
  </si>
  <si>
    <t>https://podminky.urs.cz/item/CS_URS_2023_02/713131151</t>
  </si>
  <si>
    <t xml:space="preserve">* konstrukce protiprašné oddělovací stěny interieru </t>
  </si>
  <si>
    <t>* mezi trámky KVH 100/100 vložení vaty</t>
  </si>
  <si>
    <t>" II etapa vybourání otvoru stěny 2m/m2 " 14,3</t>
  </si>
  <si>
    <t>" odpočet dveří " -0,9*2,0</t>
  </si>
  <si>
    <t>" III.etapa vybourání obvod pláště 2m/m2 " 28,4</t>
  </si>
  <si>
    <t>105</t>
  </si>
  <si>
    <t>63148104</t>
  </si>
  <si>
    <t>deska tepelně izolační minerální univerzální λ=0,038-0,039 tl 100mm</t>
  </si>
  <si>
    <t>-899596524</t>
  </si>
  <si>
    <t>40,9*1,05 'Přepočtené koeficientem množství</t>
  </si>
  <si>
    <t>106</t>
  </si>
  <si>
    <t>713131161</t>
  </si>
  <si>
    <t>Montáž izolace tepelné stěn připevněné sponkami parotěsné reflexní tl do 5 mm</t>
  </si>
  <si>
    <t>-1180028767</t>
  </si>
  <si>
    <t>Montáž tepelné izolace stěn rohožemi, pásy, deskami, dílci, bloky (izolační materiál ve specifikaci) připevněné sponkami parotěsná reflexní, tloušťka izolace do 5 mm</t>
  </si>
  <si>
    <t>https://podminky.urs.cz/item/CS_URS_2023_02/713131161</t>
  </si>
  <si>
    <t>* vložení parotěsné zábrany z vnitřní strany interieru</t>
  </si>
  <si>
    <t>107</t>
  </si>
  <si>
    <t>28329268</t>
  </si>
  <si>
    <t>fólie nekontaktní nízkodifuzně propustná PE mikroperforovaná pro doplňkovou hydroizolační vrstvu třípláštových střech (reakce na oheň - třída E) 140g/m2</t>
  </si>
  <si>
    <t>1905598677</t>
  </si>
  <si>
    <t>108</t>
  </si>
  <si>
    <t>998713101</t>
  </si>
  <si>
    <t>Přesun hmot tonážní pro izolace tepelné v objektech v do 6 m</t>
  </si>
  <si>
    <t>-1829623797</t>
  </si>
  <si>
    <t>Přesun hmot pro izolace tepelné stanovený z hmotnosti přesunovaného materiálu vodorovná dopravní vzdálenost do 50 m v objektech výšky do 6 m</t>
  </si>
  <si>
    <t>https://podminky.urs.cz/item/CS_URS_2023_02/998713101</t>
  </si>
  <si>
    <t>751</t>
  </si>
  <si>
    <t>Vzduchotechnika</t>
  </si>
  <si>
    <t>109</t>
  </si>
  <si>
    <t>751960001R</t>
  </si>
  <si>
    <t>Zpětná montáž větráku do opláštění haly</t>
  </si>
  <si>
    <t>ks</t>
  </si>
  <si>
    <t>-1589452178</t>
  </si>
  <si>
    <t>762</t>
  </si>
  <si>
    <t>Konstrukce tesařské</t>
  </si>
  <si>
    <t>110</t>
  </si>
  <si>
    <t>762332132</t>
  </si>
  <si>
    <t>Montáž vázaných kcí krovů pravidelných z hraněného řeziva průřezové pl přes 120 do 224 cm2</t>
  </si>
  <si>
    <t>-416614243</t>
  </si>
  <si>
    <t>Montáž vázaných konstrukcí krovů střech pultových, sedlových, valbových, stanových čtvercového nebo obdélníkového půdorysu z řeziva hraněného průřezové plochy přes 120 do 224 cm2</t>
  </si>
  <si>
    <t>https://podminky.urs.cz/item/CS_URS_2023_02/762332132</t>
  </si>
  <si>
    <t>" provizorní krokve pro uchycení zakrytí jímky plachtou 100/120 " 4*9,0</t>
  </si>
  <si>
    <t>111</t>
  </si>
  <si>
    <t>60512130</t>
  </si>
  <si>
    <t>hranol stavební řezivo průřezu do 224cm2 do dl 6m</t>
  </si>
  <si>
    <t>946114530</t>
  </si>
  <si>
    <t>" provizorní krokve pro uchycení zakrytí jímky plachtou 100/120 " 4*9,0*0,01*0,12</t>
  </si>
  <si>
    <t>112</t>
  </si>
  <si>
    <t>762395000</t>
  </si>
  <si>
    <t>Spojovací prostředky krovů, bednění, laťování, nadstřešních konstrukcí</t>
  </si>
  <si>
    <t>345817635</t>
  </si>
  <si>
    <t>Spojovací prostředky krovů, bednění a laťování, nadstřešních konstrukcí svory, prkna, hřebíky, pásová ocel, vruty</t>
  </si>
  <si>
    <t>https://podminky.urs.cz/item/CS_URS_2023_02/762395000</t>
  </si>
  <si>
    <t>113</t>
  </si>
  <si>
    <t>762331811</t>
  </si>
  <si>
    <t>Demontáž vázaných kcí krovů z hranolů průřezové pl do 120 cm2</t>
  </si>
  <si>
    <t>-378175522</t>
  </si>
  <si>
    <t>Demontáž vázaných konstrukcí krovů sklonu do 60° z hranolů, hranolků, fošen, průřezové plochy do 120 cm2</t>
  </si>
  <si>
    <t>https://podminky.urs.cz/item/CS_URS_2023_02/762331811</t>
  </si>
  <si>
    <t>114</t>
  </si>
  <si>
    <t>762431013</t>
  </si>
  <si>
    <t>Obložení stěn z desek OSB tl 15 mm na sraz přibíjených</t>
  </si>
  <si>
    <t>-852546105</t>
  </si>
  <si>
    <t>Obložení stěn z dřevoštěpkových desek OSB přibíjených na sraz, tloušťky desky 15 mm</t>
  </si>
  <si>
    <t>https://podminky.urs.cz/item/CS_URS_2023_02/762431013</t>
  </si>
  <si>
    <t>* na trámky KVH 100/100 z exterieru</t>
  </si>
  <si>
    <t>115</t>
  </si>
  <si>
    <t>762431110</t>
  </si>
  <si>
    <t>Montáž obložení stěn deskami z dřevovláknitých hmot měkkými</t>
  </si>
  <si>
    <t>-1195065417</t>
  </si>
  <si>
    <t>Obložení stěn montáž deskami z dřevovláknitých hmot včetně tvarování a úpravy pro olištování spár měkkými</t>
  </si>
  <si>
    <t>https://podminky.urs.cz/item/CS_URS_2023_02/762431110</t>
  </si>
  <si>
    <t>* na trámky KVH 100/100 z interieru</t>
  </si>
  <si>
    <t>116</t>
  </si>
  <si>
    <t>60621148</t>
  </si>
  <si>
    <t>překližka vodovzdorná hladká/hladká bříza tl 18mm</t>
  </si>
  <si>
    <t>-913396869</t>
  </si>
  <si>
    <t>40,9*1,1 'Přepočtené koeficientem množství</t>
  </si>
  <si>
    <t>117</t>
  </si>
  <si>
    <t>762495000</t>
  </si>
  <si>
    <t>Spojovací prostředky pro montáž olištování, obložení stropů, střešních podhledů a stěn</t>
  </si>
  <si>
    <t>1263713692</t>
  </si>
  <si>
    <t>Spojovací prostředky olištování spár, obložení stropů, střešních podhledů a stěn hřebíky, vruty</t>
  </si>
  <si>
    <t>https://podminky.urs.cz/item/CS_URS_2023_02/762495000</t>
  </si>
  <si>
    <t>* na trámky KVH 100/100 z interieru i z exterieru</t>
  </si>
  <si>
    <t>" II etapa vybourání otvoru stěny 2m/m2 " 14,3*2</t>
  </si>
  <si>
    <t>" odpočet dveří " -0,9*2,0*2</t>
  </si>
  <si>
    <t>" III.etapa vybourání obvod pláště 2m/m2 " 28,4*2</t>
  </si>
  <si>
    <t>118</t>
  </si>
  <si>
    <t>762621120</t>
  </si>
  <si>
    <t>Osazení dveří tesařských jednokřídlových</t>
  </si>
  <si>
    <t>1378093517</t>
  </si>
  <si>
    <t>https://podminky.urs.cz/item/CS_URS_2023_02/762621120</t>
  </si>
  <si>
    <t>119</t>
  </si>
  <si>
    <t>MSN.0027215.URS</t>
  </si>
  <si>
    <t>dveře interiérové jednokřídlé plné, voština, CPL standard, 90x197</t>
  </si>
  <si>
    <t>187303412</t>
  </si>
  <si>
    <t>120</t>
  </si>
  <si>
    <t>762711810</t>
  </si>
  <si>
    <t>Demontáž prostorových vázaných kcí z hraněného řeziva průřezové pl do 120 cm2</t>
  </si>
  <si>
    <t>-677835804</t>
  </si>
  <si>
    <t>Demontáž prostorových vázaných konstrukcí z řeziva hraněného nebo polohraněného průřezové plochy do 120 cm2</t>
  </si>
  <si>
    <t>https://podminky.urs.cz/item/CS_URS_2023_02/762711810</t>
  </si>
  <si>
    <t xml:space="preserve">* trámky 100/100 </t>
  </si>
  <si>
    <t xml:space="preserve">" II etapa vybourání otvoru stěny 2m/m2 " 14,3*2 </t>
  </si>
  <si>
    <t xml:space="preserve">" III.etapa vybourání obvod pláště 2m/m2 " 28,4*2 </t>
  </si>
  <si>
    <t>121</t>
  </si>
  <si>
    <t>762723311</t>
  </si>
  <si>
    <t>Montáž prostorové vázané kce z lepených hranolů průřezové pl do 120 cm2</t>
  </si>
  <si>
    <t>-883742316</t>
  </si>
  <si>
    <t>Montáž prostorových vázaných konstrukcí z lepených hranolů průřezové plochy do 120 cm2</t>
  </si>
  <si>
    <t>https://podminky.urs.cz/item/CS_URS_2023_02/762723311</t>
  </si>
  <si>
    <t>122</t>
  </si>
  <si>
    <t>61223270</t>
  </si>
  <si>
    <t>hranol konstrukční KVH lepený průřezu 100x100-280mm pohledový</t>
  </si>
  <si>
    <t>1335506977</t>
  </si>
  <si>
    <t xml:space="preserve">" II etapa vybourání otvoru stěny 2m/m2 " 14,3*2*0,1*0,1 </t>
  </si>
  <si>
    <t xml:space="preserve">" III.etapa vybourání obvod pláště 2m/m2 " 28,4*2*0,1*0,1 </t>
  </si>
  <si>
    <t>0,854*1,08 'Přepočtené koeficientem množství</t>
  </si>
  <si>
    <t>123</t>
  </si>
  <si>
    <t>762795000</t>
  </si>
  <si>
    <t>Spojovací prostředky pro montáž prostorových vázaných kcí</t>
  </si>
  <si>
    <t>-710215279</t>
  </si>
  <si>
    <t>Spojovací prostředky prostorových vázaných konstrukcí hřebíky, svory, fixační prkna</t>
  </si>
  <si>
    <t>https://podminky.urs.cz/item/CS_URS_2023_02/762795000</t>
  </si>
  <si>
    <t>124</t>
  </si>
  <si>
    <t>998762101</t>
  </si>
  <si>
    <t>Přesun hmot tonážní pro kce tesařské v objektech v do 6 m</t>
  </si>
  <si>
    <t>-151341418</t>
  </si>
  <si>
    <t>Přesun hmot pro konstrukce tesařské stanovený z hmotnosti přesunovaného materiálu vodorovná dopravní vzdálenost do 50 m v objektech výšky do 6 m</t>
  </si>
  <si>
    <t>https://podminky.urs.cz/item/CS_URS_2023_02/998762101</t>
  </si>
  <si>
    <t>764</t>
  </si>
  <si>
    <t>Konstrukce klempířské</t>
  </si>
  <si>
    <t>125</t>
  </si>
  <si>
    <t>764001811R</t>
  </si>
  <si>
    <t xml:space="preserve">Demontáž dilatační lišty ke zpětnému použití  </t>
  </si>
  <si>
    <t>-1922179911</t>
  </si>
  <si>
    <t xml:space="preserve">Demontáž dilatační lišty ke zpětnému použití </t>
  </si>
  <si>
    <t>* ozn. 1 - krycí lišty obvodového pláště</t>
  </si>
  <si>
    <t>"horní" 7,8</t>
  </si>
  <si>
    <t>"dolní" 7,8</t>
  </si>
  <si>
    <t>126</t>
  </si>
  <si>
    <t>764002851R</t>
  </si>
  <si>
    <t xml:space="preserve">Demontáž oplechování parapetů  ke zpětnému použití  </t>
  </si>
  <si>
    <t>1899805755</t>
  </si>
  <si>
    <t xml:space="preserve">Demontáž oplechování parapetů ke zpětnému použití </t>
  </si>
  <si>
    <t>* ozn. 2 okno 3000x2400</t>
  </si>
  <si>
    <t>3,0</t>
  </si>
  <si>
    <t>127</t>
  </si>
  <si>
    <t>764001123</t>
  </si>
  <si>
    <t>Montáž dilatační připojovací lišty rš přes 100 mm</t>
  </si>
  <si>
    <t>2093116584</t>
  </si>
  <si>
    <t>Montáž dilatační lišty připojovací, rozvinuté šířky přes 100 mm</t>
  </si>
  <si>
    <t>https://podminky.urs.cz/item/CS_URS_2023_02/764001123</t>
  </si>
  <si>
    <t>* ozn. 1 - krycí lišty obvodového pláště demontované zpět</t>
  </si>
  <si>
    <t>128</t>
  </si>
  <si>
    <t>764206107</t>
  </si>
  <si>
    <t>Montáž oplechování rovných parapetů rš přes 400 mm</t>
  </si>
  <si>
    <t>1762065752</t>
  </si>
  <si>
    <t>Montáž oplechování parapetů rovných, bez rohů, rozvinuté šířky přes 400 mm</t>
  </si>
  <si>
    <t>https://podminky.urs.cz/item/CS_URS_2023_02/764206107</t>
  </si>
  <si>
    <t>* ozn. 2 okno 3000x2400 - demontovaný parapet zpět</t>
  </si>
  <si>
    <t>129</t>
  </si>
  <si>
    <t>764216467</t>
  </si>
  <si>
    <t>Příplatek za zvýšenou pracnost oplechování rohů rovných parapetů z PZ plechu rš přes 400 mm</t>
  </si>
  <si>
    <t>-638866676</t>
  </si>
  <si>
    <t>Oplechování parapetů z pozinkovaného plechu rovných celoplošně lepené, bez rohů Příplatek k cenám za zvýšenou pracnost při provedení rohu nebo koutu přes rš 400 mm</t>
  </si>
  <si>
    <t>https://podminky.urs.cz/item/CS_URS_2023_02/764216467</t>
  </si>
  <si>
    <t>130</t>
  </si>
  <si>
    <t>998764101</t>
  </si>
  <si>
    <t>Přesun hmot tonážní pro konstrukce klempířské v objektech v do 6 m</t>
  </si>
  <si>
    <t>-1483877885</t>
  </si>
  <si>
    <t>Přesun hmot pro konstrukce klempířské stanovený z hmotnosti přesunovaného materiálu vodorovná dopravní vzdálenost do 50 m v objektech výšky do 6 m</t>
  </si>
  <si>
    <t>https://podminky.urs.cz/item/CS_URS_2023_02/998764101</t>
  </si>
  <si>
    <t>765</t>
  </si>
  <si>
    <t>Krytina skládaná</t>
  </si>
  <si>
    <t>131</t>
  </si>
  <si>
    <t>765192001</t>
  </si>
  <si>
    <t>Nouzové (provizorní) zakrytí střechy plachtou</t>
  </si>
  <si>
    <t>-707026734</t>
  </si>
  <si>
    <t>Nouzové zakrytí střechy plachtou</t>
  </si>
  <si>
    <t>https://podminky.urs.cz/item/CS_URS_2023_02/765192001</t>
  </si>
  <si>
    <t xml:space="preserve">Poznámka k položce:_x000d_
protiprachová zábrana  z plachty PVC na dřevěné pomocné konstrukci s oblepením páskou po obvodě to znamená s úplným oddělený oddělením od vnitřního provozu</t>
  </si>
  <si>
    <t>*provizorní zakrytí jímky</t>
  </si>
  <si>
    <t>7,0*8,0</t>
  </si>
  <si>
    <t>766</t>
  </si>
  <si>
    <t>Konstrukce truhlářské</t>
  </si>
  <si>
    <t>132</t>
  </si>
  <si>
    <t>766111820</t>
  </si>
  <si>
    <t>Demontáž truhlářských stěn dřevěných plných</t>
  </si>
  <si>
    <t>539444135</t>
  </si>
  <si>
    <t>Demontáž dřevěných stěn plných</t>
  </si>
  <si>
    <t>https://podminky.urs.cz/item/CS_URS_2023_02/766111820</t>
  </si>
  <si>
    <t xml:space="preserve">* konstrukce protiprašné oddělovací stěny interieru - demontáž celé stěny vč. izolace a konstrukce </t>
  </si>
  <si>
    <t>133</t>
  </si>
  <si>
    <t>766643431</t>
  </si>
  <si>
    <t>Montáž balkónových dveří zdvojených jednokřídlových bez nadsvětlíku včetně rámu do panelu</t>
  </si>
  <si>
    <t>1052923681</t>
  </si>
  <si>
    <t>Montáž balkónových dveří dřevěných nebo plastových včetně rámu zdvojených do panelových konstrukcí jednokřídlových bez nadsvětlíku</t>
  </si>
  <si>
    <t>https://podminky.urs.cz/item/CS_URS_2023_02/766643431</t>
  </si>
  <si>
    <t>*balkon dveře v plastovém osazovacím rámu 1200x2180mm - kontrolní průlez</t>
  </si>
  <si>
    <t>"900x1880" 1</t>
  </si>
  <si>
    <t>134</t>
  </si>
  <si>
    <t>61140057R</t>
  </si>
  <si>
    <t>dveře plastové balkonové jednokřídlové s plnou výplní 900 x 1880 mm</t>
  </si>
  <si>
    <t>593049666</t>
  </si>
  <si>
    <t>*balkon dveře v plastovém osazovacím rámu 1200x2180mm</t>
  </si>
  <si>
    <t>"900x1880" 0,9*1,88</t>
  </si>
  <si>
    <t>1,692*1,8 'Přepočtené koeficientem množství</t>
  </si>
  <si>
    <t>135</t>
  </si>
  <si>
    <t>998766101</t>
  </si>
  <si>
    <t>Přesun hmot tonážní pro kce truhlářské v objektech v do 6 m</t>
  </si>
  <si>
    <t>-1365816830</t>
  </si>
  <si>
    <t>Přesun hmot pro konstrukce truhlářské stanovený z hmotnosti přesunovaného materiálu vodorovná dopravní vzdálenost do 50 m v objektech výšky do 6 m</t>
  </si>
  <si>
    <t>https://podminky.urs.cz/item/CS_URS_2023_02/998766101</t>
  </si>
  <si>
    <t>767</t>
  </si>
  <si>
    <t>Konstrukce zámečnické</t>
  </si>
  <si>
    <t>136</t>
  </si>
  <si>
    <t>767620835</t>
  </si>
  <si>
    <t>Demontáž oken kovových s izolačními dvojskly plochy přes 6 m2</t>
  </si>
  <si>
    <t>162929577</t>
  </si>
  <si>
    <t>Demontáž oken s izolačními skly z hliníkových nebo ocelových profilů s dvojskly plochy přes 6 m2</t>
  </si>
  <si>
    <t>https://podminky.urs.cz/item/CS_URS_2023_02/767620835</t>
  </si>
  <si>
    <t>* ozn. 4 vč. sítě</t>
  </si>
  <si>
    <t>"3000x2400" 3,0*2,4</t>
  </si>
  <si>
    <t>137</t>
  </si>
  <si>
    <t>767193802</t>
  </si>
  <si>
    <t>Demontáž větracího mechanizmu pákového</t>
  </si>
  <si>
    <t>-1126352100</t>
  </si>
  <si>
    <t>Demontáž větracích mechanismů pákových</t>
  </si>
  <si>
    <t>https://podminky.urs.cz/item/CS_URS_2023_02/767193802</t>
  </si>
  <si>
    <t>* ozn. 4</t>
  </si>
  <si>
    <t>"3000x2400" 2</t>
  </si>
  <si>
    <t>138</t>
  </si>
  <si>
    <t>767416821</t>
  </si>
  <si>
    <t>Demontáž modulové fasády LOP pro budovu v do 6 m</t>
  </si>
  <si>
    <t>616689233</t>
  </si>
  <si>
    <t>Demontáž lehkých obvodových plášťů panelová (modulová) konstrukce výšky budovy do 6 m</t>
  </si>
  <si>
    <t>https://podminky.urs.cz/item/CS_URS_2023_02/767416821</t>
  </si>
  <si>
    <t>*ozn. 3 demont. pláště po celých panelech od+2,040</t>
  </si>
  <si>
    <t>7,8*3,3</t>
  </si>
  <si>
    <t>"odečet okna" -3,0*2,4</t>
  </si>
  <si>
    <t>139</t>
  </si>
  <si>
    <t>767416211</t>
  </si>
  <si>
    <t>Montáž modulové fasády LOP pro budovu v do 6 m</t>
  </si>
  <si>
    <t>593658565</t>
  </si>
  <si>
    <t>Montáž lehkých obvodových plášťů panelová (modulová) konstrukce tvořená předem sestavenými vzájemně pospojovanými prvky na výšku podlaží výšky budovy do 6 m</t>
  </si>
  <si>
    <t>https://podminky.urs.cz/item/CS_URS_2023_02/767416211</t>
  </si>
  <si>
    <t>*ozn. 3 zpětná montáž pláště š. panelu cca 1040mm</t>
  </si>
  <si>
    <t>140</t>
  </si>
  <si>
    <t>767428101</t>
  </si>
  <si>
    <t>Montáž lemování otvorů kovových fasád</t>
  </si>
  <si>
    <t>-2056298619</t>
  </si>
  <si>
    <t>Montáž lemovacích prvků kovových fasádních obkladů otvorů</t>
  </si>
  <si>
    <t>https://podminky.urs.cz/item/CS_URS_2023_02/767428101</t>
  </si>
  <si>
    <t>* ozn. 4 po demontáži nové</t>
  </si>
  <si>
    <t>"3000x2400" (3,0+2*2,4)</t>
  </si>
  <si>
    <t>141</t>
  </si>
  <si>
    <t>13814046</t>
  </si>
  <si>
    <t>lemování otvorů nezateplená fasáda lakovaný Pz plech tl 0,5-0,63mm</t>
  </si>
  <si>
    <t>-1314627883</t>
  </si>
  <si>
    <t>7,8*1,08 'Přepočtené koeficientem množství</t>
  </si>
  <si>
    <t>142</t>
  </si>
  <si>
    <t>-78929134</t>
  </si>
  <si>
    <t>"do nerez rámu" 6,5*2,195</t>
  </si>
  <si>
    <t>"dveře 1200x1880" -1,1*2,0</t>
  </si>
  <si>
    <t>143</t>
  </si>
  <si>
    <t>55324713</t>
  </si>
  <si>
    <t>panel sendvičový stěnový i střešní, izolace PIR, viditelné kotvení, U 0,22W/m2K, modulová/celková š 1100/1120mm tl 100mm</t>
  </si>
  <si>
    <t>-556829278</t>
  </si>
  <si>
    <t>Poznámka k položce:_x000d_
např. SATJAM š. 1150mm</t>
  </si>
  <si>
    <t>11,4933333333333*1,05 'Přepočtené koeficientem množství</t>
  </si>
  <si>
    <t>144</t>
  </si>
  <si>
    <t>767415111</t>
  </si>
  <si>
    <t>Montáž vnějšího obkladu skládaného pláště tvarovaným plechem budov v do 6 m nýtováním</t>
  </si>
  <si>
    <t>-211928469</t>
  </si>
  <si>
    <t>Montáž vnějšího obkladu skládaného pláště plechem tvarovaným výšky budovy do 6 m, uchyceným nýtováním</t>
  </si>
  <si>
    <t>https://podminky.urs.cz/item/CS_URS_2023_02/767415111</t>
  </si>
  <si>
    <t>" doopláštění boků mezi jímkou a stěnou " 0,6*2,34*2</t>
  </si>
  <si>
    <t>145</t>
  </si>
  <si>
    <t>15485002</t>
  </si>
  <si>
    <t>plech trapézový 35/207/1035 AlZn antikondenzační úprava tl 0,5mm</t>
  </si>
  <si>
    <t>-1231574206</t>
  </si>
  <si>
    <t>Poznámka k položce:_x000d_
REI 45 DP1</t>
  </si>
  <si>
    <t>nevím jakej -SATJAM a do toho vatu to přidám z 713? nebo je to zase nějaký sendvič? REI 45 DP1</t>
  </si>
  <si>
    <t>2,808</t>
  </si>
  <si>
    <t>2,808*1,133 'Přepočtené koeficientem množství</t>
  </si>
  <si>
    <t>146</t>
  </si>
  <si>
    <t>767620245</t>
  </si>
  <si>
    <t>Montáž oken kovových s izolačními dvojskly otevíravých do panelů nebo ocelové konstrukce plochy přes 6 m2</t>
  </si>
  <si>
    <t>1830042994</t>
  </si>
  <si>
    <t>Montáž oken s izolačními skly z hliníkových nebo ocelových profilů na polyuretanovou pěnu s dvojskly otevíravých do celostěnových panelů nebo ocelové konstrukce, plochy přes 6 m2</t>
  </si>
  <si>
    <t>https://podminky.urs.cz/item/CS_URS_2023_02/767620245</t>
  </si>
  <si>
    <t>* ozn. 4 zpět původní vč. sítě</t>
  </si>
  <si>
    <t>147</t>
  </si>
  <si>
    <t>767620718</t>
  </si>
  <si>
    <t>Montáž oken kovových - pákového uzávěru</t>
  </si>
  <si>
    <t>-508505044</t>
  </si>
  <si>
    <t>Ostatní práce a doplňky při montáži oken a stěn montáž kování pákového uzávěru</t>
  </si>
  <si>
    <t>https://podminky.urs.cz/item/CS_URS_2023_02/767620718</t>
  </si>
  <si>
    <t>* ozn. 4 zpět původní ovládání zpět</t>
  </si>
  <si>
    <t>148</t>
  </si>
  <si>
    <t>767391112</t>
  </si>
  <si>
    <t>Montáž krytiny z tvarovaných plechů šroubováním</t>
  </si>
  <si>
    <t>985584261</t>
  </si>
  <si>
    <t>Montáž krytiny z tvarovaných plechů trapézových nebo vlnitých, uchycených šroubováním</t>
  </si>
  <si>
    <t>https://podminky.urs.cz/item/CS_URS_2023_02/767391112</t>
  </si>
  <si>
    <t>*zastřešení jímky</t>
  </si>
  <si>
    <t>6,8*8,4</t>
  </si>
  <si>
    <t>149</t>
  </si>
  <si>
    <t>767391209</t>
  </si>
  <si>
    <t>Příplatek k cenám krytiny z tvarovaných plechů za antikondenzační úpravu plechu</t>
  </si>
  <si>
    <t>-1462610924</t>
  </si>
  <si>
    <t>Montáž krytiny z tvarovaných plechů Příplatek k cenám za antikondenzační úpravu plechu</t>
  </si>
  <si>
    <t>https://podminky.urs.cz/item/CS_URS_2023_02/767391209</t>
  </si>
  <si>
    <t>150</t>
  </si>
  <si>
    <t>1548500R</t>
  </si>
  <si>
    <t>plech trapézový 55/235/940 AlZn antikondenzační úprava tl 1mm</t>
  </si>
  <si>
    <t>-2140201737</t>
  </si>
  <si>
    <t>Poznámka k položce:_x000d_
980x940_x000d_
např. SATJAM T55P</t>
  </si>
  <si>
    <t>57,12*1,133 'Přepočtené koeficientem množství</t>
  </si>
  <si>
    <t>151</t>
  </si>
  <si>
    <t>24551525R</t>
  </si>
  <si>
    <t>těsnící profil SATJAM T55P výplňový trapézového plechu</t>
  </si>
  <si>
    <t>347438707</t>
  </si>
  <si>
    <t>profil spárový výplňový D 40mm</t>
  </si>
  <si>
    <t>152</t>
  </si>
  <si>
    <t>767995116</t>
  </si>
  <si>
    <t>Montáž atypických zámečnických konstrukcí hm přes 100 do 250 kg</t>
  </si>
  <si>
    <t>-120626465</t>
  </si>
  <si>
    <t>Montáž ostatních atypických zámečnických konstrukcí hmotnosti přes 100 do 250 kg</t>
  </si>
  <si>
    <t>https://podminky.urs.cz/item/CS_URS_2023_02/767995116</t>
  </si>
  <si>
    <t>*kotvící rám límce - KRL01 - nerez Jä 120x60x2</t>
  </si>
  <si>
    <t>"1.stojka rámu" 2,195*2*5,8</t>
  </si>
  <si>
    <t>"2.stojka rámu" 1,995*2*5,8</t>
  </si>
  <si>
    <t>"3.ležatý profil rámu" 6,5*2*5,8</t>
  </si>
  <si>
    <t>153</t>
  </si>
  <si>
    <t>55396003</t>
  </si>
  <si>
    <t>Atyp. zámečnické výrobky nerez</t>
  </si>
  <si>
    <t>-145163722</t>
  </si>
  <si>
    <t>114,818518518519*1,08 'Přepočtené koeficientem množství</t>
  </si>
  <si>
    <t>154</t>
  </si>
  <si>
    <t>-1897490317</t>
  </si>
  <si>
    <t>" ocelové vaznice IPE 200" 7,95*22,4*3</t>
  </si>
  <si>
    <t xml:space="preserve">"kotevní deska P10" 0,3*0,16*80,0*6 </t>
  </si>
  <si>
    <t>"výztuha P8" (0,25+0,1)/2*0,15*64,0*12</t>
  </si>
  <si>
    <t>155</t>
  </si>
  <si>
    <t>767995117</t>
  </si>
  <si>
    <t>Montáž atypických zámečnických konstrukcí hm přes 250 do 500 kg</t>
  </si>
  <si>
    <t>-277883481</t>
  </si>
  <si>
    <t>Montáž ostatních atypických zámečnických konstrukcí hmotnosti přes 250 do 500 kg</t>
  </si>
  <si>
    <t>https://podminky.urs.cz/item/CS_URS_2023_02/767995117</t>
  </si>
  <si>
    <t>Poznámka k položce:_x000d_
v betonové kapse opěněn montážní pěnou</t>
  </si>
  <si>
    <t>*žlab ve spádu (pro odvod dešťové vody z parapetu)</t>
  </si>
  <si>
    <t>"UPE 300" 8,9*44,4</t>
  </si>
  <si>
    <t>"pásek 60x10" 0,285*4,71*2</t>
  </si>
  <si>
    <t>156</t>
  </si>
  <si>
    <t>55396002</t>
  </si>
  <si>
    <t>Atyp. zámečnické výrobky vč. nátěru</t>
  </si>
  <si>
    <t>1214830295</t>
  </si>
  <si>
    <t>Poznámka k položce:_x000d_
nátěry: 2 x základ 2x krycí šedý syntetický nýtěr</t>
  </si>
  <si>
    <t>975,285*1,08 'Přepočtené koeficientem množství</t>
  </si>
  <si>
    <t>157</t>
  </si>
  <si>
    <t>23170002</t>
  </si>
  <si>
    <t>pěna montážní PUR dvousložková</t>
  </si>
  <si>
    <t>litr</t>
  </si>
  <si>
    <t>-627118895</t>
  </si>
  <si>
    <t>158</t>
  </si>
  <si>
    <t>953961213R</t>
  </si>
  <si>
    <t>Kotvy chemickou patronou M 12 hl 125 mm do betonu, ŽB nebo kamene s vyvrtáním otvoru</t>
  </si>
  <si>
    <t>-1306024874</t>
  </si>
  <si>
    <t>Kotvy chemické s vyvrtáním otvoru do betonu, železobetonu nebo tvrdého kamene chemická patrona, velikost M 12, hloubka 125 mm</t>
  </si>
  <si>
    <t xml:space="preserve">Poznámka k položce:_x000d_
Hilti HIT-RE 500 V3_x000d_
</t>
  </si>
  <si>
    <t>"pro kotevní desky" 6*4</t>
  </si>
  <si>
    <t>" kotvení nerez rámu do stěn a do podlahy " 9</t>
  </si>
  <si>
    <t>159</t>
  </si>
  <si>
    <t>953965121</t>
  </si>
  <si>
    <t>Kotevní šroub pro chemické kotvy M 12 dl 160 mm</t>
  </si>
  <si>
    <t>-891097070</t>
  </si>
  <si>
    <t>Kotvy chemické s vyvrtáním otvoru kotevní šrouby pro chemické kotvy, velikost M 12, délka 160 mm</t>
  </si>
  <si>
    <t>https://podminky.urs.cz/item/CS_URS_2023_02/953965121</t>
  </si>
  <si>
    <t>160</t>
  </si>
  <si>
    <t>998767101</t>
  </si>
  <si>
    <t>Přesun hmot tonážní pro zámečnické konstrukce v objektech v do 6 m</t>
  </si>
  <si>
    <t>1553488924</t>
  </si>
  <si>
    <t>Přesun hmot pro zámečnické konstrukce stanovený z hmotnosti přesunovaného materiálu vodorovná dopravní vzdálenost do 50 m v objektech výšky do 6 m</t>
  </si>
  <si>
    <t>https://podminky.urs.cz/item/CS_URS_2023_02/998767101</t>
  </si>
  <si>
    <t>771</t>
  </si>
  <si>
    <t>Podlahy z dlaždic</t>
  </si>
  <si>
    <t>161</t>
  </si>
  <si>
    <t>771573810</t>
  </si>
  <si>
    <t>Demontáž podlah z dlaždic keramických lepených</t>
  </si>
  <si>
    <t>-651672173</t>
  </si>
  <si>
    <t>https://podminky.urs.cz/item/CS_URS_2023_02/771573810</t>
  </si>
  <si>
    <t>*narušená část dlažby po vybourání žb stěny (0,5m od stěny)</t>
  </si>
  <si>
    <t>6,5*0,5</t>
  </si>
  <si>
    <t>162</t>
  </si>
  <si>
    <t>771111011</t>
  </si>
  <si>
    <t>Vysátí podkladu před pokládkou dlažby</t>
  </si>
  <si>
    <t>-990633407</t>
  </si>
  <si>
    <t>Příprava podkladu před provedením dlažby vysátí podlah</t>
  </si>
  <si>
    <t>https://podminky.urs.cz/item/CS_URS_2023_02/771111011</t>
  </si>
  <si>
    <t>163</t>
  </si>
  <si>
    <t>771121011</t>
  </si>
  <si>
    <t>Nátěr penetrační na podlahu</t>
  </si>
  <si>
    <t>2111585083</t>
  </si>
  <si>
    <t>Příprava podkladu před provedením dlažby nátěr penetrační na podlahu</t>
  </si>
  <si>
    <t>https://podminky.urs.cz/item/CS_URS_2023_02/771121011</t>
  </si>
  <si>
    <t>164</t>
  </si>
  <si>
    <t>771575417</t>
  </si>
  <si>
    <t>Montáž podlah keramických hladkých lepených disperzním lepidlem přes 12 do 19 ks/m2</t>
  </si>
  <si>
    <t>495321946</t>
  </si>
  <si>
    <t>Montáž podlah z dlaždic keramických lepených disperzním lepidlem hladkých, tloušťky do 10 mm přes 12 do 19 ks/m2</t>
  </si>
  <si>
    <t>https://podminky.urs.cz/item/CS_URS_2023_02/771575417</t>
  </si>
  <si>
    <t>165</t>
  </si>
  <si>
    <t>59761127</t>
  </si>
  <si>
    <t>dlažba keramická slinutá mrazuvzdorná do interiéru i exteriéru R10/B povrch hladký/matný tl do 10mm přes 9 do 12ks/m2</t>
  </si>
  <si>
    <t>741300502</t>
  </si>
  <si>
    <t>3,25*1,1 'Přepočtené koeficientem množství</t>
  </si>
  <si>
    <t>166</t>
  </si>
  <si>
    <t>771577241</t>
  </si>
  <si>
    <t>Příplatek k montáži podlah keramických lepených disperzním lepidlem za plochu do 5 m2</t>
  </si>
  <si>
    <t>981375580</t>
  </si>
  <si>
    <t>Montáž podlah z dlaždic keramických lepených disperzním lepidlem Příplatek k cenám za plochu do 5 m2 jednotlivě</t>
  </si>
  <si>
    <t>https://podminky.urs.cz/item/CS_URS_2023_02/771577241</t>
  </si>
  <si>
    <t>167</t>
  </si>
  <si>
    <t>998771101</t>
  </si>
  <si>
    <t>Přesun hmot tonážní pro podlahy z dlaždic v objektech v do 6 m</t>
  </si>
  <si>
    <t>-978103493</t>
  </si>
  <si>
    <t>Přesun hmot pro podlahy z dlaždic stanovený z hmotnosti přesunovaného materiálu vodorovná dopravní vzdálenost do 50 m v objektech výšky do 6 m</t>
  </si>
  <si>
    <t>https://podminky.urs.cz/item/CS_URS_2023_02/998771101</t>
  </si>
  <si>
    <t>781</t>
  </si>
  <si>
    <t>Dokončovací práce - obklady</t>
  </si>
  <si>
    <t>168</t>
  </si>
  <si>
    <t>781111011</t>
  </si>
  <si>
    <t>Ometení (oprášení) stěny při přípravě podkladu</t>
  </si>
  <si>
    <t>-1137534565</t>
  </si>
  <si>
    <t>Příprava podkladu před provedením obkladu oprášení (ometení) stěny</t>
  </si>
  <si>
    <t>https://podminky.urs.cz/item/CS_URS_2023_02/781111011</t>
  </si>
  <si>
    <t>*narušená část obkladů po vybourání žb stěny vč. ostění otvoru</t>
  </si>
  <si>
    <t>(2*(1,27+1,13)+6,5)*(0,5+0,3)</t>
  </si>
  <si>
    <t>169</t>
  </si>
  <si>
    <t>781121011</t>
  </si>
  <si>
    <t>Nátěr penetrační na stěnu</t>
  </si>
  <si>
    <t>732326267</t>
  </si>
  <si>
    <t>Příprava podkladu před provedením obkladu nátěr penetrační na stěnu</t>
  </si>
  <si>
    <t>https://podminky.urs.cz/item/CS_URS_2023_02/781121011</t>
  </si>
  <si>
    <t>170</t>
  </si>
  <si>
    <t>781151031</t>
  </si>
  <si>
    <t>Celoplošné vyrovnání podkladu stěrkou tl 3 mm</t>
  </si>
  <si>
    <t>-1970248426</t>
  </si>
  <si>
    <t>Příprava podkladu před provedením obkladu celoplošné vyrovnání podkladu stěrkou, tloušťky 3 mm</t>
  </si>
  <si>
    <t>https://podminky.urs.cz/item/CS_URS_2023_02/781151031</t>
  </si>
  <si>
    <t>171</t>
  </si>
  <si>
    <t>781474112</t>
  </si>
  <si>
    <t>Montáž obkladů vnitřních keramických hladkých přes 9 do 12 ks/m2 lepených flexibilním lepidlem</t>
  </si>
  <si>
    <t>-1704919438</t>
  </si>
  <si>
    <t>Montáž obkladů vnitřních stěn z dlaždic keramických lepených flexibilním lepidlem maloformátových hladkých přes 9 do 12 ks/m2</t>
  </si>
  <si>
    <t>https://podminky.urs.cz/item/CS_URS_2023_02/781474112</t>
  </si>
  <si>
    <t>172</t>
  </si>
  <si>
    <t>59761026</t>
  </si>
  <si>
    <t>obklad keramický hladký do 12ks/m2</t>
  </si>
  <si>
    <t>1547162096</t>
  </si>
  <si>
    <t>Poznámka k položce:_x000d_
dle výběru nvestora</t>
  </si>
  <si>
    <t>9,04*1,1 'Přepočtené koeficientem množství</t>
  </si>
  <si>
    <t>173</t>
  </si>
  <si>
    <t>781477111</t>
  </si>
  <si>
    <t>Příplatek k montáži obkladů vnitřních keramických hladkých za plochu do 10 m2</t>
  </si>
  <si>
    <t>-169442157</t>
  </si>
  <si>
    <t>Montáž obkladů vnitřních stěn z dlaždic keramických Příplatek k cenám za plochu do 10 m2 jednotlivě</t>
  </si>
  <si>
    <t>https://podminky.urs.cz/item/CS_URS_2023_02/781477111</t>
  </si>
  <si>
    <t>174</t>
  </si>
  <si>
    <t>781477115</t>
  </si>
  <si>
    <t>Příplatek k montáži obkladů vnitřních keramických hladkých za lepením lepidlem dvousložkovým</t>
  </si>
  <si>
    <t>1325059989</t>
  </si>
  <si>
    <t>Montáž obkladů vnitřních stěn z dlaždic keramických Příplatek k cenám za dvousložkové lepidlo</t>
  </si>
  <si>
    <t>https://podminky.urs.cz/item/CS_URS_2023_02/781477115</t>
  </si>
  <si>
    <t>175</t>
  </si>
  <si>
    <t>998781101</t>
  </si>
  <si>
    <t>Přesun hmot tonážní pro obklady keramické v objektech v do 6 m</t>
  </si>
  <si>
    <t>-485729344</t>
  </si>
  <si>
    <t>Přesun hmot pro obklady keramické stanovený z hmotnosti přesunovaného materiálu vodorovná dopravní vzdálenost do 50 m v objektech výšky do 6 m</t>
  </si>
  <si>
    <t>https://podminky.urs.cz/item/CS_URS_2023_02/998781101</t>
  </si>
  <si>
    <t>SO 01.1 - Elektroinstalace a uzemnění</t>
  </si>
  <si>
    <t xml:space="preserve">PSV - Práce a dodávky PSV   </t>
  </si>
  <si>
    <t xml:space="preserve">    741 - Elektroinstalace - silnoproud   </t>
  </si>
  <si>
    <t xml:space="preserve">    743 - Elektromontáže - hrubá montáž   </t>
  </si>
  <si>
    <t xml:space="preserve">M - Práce a dodávky M   </t>
  </si>
  <si>
    <t xml:space="preserve">    21-M - Elektromontáže   </t>
  </si>
  <si>
    <t xml:space="preserve">HZS - Hodinové zúčtovací sazby   </t>
  </si>
  <si>
    <t xml:space="preserve">Práce a dodávky PSV   </t>
  </si>
  <si>
    <t>741</t>
  </si>
  <si>
    <t xml:space="preserve">Elektroinstalace - silnoproud   </t>
  </si>
  <si>
    <t>741110301</t>
  </si>
  <si>
    <t>Montáž trubka ochranná do krabic plastová tuhá D do 40 mm uložená pevně</t>
  </si>
  <si>
    <t>Montáž trubek ochranných s nasunutím nebo našroubováním do krabic plastových tuhých, uložených pevně, vnitřní Ø do 40 mm</t>
  </si>
  <si>
    <t>https://podminky.urs.cz/item/CS_URS_2023_02/741110301</t>
  </si>
  <si>
    <t>34571091</t>
  </si>
  <si>
    <t>trubka elektroinstalační tuhá z PVC D 13,7/16mm</t>
  </si>
  <si>
    <t>741112021</t>
  </si>
  <si>
    <t>Montáž krabice nástěnná plastová čtyřhranná do 100x100 mm</t>
  </si>
  <si>
    <t>Montáž krabic elektroinstalačních bez napojení na trubky a lišty, demontáže a montáže víčka a přístroje protahovacích nebo odbočných nástěnných plastových čtyřhranných, vel. do 100x100 mm</t>
  </si>
  <si>
    <t>https://podminky.urs.cz/item/CS_URS_2023_02/741112021</t>
  </si>
  <si>
    <t>34571482</t>
  </si>
  <si>
    <t>krabice v uzavřeném provedení PVC s krytím IP 54 čtvercová 100x100mm</t>
  </si>
  <si>
    <t>741122211</t>
  </si>
  <si>
    <t>Montáž kabel Cu plný kulatý žíla 3x1,5 až 6 mm2 uložený volně (např. CYKY)</t>
  </si>
  <si>
    <t>Montáž kabelů měděných bez ukončení uložených volně nebo v liště plných kulatých (např. CYKY) počtu a průřezu žil 3x1,5 až 6 mm2</t>
  </si>
  <si>
    <t>https://podminky.urs.cz/item/CS_URS_2023_02/741122211</t>
  </si>
  <si>
    <t>34111030</t>
  </si>
  <si>
    <t>kabel instalační jádro Cu plné izolace PVC plášť PVC 450/750V (CYKY) 3x1,5mm2</t>
  </si>
  <si>
    <t>741310031</t>
  </si>
  <si>
    <t>Montáž spínač nástěnný 1-jednopólový prostředí venkovní/mokré se zapojením vodičů</t>
  </si>
  <si>
    <t>Montáž spínačů jedno nebo dvoupólových nástěnných se zapojením vodičů, pro prostředí venkovní nebo mokré spínačů, řazení 1-jednopólových</t>
  </si>
  <si>
    <t>https://podminky.urs.cz/item/CS_URS_2023_02/741310031</t>
  </si>
  <si>
    <t>ABB.355301929B</t>
  </si>
  <si>
    <t>Spínač jednopólový, řazení 1, IP44 Praktik</t>
  </si>
  <si>
    <t>741320101</t>
  </si>
  <si>
    <t>Montáž jističů jednopólových nn do 25 A bez krytu se zapojením vodičů</t>
  </si>
  <si>
    <t>Montáž jističů se zapojením vodičů jednopólových nn do 25 A bez krytu</t>
  </si>
  <si>
    <t>https://podminky.urs.cz/item/CS_URS_2023_02/741320101</t>
  </si>
  <si>
    <t>35822109</t>
  </si>
  <si>
    <t>jistič 1pólový-charakteristika B 10A</t>
  </si>
  <si>
    <t>741371141</t>
  </si>
  <si>
    <t>Montáž svítidlo zářivkové průmyslové stropní závěsné řetízek 2 zdroje</t>
  </si>
  <si>
    <t>Montáž svítidel zářivkových se zapojením vodičů průmyslových stropních závěsných na řetízcích 2 zdroje</t>
  </si>
  <si>
    <t>https://podminky.urs.cz/item/CS_URS_2023_02/741371141</t>
  </si>
  <si>
    <t>34823741</t>
  </si>
  <si>
    <t>svítidlo zářivkové interiérové s kompenzací, barva bílá, 2x36W, délka 1600mm</t>
  </si>
  <si>
    <t>741410042</t>
  </si>
  <si>
    <t>Montáž vodič uzemňovací drát nebo lano D do 10 mm v průmysl výstavbě</t>
  </si>
  <si>
    <t>Montáž uzemňovacího vedení s upevněním, propojením a připojením pomocí svorek v zemi s izolací spojů drátu nebo lana Ø do 10 mm v průmyslové výstavbě</t>
  </si>
  <si>
    <t>https://podminky.urs.cz/item/CS_URS_2023_02/741410042</t>
  </si>
  <si>
    <t>35441073</t>
  </si>
  <si>
    <t>drát D 10mm FeZn</t>
  </si>
  <si>
    <t>743</t>
  </si>
  <si>
    <t xml:space="preserve">Elektromontáže - hrubá montáž   </t>
  </si>
  <si>
    <t>741410001</t>
  </si>
  <si>
    <t>Montáž vodič uzemňovací pásek D do 120 mm2 na povrchu</t>
  </si>
  <si>
    <t>-1938048087</t>
  </si>
  <si>
    <t>Montáž uzemňovacího vedení s upevněním, propojením a připojením pomocí svorek na povrchu pásku průřezu do 120 mm2</t>
  </si>
  <si>
    <t>https://podminky.urs.cz/item/CS_URS_2023_02/741410001</t>
  </si>
  <si>
    <t>35442062</t>
  </si>
  <si>
    <t>pás zemnící 30x4mm FeZn</t>
  </si>
  <si>
    <t>-1409006388</t>
  </si>
  <si>
    <t>741420022</t>
  </si>
  <si>
    <t>Montáž svorka hromosvodná se 3 a více šrouby</t>
  </si>
  <si>
    <t>-686630162</t>
  </si>
  <si>
    <t>Montáž hromosvodného vedení svorek se 3 a více šrouby</t>
  </si>
  <si>
    <t>https://podminky.urs.cz/item/CS_URS_2023_02/741420022</t>
  </si>
  <si>
    <t>Poznámka k položce:_x000d_
typ ST, SJ, SK, SZ, SR01, 02 se 3 šrouby</t>
  </si>
  <si>
    <t>35441986</t>
  </si>
  <si>
    <t>svorka odbočovací a spojovací pro pásek 30x4mm, FeZn</t>
  </si>
  <si>
    <t>1796098321</t>
  </si>
  <si>
    <t>35441996</t>
  </si>
  <si>
    <t>svorka odbočovací a spojovací pro spojování kruhových a páskových vodičů, FeZn</t>
  </si>
  <si>
    <t>35441895</t>
  </si>
  <si>
    <t>svorka připojovací k připojení kovových částí</t>
  </si>
  <si>
    <t>2082539403</t>
  </si>
  <si>
    <t>354418600</t>
  </si>
  <si>
    <t>svorka spojovací páska - armování</t>
  </si>
  <si>
    <t>354418650</t>
  </si>
  <si>
    <t>svorka spojovací armování - armování</t>
  </si>
  <si>
    <t>111633460</t>
  </si>
  <si>
    <t>GUMOASFALT SA 12/ 5 kg</t>
  </si>
  <si>
    <t xml:space="preserve">Práce a dodávky M   </t>
  </si>
  <si>
    <t>21-M</t>
  </si>
  <si>
    <t xml:space="preserve">Elektromontáže   </t>
  </si>
  <si>
    <t>210280001</t>
  </si>
  <si>
    <t>Zkoušky a prohlídky el rozvodů a zařízení celková prohlídka pro objem montážních prací do 100 tis Kč</t>
  </si>
  <si>
    <t>Zkoušky a prohlídky elektrických rozvodů a zařízení celková prohlídka, zkoušení, měření a vyhotovení revizní zprávy pro objem montážních prací do 100 tisíc Kč</t>
  </si>
  <si>
    <t>https://podminky.urs.cz/item/CS_URS_2023_02/210280001</t>
  </si>
  <si>
    <t>HZS</t>
  </si>
  <si>
    <t xml:space="preserve">Hodinové zúčtovací sazby   </t>
  </si>
  <si>
    <t>HZS2231</t>
  </si>
  <si>
    <t>Hodinová zúčtovací sazba elektrikář</t>
  </si>
  <si>
    <t>262144</t>
  </si>
  <si>
    <t>Hodinové zúčtovací sazby profesí PSV provádění stavebních instalací elektrikář</t>
  </si>
  <si>
    <t>https://podminky.urs.cz/item/CS_URS_2023_02/HZS2231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</si>
  <si>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</si>
  <si>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</si>
  <si>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</si>
  <si>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</si>
  <si>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</si>
  <si>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</si>
  <si>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</si>
  <si>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</si>
  <si>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</si>
  <si>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</si>
  <si>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</si>
  <si>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012103000</t>
  </si>
  <si>
    <t>Geodetické práce před výstavbou</t>
  </si>
  <si>
    <t>soubor</t>
  </si>
  <si>
    <t>1024</t>
  </si>
  <si>
    <t>-785567746</t>
  </si>
  <si>
    <t>https://podminky.urs.cz/item/CS_URS_2023_02/012103000</t>
  </si>
  <si>
    <t>012303000</t>
  </si>
  <si>
    <t>Geodetické práce po výstavbě</t>
  </si>
  <si>
    <t>-1189067844</t>
  </si>
  <si>
    <t>https://podminky.urs.cz/item/CS_URS_2023_02/012303000</t>
  </si>
  <si>
    <t>VRN3</t>
  </si>
  <si>
    <t>Zařízení staveniště</t>
  </si>
  <si>
    <t>030001000</t>
  </si>
  <si>
    <t>-2042258440</t>
  </si>
  <si>
    <t>https://podminky.urs.cz/item/CS_URS_2023_02/030001000</t>
  </si>
  <si>
    <t>VRN4</t>
  </si>
  <si>
    <t>Inženýrská činnost</t>
  </si>
  <si>
    <t>045203000</t>
  </si>
  <si>
    <t>Kompletační a koordinační činnost</t>
  </si>
  <si>
    <t>1192965510</t>
  </si>
  <si>
    <t>https://podminky.urs.cz/item/CS_URS_2023_02/045203000</t>
  </si>
  <si>
    <t>VRN7</t>
  </si>
  <si>
    <t>Provozní vlivy</t>
  </si>
  <si>
    <t>070001000</t>
  </si>
  <si>
    <t>1899075835</t>
  </si>
  <si>
    <t>https://podminky.urs.cz/item/CS_URS_2023_02/070001000</t>
  </si>
  <si>
    <t xml:space="preserve">Poznámka k položce:_x000d_
provádění prací za provozu_x000d_
zakrývání podlah apod._x000d_
</t>
  </si>
  <si>
    <t>VRN9</t>
  </si>
  <si>
    <t>Ostatní náklady</t>
  </si>
  <si>
    <t>090001000</t>
  </si>
  <si>
    <t>-1321709873</t>
  </si>
  <si>
    <t>https://podminky.urs.cz/item/CS_URS_2023_02/090001000</t>
  </si>
  <si>
    <t>Poznámka k položce:_x000d_
ztížené podmínky pro přesun materiálů a vybouraných hmot přes stávající potok</t>
  </si>
  <si>
    <t>094104000</t>
  </si>
  <si>
    <t>Náklady na opatření BOZP</t>
  </si>
  <si>
    <t>-1007838358</t>
  </si>
  <si>
    <t>https://podminky.urs.cz/item/CS_URS_2023_02/094104000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</si>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</sst>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4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12101122" TargetMode="External" /><Relationship Id="rId2" Type="http://schemas.openxmlformats.org/officeDocument/2006/relationships/hyperlink" Target="https://podminky.urs.cz/item/CS_URS_2023_02/112251102" TargetMode="External" /><Relationship Id="rId3" Type="http://schemas.openxmlformats.org/officeDocument/2006/relationships/hyperlink" Target="https://podminky.urs.cz/item/CS_URS_2023_02/162201406" TargetMode="External" /><Relationship Id="rId4" Type="http://schemas.openxmlformats.org/officeDocument/2006/relationships/hyperlink" Target="https://podminky.urs.cz/item/CS_URS_2023_02/162201416" TargetMode="External" /><Relationship Id="rId5" Type="http://schemas.openxmlformats.org/officeDocument/2006/relationships/hyperlink" Target="https://podminky.urs.cz/item/CS_URS_2023_02/162201422" TargetMode="External" /><Relationship Id="rId6" Type="http://schemas.openxmlformats.org/officeDocument/2006/relationships/hyperlink" Target="https://podminky.urs.cz/item/CS_URS_2023_02/162301942" TargetMode="External" /><Relationship Id="rId7" Type="http://schemas.openxmlformats.org/officeDocument/2006/relationships/hyperlink" Target="https://podminky.urs.cz/item/CS_URS_2023_02/162301962" TargetMode="External" /><Relationship Id="rId8" Type="http://schemas.openxmlformats.org/officeDocument/2006/relationships/hyperlink" Target="https://podminky.urs.cz/item/CS_URS_2023_02/162301972" TargetMode="External" /><Relationship Id="rId9" Type="http://schemas.openxmlformats.org/officeDocument/2006/relationships/hyperlink" Target="https://podminky.urs.cz/item/CS_URS_2023_02/997013811" TargetMode="External" /><Relationship Id="rId10" Type="http://schemas.openxmlformats.org/officeDocument/2006/relationships/hyperlink" Target="https://podminky.urs.cz/item/CS_URS_2023_02/115101202" TargetMode="External" /><Relationship Id="rId11" Type="http://schemas.openxmlformats.org/officeDocument/2006/relationships/hyperlink" Target="https://podminky.urs.cz/item/CS_URS_2023_02/115101302" TargetMode="External" /><Relationship Id="rId12" Type="http://schemas.openxmlformats.org/officeDocument/2006/relationships/hyperlink" Target="https://podminky.urs.cz/item/CS_URS_2023_02/121151103" TargetMode="External" /><Relationship Id="rId13" Type="http://schemas.openxmlformats.org/officeDocument/2006/relationships/hyperlink" Target="https://podminky.urs.cz/item/CS_URS_2023_02/131251104" TargetMode="External" /><Relationship Id="rId14" Type="http://schemas.openxmlformats.org/officeDocument/2006/relationships/hyperlink" Target="https://podminky.urs.cz/item/CS_URS_2023_02/162251102" TargetMode="External" /><Relationship Id="rId15" Type="http://schemas.openxmlformats.org/officeDocument/2006/relationships/hyperlink" Target="https://podminky.urs.cz/item/CS_URS_2023_02/167151101" TargetMode="External" /><Relationship Id="rId16" Type="http://schemas.openxmlformats.org/officeDocument/2006/relationships/hyperlink" Target="https://podminky.urs.cz/item/CS_URS_2023_02/174151101" TargetMode="External" /><Relationship Id="rId17" Type="http://schemas.openxmlformats.org/officeDocument/2006/relationships/hyperlink" Target="https://podminky.urs.cz/item/CS_URS_2023_02/162751117" TargetMode="External" /><Relationship Id="rId18" Type="http://schemas.openxmlformats.org/officeDocument/2006/relationships/hyperlink" Target="https://podminky.urs.cz/item/CS_URS_2023_02/171251101" TargetMode="External" /><Relationship Id="rId19" Type="http://schemas.openxmlformats.org/officeDocument/2006/relationships/hyperlink" Target="https://podminky.urs.cz/item/CS_URS_2023_02/171201231" TargetMode="External" /><Relationship Id="rId20" Type="http://schemas.openxmlformats.org/officeDocument/2006/relationships/hyperlink" Target="https://podminky.urs.cz/item/CS_URS_2023_02/181951112" TargetMode="External" /><Relationship Id="rId21" Type="http://schemas.openxmlformats.org/officeDocument/2006/relationships/hyperlink" Target="https://podminky.urs.cz/item/CS_URS_2023_02/181351003" TargetMode="External" /><Relationship Id="rId22" Type="http://schemas.openxmlformats.org/officeDocument/2006/relationships/hyperlink" Target="https://podminky.urs.cz/item/CS_URS_2023_02/181411131" TargetMode="External" /><Relationship Id="rId23" Type="http://schemas.openxmlformats.org/officeDocument/2006/relationships/hyperlink" Target="https://podminky.urs.cz/item/CS_URS_2023_02/213141112" TargetMode="External" /><Relationship Id="rId24" Type="http://schemas.openxmlformats.org/officeDocument/2006/relationships/hyperlink" Target="https://podminky.urs.cz/item/CS_URS_2023_02/271532212" TargetMode="External" /><Relationship Id="rId25" Type="http://schemas.openxmlformats.org/officeDocument/2006/relationships/hyperlink" Target="https://podminky.urs.cz/item/CS_URS_2023_02/273313611" TargetMode="External" /><Relationship Id="rId26" Type="http://schemas.openxmlformats.org/officeDocument/2006/relationships/hyperlink" Target="https://podminky.urs.cz/item/CS_URS_2023_02/273351121" TargetMode="External" /><Relationship Id="rId27" Type="http://schemas.openxmlformats.org/officeDocument/2006/relationships/hyperlink" Target="https://podminky.urs.cz/item/CS_URS_2023_02/273351122" TargetMode="External" /><Relationship Id="rId28" Type="http://schemas.openxmlformats.org/officeDocument/2006/relationships/hyperlink" Target="https://podminky.urs.cz/item/CS_URS_2023_02/310237241" TargetMode="External" /><Relationship Id="rId29" Type="http://schemas.openxmlformats.org/officeDocument/2006/relationships/hyperlink" Target="https://podminky.urs.cz/item/CS_URS_2023_02/319201321" TargetMode="External" /><Relationship Id="rId30" Type="http://schemas.openxmlformats.org/officeDocument/2006/relationships/hyperlink" Target="https://podminky.urs.cz/item/CS_URS_2023_02/346271114" TargetMode="External" /><Relationship Id="rId31" Type="http://schemas.openxmlformats.org/officeDocument/2006/relationships/hyperlink" Target="https://podminky.urs.cz/item/CS_URS_2023_02/380321662" TargetMode="External" /><Relationship Id="rId32" Type="http://schemas.openxmlformats.org/officeDocument/2006/relationships/hyperlink" Target="https://podminky.urs.cz/item/CS_URS_2023_02/380356231" TargetMode="External" /><Relationship Id="rId33" Type="http://schemas.openxmlformats.org/officeDocument/2006/relationships/hyperlink" Target="https://podminky.urs.cz/item/CS_URS_2023_02/380356232" TargetMode="External" /><Relationship Id="rId34" Type="http://schemas.openxmlformats.org/officeDocument/2006/relationships/hyperlink" Target="https://podminky.urs.cz/item/CS_URS_2023_02/311351911" TargetMode="External" /><Relationship Id="rId35" Type="http://schemas.openxmlformats.org/officeDocument/2006/relationships/hyperlink" Target="https://podminky.urs.cz/item/CS_URS_2023_02/380361006" TargetMode="External" /><Relationship Id="rId36" Type="http://schemas.openxmlformats.org/officeDocument/2006/relationships/hyperlink" Target="https://podminky.urs.cz/item/CS_URS_2023_02/953961212" TargetMode="External" /><Relationship Id="rId37" Type="http://schemas.openxmlformats.org/officeDocument/2006/relationships/hyperlink" Target="https://podminky.urs.cz/item/CS_URS_2023_02/619995001" TargetMode="External" /><Relationship Id="rId38" Type="http://schemas.openxmlformats.org/officeDocument/2006/relationships/hyperlink" Target="https://podminky.urs.cz/item/CS_URS_2023_02/629995101" TargetMode="External" /><Relationship Id="rId39" Type="http://schemas.openxmlformats.org/officeDocument/2006/relationships/hyperlink" Target="https://podminky.urs.cz/item/CS_URS_2023_02/622142001" TargetMode="External" /><Relationship Id="rId40" Type="http://schemas.openxmlformats.org/officeDocument/2006/relationships/hyperlink" Target="https://podminky.urs.cz/item/CS_URS_2023_02/622151021" TargetMode="External" /><Relationship Id="rId41" Type="http://schemas.openxmlformats.org/officeDocument/2006/relationships/hyperlink" Target="https://podminky.urs.cz/item/CS_URS_2023_02/622511112" TargetMode="External" /><Relationship Id="rId42" Type="http://schemas.openxmlformats.org/officeDocument/2006/relationships/hyperlink" Target="https://podminky.urs.cz/item/CS_URS_2023_02/631311117" TargetMode="External" /><Relationship Id="rId43" Type="http://schemas.openxmlformats.org/officeDocument/2006/relationships/hyperlink" Target="https://podminky.urs.cz/item/CS_URS_2023_02/631311137" TargetMode="External" /><Relationship Id="rId44" Type="http://schemas.openxmlformats.org/officeDocument/2006/relationships/hyperlink" Target="https://podminky.urs.cz/item/CS_URS_2023_02/631319021" TargetMode="External" /><Relationship Id="rId45" Type="http://schemas.openxmlformats.org/officeDocument/2006/relationships/hyperlink" Target="https://podminky.urs.cz/item/CS_URS_2023_02/631319023" TargetMode="External" /><Relationship Id="rId46" Type="http://schemas.openxmlformats.org/officeDocument/2006/relationships/hyperlink" Target="https://podminky.urs.cz/item/CS_URS_2023_02/632481213" TargetMode="External" /><Relationship Id="rId47" Type="http://schemas.openxmlformats.org/officeDocument/2006/relationships/hyperlink" Target="https://podminky.urs.cz/item/CS_URS_2023_02/631311135" TargetMode="External" /><Relationship Id="rId48" Type="http://schemas.openxmlformats.org/officeDocument/2006/relationships/hyperlink" Target="https://podminky.urs.cz/item/CS_URS_2023_02/631319175" TargetMode="External" /><Relationship Id="rId49" Type="http://schemas.openxmlformats.org/officeDocument/2006/relationships/hyperlink" Target="https://podminky.urs.cz/item/CS_URS_2023_02/631362021" TargetMode="External" /><Relationship Id="rId50" Type="http://schemas.openxmlformats.org/officeDocument/2006/relationships/hyperlink" Target="https://podminky.urs.cz/item/CS_URS_2023_02/893215121" TargetMode="External" /><Relationship Id="rId51" Type="http://schemas.openxmlformats.org/officeDocument/2006/relationships/hyperlink" Target="https://podminky.urs.cz/item/CS_URS_2023_02/894410213" TargetMode="External" /><Relationship Id="rId52" Type="http://schemas.openxmlformats.org/officeDocument/2006/relationships/hyperlink" Target="https://podminky.urs.cz/item/CS_URS_2023_02/HZS1292" TargetMode="External" /><Relationship Id="rId53" Type="http://schemas.openxmlformats.org/officeDocument/2006/relationships/hyperlink" Target="https://podminky.urs.cz/item/CS_URS_2023_02/944611111" TargetMode="External" /><Relationship Id="rId54" Type="http://schemas.openxmlformats.org/officeDocument/2006/relationships/hyperlink" Target="https://podminky.urs.cz/item/CS_URS_2023_02/944611211" TargetMode="External" /><Relationship Id="rId55" Type="http://schemas.openxmlformats.org/officeDocument/2006/relationships/hyperlink" Target="https://podminky.urs.cz/item/CS_URS_2023_02/944611811" TargetMode="External" /><Relationship Id="rId56" Type="http://schemas.openxmlformats.org/officeDocument/2006/relationships/hyperlink" Target="https://podminky.urs.cz/item/CS_URS_2023_02/949101112" TargetMode="External" /><Relationship Id="rId57" Type="http://schemas.openxmlformats.org/officeDocument/2006/relationships/hyperlink" Target="https://podminky.urs.cz/item/CS_URS_2023_02/941111121" TargetMode="External" /><Relationship Id="rId58" Type="http://schemas.openxmlformats.org/officeDocument/2006/relationships/hyperlink" Target="https://podminky.urs.cz/item/CS_URS_2023_02/941111221" TargetMode="External" /><Relationship Id="rId59" Type="http://schemas.openxmlformats.org/officeDocument/2006/relationships/hyperlink" Target="https://podminky.urs.cz/item/CS_URS_2023_02/941111821" TargetMode="External" /><Relationship Id="rId60" Type="http://schemas.openxmlformats.org/officeDocument/2006/relationships/hyperlink" Target="https://podminky.urs.cz/item/CS_URS_2023_02/993111111" TargetMode="External" /><Relationship Id="rId61" Type="http://schemas.openxmlformats.org/officeDocument/2006/relationships/hyperlink" Target="https://podminky.urs.cz/item/CS_URS_2023_02/931994111" TargetMode="External" /><Relationship Id="rId62" Type="http://schemas.openxmlformats.org/officeDocument/2006/relationships/hyperlink" Target="https://podminky.urs.cz/item/CS_URS_2023_02/952901221" TargetMode="External" /><Relationship Id="rId63" Type="http://schemas.openxmlformats.org/officeDocument/2006/relationships/hyperlink" Target="https://podminky.urs.cz/item/CS_URS_2023_02/952901411" TargetMode="External" /><Relationship Id="rId64" Type="http://schemas.openxmlformats.org/officeDocument/2006/relationships/hyperlink" Target="https://podminky.urs.cz/item/CS_URS_2023_02/935112211" TargetMode="External" /><Relationship Id="rId65" Type="http://schemas.openxmlformats.org/officeDocument/2006/relationships/hyperlink" Target="https://podminky.urs.cz/item/CS_URS_2023_02/916331112" TargetMode="External" /><Relationship Id="rId66" Type="http://schemas.openxmlformats.org/officeDocument/2006/relationships/hyperlink" Target="https://podminky.urs.cz/item/CS_URS_2023_02/916991121" TargetMode="External" /><Relationship Id="rId67" Type="http://schemas.openxmlformats.org/officeDocument/2006/relationships/hyperlink" Target="https://podminky.urs.cz/item/CS_URS_2023_02/977151114" TargetMode="External" /><Relationship Id="rId68" Type="http://schemas.openxmlformats.org/officeDocument/2006/relationships/hyperlink" Target="https://podminky.urs.cz/item/CS_URS_2023_02/919735123" TargetMode="External" /><Relationship Id="rId69" Type="http://schemas.openxmlformats.org/officeDocument/2006/relationships/hyperlink" Target="https://podminky.urs.cz/item/CS_URS_2023_02/962052211" TargetMode="External" /><Relationship Id="rId70" Type="http://schemas.openxmlformats.org/officeDocument/2006/relationships/hyperlink" Target="https://podminky.urs.cz/item/CS_URS_2023_02/968062455" TargetMode="External" /><Relationship Id="rId71" Type="http://schemas.openxmlformats.org/officeDocument/2006/relationships/hyperlink" Target="https://podminky.urs.cz/item/CS_URS_2023_02/973042461" TargetMode="External" /><Relationship Id="rId72" Type="http://schemas.openxmlformats.org/officeDocument/2006/relationships/hyperlink" Target="https://podminky.urs.cz/item/CS_URS_2023_02/971042441" TargetMode="External" /><Relationship Id="rId73" Type="http://schemas.openxmlformats.org/officeDocument/2006/relationships/hyperlink" Target="https://podminky.urs.cz/item/CS_URS_2023_02/971033441" TargetMode="External" /><Relationship Id="rId74" Type="http://schemas.openxmlformats.org/officeDocument/2006/relationships/hyperlink" Target="https://podminky.urs.cz/item/CS_URS_2023_02/978059541" TargetMode="External" /><Relationship Id="rId75" Type="http://schemas.openxmlformats.org/officeDocument/2006/relationships/hyperlink" Target="https://podminky.urs.cz/item/CS_URS_2023_02/977211112" TargetMode="External" /><Relationship Id="rId76" Type="http://schemas.openxmlformats.org/officeDocument/2006/relationships/hyperlink" Target="https://podminky.urs.cz/item/CS_URS_2023_02/997013111" TargetMode="External" /><Relationship Id="rId77" Type="http://schemas.openxmlformats.org/officeDocument/2006/relationships/hyperlink" Target="https://podminky.urs.cz/item/CS_URS_2023_02/997013501" TargetMode="External" /><Relationship Id="rId78" Type="http://schemas.openxmlformats.org/officeDocument/2006/relationships/hyperlink" Target="https://podminky.urs.cz/item/CS_URS_2023_02/997013509" TargetMode="External" /><Relationship Id="rId79" Type="http://schemas.openxmlformats.org/officeDocument/2006/relationships/hyperlink" Target="https://podminky.urs.cz/item/CS_URS_2023_02/997013631" TargetMode="External" /><Relationship Id="rId80" Type="http://schemas.openxmlformats.org/officeDocument/2006/relationships/hyperlink" Target="https://podminky.urs.cz/item/CS_URS_2023_02/997013869" TargetMode="External" /><Relationship Id="rId81" Type="http://schemas.openxmlformats.org/officeDocument/2006/relationships/hyperlink" Target="https://podminky.urs.cz/item/CS_URS_2023_02/998142251" TargetMode="External" /><Relationship Id="rId82" Type="http://schemas.openxmlformats.org/officeDocument/2006/relationships/hyperlink" Target="https://podminky.urs.cz/item/CS_URS_2023_02/711111001" TargetMode="External" /><Relationship Id="rId83" Type="http://schemas.openxmlformats.org/officeDocument/2006/relationships/hyperlink" Target="https://podminky.urs.cz/item/CS_URS_2023_02/711112001" TargetMode="External" /><Relationship Id="rId84" Type="http://schemas.openxmlformats.org/officeDocument/2006/relationships/hyperlink" Target="https://podminky.urs.cz/item/CS_URS_2023_02/711141559" TargetMode="External" /><Relationship Id="rId85" Type="http://schemas.openxmlformats.org/officeDocument/2006/relationships/hyperlink" Target="https://podminky.urs.cz/item/CS_URS_2023_02/711142559" TargetMode="External" /><Relationship Id="rId86" Type="http://schemas.openxmlformats.org/officeDocument/2006/relationships/hyperlink" Target="https://podminky.urs.cz/item/CS_URS_2023_02/711491172" TargetMode="External" /><Relationship Id="rId87" Type="http://schemas.openxmlformats.org/officeDocument/2006/relationships/hyperlink" Target="https://podminky.urs.cz/item/CS_URS_2023_02/998711101" TargetMode="External" /><Relationship Id="rId88" Type="http://schemas.openxmlformats.org/officeDocument/2006/relationships/hyperlink" Target="https://podminky.urs.cz/item/CS_URS_2023_02/713130841" TargetMode="External" /><Relationship Id="rId89" Type="http://schemas.openxmlformats.org/officeDocument/2006/relationships/hyperlink" Target="https://podminky.urs.cz/item/CS_URS_2023_02/713131141" TargetMode="External" /><Relationship Id="rId90" Type="http://schemas.openxmlformats.org/officeDocument/2006/relationships/hyperlink" Target="https://podminky.urs.cz/item/CS_URS_2023_02/713131151" TargetMode="External" /><Relationship Id="rId91" Type="http://schemas.openxmlformats.org/officeDocument/2006/relationships/hyperlink" Target="https://podminky.urs.cz/item/CS_URS_2023_02/713131161" TargetMode="External" /><Relationship Id="rId92" Type="http://schemas.openxmlformats.org/officeDocument/2006/relationships/hyperlink" Target="https://podminky.urs.cz/item/CS_URS_2023_02/998713101" TargetMode="External" /><Relationship Id="rId93" Type="http://schemas.openxmlformats.org/officeDocument/2006/relationships/hyperlink" Target="https://podminky.urs.cz/item/CS_URS_2023_02/762332132" TargetMode="External" /><Relationship Id="rId94" Type="http://schemas.openxmlformats.org/officeDocument/2006/relationships/hyperlink" Target="https://podminky.urs.cz/item/CS_URS_2023_02/762395000" TargetMode="External" /><Relationship Id="rId95" Type="http://schemas.openxmlformats.org/officeDocument/2006/relationships/hyperlink" Target="https://podminky.urs.cz/item/CS_URS_2023_02/762331811" TargetMode="External" /><Relationship Id="rId96" Type="http://schemas.openxmlformats.org/officeDocument/2006/relationships/hyperlink" Target="https://podminky.urs.cz/item/CS_URS_2023_02/762431013" TargetMode="External" /><Relationship Id="rId97" Type="http://schemas.openxmlformats.org/officeDocument/2006/relationships/hyperlink" Target="https://podminky.urs.cz/item/CS_URS_2023_02/762431110" TargetMode="External" /><Relationship Id="rId98" Type="http://schemas.openxmlformats.org/officeDocument/2006/relationships/hyperlink" Target="https://podminky.urs.cz/item/CS_URS_2023_02/762495000" TargetMode="External" /><Relationship Id="rId99" Type="http://schemas.openxmlformats.org/officeDocument/2006/relationships/hyperlink" Target="https://podminky.urs.cz/item/CS_URS_2023_02/762621120" TargetMode="External" /><Relationship Id="rId100" Type="http://schemas.openxmlformats.org/officeDocument/2006/relationships/hyperlink" Target="https://podminky.urs.cz/item/CS_URS_2023_02/762711810" TargetMode="External" /><Relationship Id="rId101" Type="http://schemas.openxmlformats.org/officeDocument/2006/relationships/hyperlink" Target="https://podminky.urs.cz/item/CS_URS_2023_02/762723311" TargetMode="External" /><Relationship Id="rId102" Type="http://schemas.openxmlformats.org/officeDocument/2006/relationships/hyperlink" Target="https://podminky.urs.cz/item/CS_URS_2023_02/762795000" TargetMode="External" /><Relationship Id="rId103" Type="http://schemas.openxmlformats.org/officeDocument/2006/relationships/hyperlink" Target="https://podminky.urs.cz/item/CS_URS_2023_02/998762101" TargetMode="External" /><Relationship Id="rId104" Type="http://schemas.openxmlformats.org/officeDocument/2006/relationships/hyperlink" Target="https://podminky.urs.cz/item/CS_URS_2023_02/764001123" TargetMode="External" /><Relationship Id="rId105" Type="http://schemas.openxmlformats.org/officeDocument/2006/relationships/hyperlink" Target="https://podminky.urs.cz/item/CS_URS_2023_02/764206107" TargetMode="External" /><Relationship Id="rId106" Type="http://schemas.openxmlformats.org/officeDocument/2006/relationships/hyperlink" Target="https://podminky.urs.cz/item/CS_URS_2023_02/764216467" TargetMode="External" /><Relationship Id="rId107" Type="http://schemas.openxmlformats.org/officeDocument/2006/relationships/hyperlink" Target="https://podminky.urs.cz/item/CS_URS_2023_02/998764101" TargetMode="External" /><Relationship Id="rId108" Type="http://schemas.openxmlformats.org/officeDocument/2006/relationships/hyperlink" Target="https://podminky.urs.cz/item/CS_URS_2023_02/765192001" TargetMode="External" /><Relationship Id="rId109" Type="http://schemas.openxmlformats.org/officeDocument/2006/relationships/hyperlink" Target="https://podminky.urs.cz/item/CS_URS_2023_02/766111820" TargetMode="External" /><Relationship Id="rId110" Type="http://schemas.openxmlformats.org/officeDocument/2006/relationships/hyperlink" Target="https://podminky.urs.cz/item/CS_URS_2023_02/766643431" TargetMode="External" /><Relationship Id="rId111" Type="http://schemas.openxmlformats.org/officeDocument/2006/relationships/hyperlink" Target="https://podminky.urs.cz/item/CS_URS_2023_02/998766101" TargetMode="External" /><Relationship Id="rId112" Type="http://schemas.openxmlformats.org/officeDocument/2006/relationships/hyperlink" Target="https://podminky.urs.cz/item/CS_URS_2023_02/767620835" TargetMode="External" /><Relationship Id="rId113" Type="http://schemas.openxmlformats.org/officeDocument/2006/relationships/hyperlink" Target="https://podminky.urs.cz/item/CS_URS_2023_02/767193802" TargetMode="External" /><Relationship Id="rId114" Type="http://schemas.openxmlformats.org/officeDocument/2006/relationships/hyperlink" Target="https://podminky.urs.cz/item/CS_URS_2023_02/767416821" TargetMode="External" /><Relationship Id="rId115" Type="http://schemas.openxmlformats.org/officeDocument/2006/relationships/hyperlink" Target="https://podminky.urs.cz/item/CS_URS_2023_02/767416211" TargetMode="External" /><Relationship Id="rId116" Type="http://schemas.openxmlformats.org/officeDocument/2006/relationships/hyperlink" Target="https://podminky.urs.cz/item/CS_URS_2023_02/767428101" TargetMode="External" /><Relationship Id="rId117" Type="http://schemas.openxmlformats.org/officeDocument/2006/relationships/hyperlink" Target="https://podminky.urs.cz/item/CS_URS_2023_02/767416211" TargetMode="External" /><Relationship Id="rId118" Type="http://schemas.openxmlformats.org/officeDocument/2006/relationships/hyperlink" Target="https://podminky.urs.cz/item/CS_URS_2023_02/767415111" TargetMode="External" /><Relationship Id="rId119" Type="http://schemas.openxmlformats.org/officeDocument/2006/relationships/hyperlink" Target="https://podminky.urs.cz/item/CS_URS_2023_02/767620245" TargetMode="External" /><Relationship Id="rId120" Type="http://schemas.openxmlformats.org/officeDocument/2006/relationships/hyperlink" Target="https://podminky.urs.cz/item/CS_URS_2023_02/767620718" TargetMode="External" /><Relationship Id="rId121" Type="http://schemas.openxmlformats.org/officeDocument/2006/relationships/hyperlink" Target="https://podminky.urs.cz/item/CS_URS_2023_02/767391112" TargetMode="External" /><Relationship Id="rId122" Type="http://schemas.openxmlformats.org/officeDocument/2006/relationships/hyperlink" Target="https://podminky.urs.cz/item/CS_URS_2023_02/767391209" TargetMode="External" /><Relationship Id="rId123" Type="http://schemas.openxmlformats.org/officeDocument/2006/relationships/hyperlink" Target="https://podminky.urs.cz/item/CS_URS_2023_02/767995116" TargetMode="External" /><Relationship Id="rId124" Type="http://schemas.openxmlformats.org/officeDocument/2006/relationships/hyperlink" Target="https://podminky.urs.cz/item/CS_URS_2023_02/767995116" TargetMode="External" /><Relationship Id="rId125" Type="http://schemas.openxmlformats.org/officeDocument/2006/relationships/hyperlink" Target="https://podminky.urs.cz/item/CS_URS_2023_02/767995117" TargetMode="External" /><Relationship Id="rId126" Type="http://schemas.openxmlformats.org/officeDocument/2006/relationships/hyperlink" Target="https://podminky.urs.cz/item/CS_URS_2023_02/953965121" TargetMode="External" /><Relationship Id="rId127" Type="http://schemas.openxmlformats.org/officeDocument/2006/relationships/hyperlink" Target="https://podminky.urs.cz/item/CS_URS_2023_02/998767101" TargetMode="External" /><Relationship Id="rId128" Type="http://schemas.openxmlformats.org/officeDocument/2006/relationships/hyperlink" Target="https://podminky.urs.cz/item/CS_URS_2023_02/771573810" TargetMode="External" /><Relationship Id="rId129" Type="http://schemas.openxmlformats.org/officeDocument/2006/relationships/hyperlink" Target="https://podminky.urs.cz/item/CS_URS_2023_02/771111011" TargetMode="External" /><Relationship Id="rId130" Type="http://schemas.openxmlformats.org/officeDocument/2006/relationships/hyperlink" Target="https://podminky.urs.cz/item/CS_URS_2023_02/771121011" TargetMode="External" /><Relationship Id="rId131" Type="http://schemas.openxmlformats.org/officeDocument/2006/relationships/hyperlink" Target="https://podminky.urs.cz/item/CS_URS_2023_02/771575417" TargetMode="External" /><Relationship Id="rId132" Type="http://schemas.openxmlformats.org/officeDocument/2006/relationships/hyperlink" Target="https://podminky.urs.cz/item/CS_URS_2023_02/771577241" TargetMode="External" /><Relationship Id="rId133" Type="http://schemas.openxmlformats.org/officeDocument/2006/relationships/hyperlink" Target="https://podminky.urs.cz/item/CS_URS_2023_02/998771101" TargetMode="External" /><Relationship Id="rId134" Type="http://schemas.openxmlformats.org/officeDocument/2006/relationships/hyperlink" Target="https://podminky.urs.cz/item/CS_URS_2023_02/781111011" TargetMode="External" /><Relationship Id="rId135" Type="http://schemas.openxmlformats.org/officeDocument/2006/relationships/hyperlink" Target="https://podminky.urs.cz/item/CS_URS_2023_02/781121011" TargetMode="External" /><Relationship Id="rId136" Type="http://schemas.openxmlformats.org/officeDocument/2006/relationships/hyperlink" Target="https://podminky.urs.cz/item/CS_URS_2023_02/781151031" TargetMode="External" /><Relationship Id="rId137" Type="http://schemas.openxmlformats.org/officeDocument/2006/relationships/hyperlink" Target="https://podminky.urs.cz/item/CS_URS_2023_02/781474112" TargetMode="External" /><Relationship Id="rId138" Type="http://schemas.openxmlformats.org/officeDocument/2006/relationships/hyperlink" Target="https://podminky.urs.cz/item/CS_URS_2023_02/781477111" TargetMode="External" /><Relationship Id="rId139" Type="http://schemas.openxmlformats.org/officeDocument/2006/relationships/hyperlink" Target="https://podminky.urs.cz/item/CS_URS_2023_02/781477115" TargetMode="External" /><Relationship Id="rId140" Type="http://schemas.openxmlformats.org/officeDocument/2006/relationships/hyperlink" Target="https://podminky.urs.cz/item/CS_URS_2023_02/998781101" TargetMode="External" /><Relationship Id="rId14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741110301" TargetMode="External" /><Relationship Id="rId2" Type="http://schemas.openxmlformats.org/officeDocument/2006/relationships/hyperlink" Target="https://podminky.urs.cz/item/CS_URS_2023_02/741112021" TargetMode="External" /><Relationship Id="rId3" Type="http://schemas.openxmlformats.org/officeDocument/2006/relationships/hyperlink" Target="https://podminky.urs.cz/item/CS_URS_2023_02/741122211" TargetMode="External" /><Relationship Id="rId4" Type="http://schemas.openxmlformats.org/officeDocument/2006/relationships/hyperlink" Target="https://podminky.urs.cz/item/CS_URS_2023_02/741310031" TargetMode="External" /><Relationship Id="rId5" Type="http://schemas.openxmlformats.org/officeDocument/2006/relationships/hyperlink" Target="https://podminky.urs.cz/item/CS_URS_2023_02/741320101" TargetMode="External" /><Relationship Id="rId6" Type="http://schemas.openxmlformats.org/officeDocument/2006/relationships/hyperlink" Target="https://podminky.urs.cz/item/CS_URS_2023_02/741371141" TargetMode="External" /><Relationship Id="rId7" Type="http://schemas.openxmlformats.org/officeDocument/2006/relationships/hyperlink" Target="https://podminky.urs.cz/item/CS_URS_2023_02/741410042" TargetMode="External" /><Relationship Id="rId8" Type="http://schemas.openxmlformats.org/officeDocument/2006/relationships/hyperlink" Target="https://podminky.urs.cz/item/CS_URS_2023_02/741410001" TargetMode="External" /><Relationship Id="rId9" Type="http://schemas.openxmlformats.org/officeDocument/2006/relationships/hyperlink" Target="https://podminky.urs.cz/item/CS_URS_2023_02/741420022" TargetMode="External" /><Relationship Id="rId10" Type="http://schemas.openxmlformats.org/officeDocument/2006/relationships/hyperlink" Target="https://podminky.urs.cz/item/CS_URS_2023_02/210280001" TargetMode="External" /><Relationship Id="rId11" Type="http://schemas.openxmlformats.org/officeDocument/2006/relationships/hyperlink" Target="https://podminky.urs.cz/item/CS_URS_2023_02/HZS2231" TargetMode="External" /><Relationship Id="rId1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012103000" TargetMode="External" /><Relationship Id="rId2" Type="http://schemas.openxmlformats.org/officeDocument/2006/relationships/hyperlink" Target="https://podminky.urs.cz/item/CS_URS_2023_02/012303000" TargetMode="External" /><Relationship Id="rId3" Type="http://schemas.openxmlformats.org/officeDocument/2006/relationships/hyperlink" Target="https://podminky.urs.cz/item/CS_URS_2023_02/030001000" TargetMode="External" /><Relationship Id="rId4" Type="http://schemas.openxmlformats.org/officeDocument/2006/relationships/hyperlink" Target="https://podminky.urs.cz/item/CS_URS_2023_02/045203000" TargetMode="External" /><Relationship Id="rId5" Type="http://schemas.openxmlformats.org/officeDocument/2006/relationships/hyperlink" Target="https://podminky.urs.cz/item/CS_URS_2023_02/070001000" TargetMode="External" /><Relationship Id="rId6" Type="http://schemas.openxmlformats.org/officeDocument/2006/relationships/hyperlink" Target="https://podminky.urs.cz/item/CS_URS_2023_02/090001000" TargetMode="External" /><Relationship Id="rId7" Type="http://schemas.openxmlformats.org/officeDocument/2006/relationships/hyperlink" Target="https://podminky.urs.cz/item/CS_URS_2023_02/094104000" TargetMode="External" /><Relationship Id="rId8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851563" style="1" customWidth="1"/>
    <col min="2" max="2" width="1.710938" style="1" customWidth="1"/>
    <col min="3" max="3" width="4.421875" style="1" customWidth="1"/>
    <col min="4" max="4" width="2.851563" style="1" customWidth="1"/>
    <col min="5" max="5" width="2.851563" style="1" customWidth="1"/>
    <col min="6" max="6" width="2.851563" style="1" customWidth="1"/>
    <col min="7" max="7" width="2.851563" style="1" customWidth="1"/>
    <col min="8" max="8" width="2.851563" style="1" customWidth="1"/>
    <col min="9" max="9" width="2.851563" style="1" customWidth="1"/>
    <col min="10" max="10" width="2.851563" style="1" customWidth="1"/>
    <col min="11" max="11" width="2.851563" style="1" customWidth="1"/>
    <col min="12" max="12" width="2.851563" style="1" customWidth="1"/>
    <col min="13" max="13" width="2.851563" style="1" customWidth="1"/>
    <col min="14" max="14" width="2.851563" style="1" customWidth="1"/>
    <col min="15" max="15" width="2.851563" style="1" customWidth="1"/>
    <col min="16" max="16" width="2.851563" style="1" customWidth="1"/>
    <col min="17" max="17" width="2.851563" style="1" customWidth="1"/>
    <col min="18" max="18" width="2.851563" style="1" customWidth="1"/>
    <col min="19" max="19" width="2.851563" style="1" customWidth="1"/>
    <col min="20" max="20" width="2.851563" style="1" customWidth="1"/>
    <col min="21" max="21" width="2.851563" style="1" customWidth="1"/>
    <col min="22" max="22" width="2.851563" style="1" customWidth="1"/>
    <col min="23" max="23" width="2.851563" style="1" customWidth="1"/>
    <col min="24" max="24" width="2.851563" style="1" customWidth="1"/>
    <col min="25" max="25" width="2.851563" style="1" customWidth="1"/>
    <col min="26" max="26" width="2.851563" style="1" customWidth="1"/>
    <col min="27" max="27" width="2.851563" style="1" customWidth="1"/>
    <col min="28" max="28" width="2.851563" style="1" customWidth="1"/>
    <col min="29" max="29" width="2.851563" style="1" customWidth="1"/>
    <col min="30" max="30" width="2.851563" style="1" customWidth="1"/>
    <col min="31" max="31" width="2.851563" style="1" customWidth="1"/>
    <col min="32" max="32" width="2.851563" style="1" customWidth="1"/>
    <col min="33" max="33" width="2.851563" style="1" customWidth="1"/>
    <col min="34" max="34" width="3.574219" style="1" customWidth="1"/>
    <col min="35" max="35" width="42.28125" style="1" customWidth="1"/>
    <col min="36" max="36" width="2.574219" style="1" customWidth="1"/>
    <col min="37" max="37" width="2.574219" style="1" customWidth="1"/>
    <col min="38" max="38" width="8.851563" style="1" customWidth="1"/>
    <col min="39" max="39" width="3.574219" style="1" customWidth="1"/>
    <col min="40" max="40" width="14.28125" style="1" customWidth="1"/>
    <col min="41" max="41" width="8.003906" style="1" customWidth="1"/>
    <col min="42" max="42" width="4.421875" style="1" customWidth="1"/>
    <col min="43" max="43" width="16.71094" style="1" customWidth="1"/>
    <col min="44" max="44" width="14.57422" style="1" customWidth="1"/>
    <col min="45" max="45" width="27.71094" style="1" hidden="1" customWidth="1"/>
    <col min="46" max="46" width="27.71094" style="1" hidden="1" customWidth="1"/>
    <col min="47" max="47" width="27.71094" style="1" hidden="1" customWidth="1"/>
    <col min="48" max="48" width="23.14063" style="1" hidden="1" customWidth="1"/>
    <col min="49" max="49" width="23.14063" style="1" hidden="1" customWidth="1"/>
    <col min="50" max="50" width="26.71094" style="1" hidden="1" customWidth="1"/>
    <col min="51" max="51" width="26.71094" style="1" hidden="1" customWidth="1"/>
    <col min="52" max="52" width="23.14063" style="1" hidden="1" customWidth="1"/>
    <col min="53" max="53" width="20.57422" style="1" hidden="1" customWidth="1"/>
    <col min="54" max="54" width="26.71094" style="1" hidden="1" customWidth="1"/>
    <col min="55" max="55" width="23.14063" style="1" hidden="1" customWidth="1"/>
    <col min="56" max="56" width="20.57422" style="1" hidden="1" customWidth="1"/>
    <col min="57" max="57" width="71.14063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33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33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8" customHeight="1">
      <c r="B23" s="21"/>
      <c r="C23" s="22"/>
      <c r="D23" s="22"/>
      <c r="E23" s="36" t="s">
        <v>37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39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40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41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42</v>
      </c>
      <c r="E29" s="47"/>
      <c r="F29" s="32" t="s">
        <v>43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44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45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46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47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48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49</v>
      </c>
      <c r="U35" s="54"/>
      <c r="V35" s="54"/>
      <c r="W35" s="54"/>
      <c r="X35" s="56" t="s">
        <v>50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51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2023062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Mattoni 1873 a.s., závod Kyselka - Přístavba jímky pro nový stroj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Kyselka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4. 10. 2023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26.4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Mattoni 1873 a.s.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31</v>
      </c>
      <c r="AJ49" s="40"/>
      <c r="AK49" s="40"/>
      <c r="AL49" s="40"/>
      <c r="AM49" s="73" t="str">
        <f>IF(E17="","",E17)</f>
        <v xml:space="preserve">KV engineering spol. s r.o., Ing. P. Rokůsek </v>
      </c>
      <c r="AN49" s="64"/>
      <c r="AO49" s="64"/>
      <c r="AP49" s="64"/>
      <c r="AQ49" s="40"/>
      <c r="AR49" s="44"/>
      <c r="AS49" s="74" t="s">
        <v>52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6" customHeight="1">
      <c r="A50" s="38"/>
      <c r="B50" s="39"/>
      <c r="C50" s="32" t="s">
        <v>29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34</v>
      </c>
      <c r="AJ50" s="40"/>
      <c r="AK50" s="40"/>
      <c r="AL50" s="40"/>
      <c r="AM50" s="73" t="str">
        <f>IF(E20="","",E20)</f>
        <v xml:space="preserve"> 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53</v>
      </c>
      <c r="D52" s="87"/>
      <c r="E52" s="87"/>
      <c r="F52" s="87"/>
      <c r="G52" s="87"/>
      <c r="H52" s="88"/>
      <c r="I52" s="89" t="s">
        <v>54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55</v>
      </c>
      <c r="AH52" s="87"/>
      <c r="AI52" s="87"/>
      <c r="AJ52" s="87"/>
      <c r="AK52" s="87"/>
      <c r="AL52" s="87"/>
      <c r="AM52" s="87"/>
      <c r="AN52" s="89" t="s">
        <v>56</v>
      </c>
      <c r="AO52" s="87"/>
      <c r="AP52" s="87"/>
      <c r="AQ52" s="91" t="s">
        <v>57</v>
      </c>
      <c r="AR52" s="44"/>
      <c r="AS52" s="92" t="s">
        <v>58</v>
      </c>
      <c r="AT52" s="93" t="s">
        <v>59</v>
      </c>
      <c r="AU52" s="93" t="s">
        <v>60</v>
      </c>
      <c r="AV52" s="93" t="s">
        <v>61</v>
      </c>
      <c r="AW52" s="93" t="s">
        <v>62</v>
      </c>
      <c r="AX52" s="93" t="s">
        <v>63</v>
      </c>
      <c r="AY52" s="93" t="s">
        <v>64</v>
      </c>
      <c r="AZ52" s="93" t="s">
        <v>65</v>
      </c>
      <c r="BA52" s="93" t="s">
        <v>66</v>
      </c>
      <c r="BB52" s="93" t="s">
        <v>67</v>
      </c>
      <c r="BC52" s="93" t="s">
        <v>68</v>
      </c>
      <c r="BD52" s="94" t="s">
        <v>69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70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ROUND(SUM(AG55:AG57),2)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ROUND(SUM(AS55:AS57),2)</f>
        <v>0</v>
      </c>
      <c r="AT54" s="106">
        <f>ROUND(SUM(AV54:AW54),2)</f>
        <v>0</v>
      </c>
      <c r="AU54" s="107">
        <f>ROUND(SUM(AU55:AU57),5)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ROUND(SUM(AZ55:AZ57),2)</f>
        <v>0</v>
      </c>
      <c r="BA54" s="106">
        <f>ROUND(SUM(BA55:BA57),2)</f>
        <v>0</v>
      </c>
      <c r="BB54" s="106">
        <f>ROUND(SUM(BB55:BB57),2)</f>
        <v>0</v>
      </c>
      <c r="BC54" s="106">
        <f>ROUND(SUM(BC55:BC57),2)</f>
        <v>0</v>
      </c>
      <c r="BD54" s="108">
        <f>ROUND(SUM(BD55:BD57),2)</f>
        <v>0</v>
      </c>
      <c r="BE54" s="6"/>
      <c r="BS54" s="109" t="s">
        <v>71</v>
      </c>
      <c r="BT54" s="109" t="s">
        <v>72</v>
      </c>
      <c r="BU54" s="110" t="s">
        <v>73</v>
      </c>
      <c r="BV54" s="109" t="s">
        <v>74</v>
      </c>
      <c r="BW54" s="109" t="s">
        <v>5</v>
      </c>
      <c r="BX54" s="109" t="s">
        <v>75</v>
      </c>
      <c r="CL54" s="109" t="s">
        <v>19</v>
      </c>
    </row>
    <row r="55" s="7" customFormat="1" ht="24.6" customHeight="1">
      <c r="A55" s="111" t="s">
        <v>76</v>
      </c>
      <c r="B55" s="112"/>
      <c r="C55" s="113"/>
      <c r="D55" s="114" t="s">
        <v>77</v>
      </c>
      <c r="E55" s="114"/>
      <c r="F55" s="114"/>
      <c r="G55" s="114"/>
      <c r="H55" s="114"/>
      <c r="I55" s="115"/>
      <c r="J55" s="114" t="s">
        <v>78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'SO 01 - Přístavba jímky, ...'!J30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79</v>
      </c>
      <c r="AR55" s="118"/>
      <c r="AS55" s="119">
        <v>0</v>
      </c>
      <c r="AT55" s="120">
        <f>ROUND(SUM(AV55:AW55),2)</f>
        <v>0</v>
      </c>
      <c r="AU55" s="121">
        <f>'SO 01 - Přístavba jímky, ...'!P102</f>
        <v>0</v>
      </c>
      <c r="AV55" s="120">
        <f>'SO 01 - Přístavba jímky, ...'!J33</f>
        <v>0</v>
      </c>
      <c r="AW55" s="120">
        <f>'SO 01 - Přístavba jímky, ...'!J34</f>
        <v>0</v>
      </c>
      <c r="AX55" s="120">
        <f>'SO 01 - Přístavba jímky, ...'!J35</f>
        <v>0</v>
      </c>
      <c r="AY55" s="120">
        <f>'SO 01 - Přístavba jímky, ...'!J36</f>
        <v>0</v>
      </c>
      <c r="AZ55" s="120">
        <f>'SO 01 - Přístavba jímky, ...'!F33</f>
        <v>0</v>
      </c>
      <c r="BA55" s="120">
        <f>'SO 01 - Přístavba jímky, ...'!F34</f>
        <v>0</v>
      </c>
      <c r="BB55" s="120">
        <f>'SO 01 - Přístavba jímky, ...'!F35</f>
        <v>0</v>
      </c>
      <c r="BC55" s="120">
        <f>'SO 01 - Přístavba jímky, ...'!F36</f>
        <v>0</v>
      </c>
      <c r="BD55" s="122">
        <f>'SO 01 - Přístavba jímky, ...'!F37</f>
        <v>0</v>
      </c>
      <c r="BE55" s="7"/>
      <c r="BT55" s="123" t="s">
        <v>80</v>
      </c>
      <c r="BV55" s="123" t="s">
        <v>74</v>
      </c>
      <c r="BW55" s="123" t="s">
        <v>81</v>
      </c>
      <c r="BX55" s="123" t="s">
        <v>5</v>
      </c>
      <c r="CL55" s="123" t="s">
        <v>19</v>
      </c>
      <c r="CM55" s="123" t="s">
        <v>82</v>
      </c>
    </row>
    <row r="56" s="7" customFormat="1" ht="24.6" customHeight="1">
      <c r="A56" s="111" t="s">
        <v>76</v>
      </c>
      <c r="B56" s="112"/>
      <c r="C56" s="113"/>
      <c r="D56" s="114" t="s">
        <v>83</v>
      </c>
      <c r="E56" s="114"/>
      <c r="F56" s="114"/>
      <c r="G56" s="114"/>
      <c r="H56" s="114"/>
      <c r="I56" s="115"/>
      <c r="J56" s="114" t="s">
        <v>84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6">
        <f>'SO 01.1 - Elektroinstalac...'!J30</f>
        <v>0</v>
      </c>
      <c r="AH56" s="115"/>
      <c r="AI56" s="115"/>
      <c r="AJ56" s="115"/>
      <c r="AK56" s="115"/>
      <c r="AL56" s="115"/>
      <c r="AM56" s="115"/>
      <c r="AN56" s="116">
        <f>SUM(AG56,AT56)</f>
        <v>0</v>
      </c>
      <c r="AO56" s="115"/>
      <c r="AP56" s="115"/>
      <c r="AQ56" s="117" t="s">
        <v>79</v>
      </c>
      <c r="AR56" s="118"/>
      <c r="AS56" s="119">
        <v>0</v>
      </c>
      <c r="AT56" s="120">
        <f>ROUND(SUM(AV56:AW56),2)</f>
        <v>0</v>
      </c>
      <c r="AU56" s="121">
        <f>'SO 01.1 - Elektroinstalac...'!P85</f>
        <v>0</v>
      </c>
      <c r="AV56" s="120">
        <f>'SO 01.1 - Elektroinstalac...'!J33</f>
        <v>0</v>
      </c>
      <c r="AW56" s="120">
        <f>'SO 01.1 - Elektroinstalac...'!J34</f>
        <v>0</v>
      </c>
      <c r="AX56" s="120">
        <f>'SO 01.1 - Elektroinstalac...'!J35</f>
        <v>0</v>
      </c>
      <c r="AY56" s="120">
        <f>'SO 01.1 - Elektroinstalac...'!J36</f>
        <v>0</v>
      </c>
      <c r="AZ56" s="120">
        <f>'SO 01.1 - Elektroinstalac...'!F33</f>
        <v>0</v>
      </c>
      <c r="BA56" s="120">
        <f>'SO 01.1 - Elektroinstalac...'!F34</f>
        <v>0</v>
      </c>
      <c r="BB56" s="120">
        <f>'SO 01.1 - Elektroinstalac...'!F35</f>
        <v>0</v>
      </c>
      <c r="BC56" s="120">
        <f>'SO 01.1 - Elektroinstalac...'!F36</f>
        <v>0</v>
      </c>
      <c r="BD56" s="122">
        <f>'SO 01.1 - Elektroinstalac...'!F37</f>
        <v>0</v>
      </c>
      <c r="BE56" s="7"/>
      <c r="BT56" s="123" t="s">
        <v>80</v>
      </c>
      <c r="BV56" s="123" t="s">
        <v>74</v>
      </c>
      <c r="BW56" s="123" t="s">
        <v>85</v>
      </c>
      <c r="BX56" s="123" t="s">
        <v>5</v>
      </c>
      <c r="CL56" s="123" t="s">
        <v>19</v>
      </c>
      <c r="CM56" s="123" t="s">
        <v>82</v>
      </c>
    </row>
    <row r="57" s="7" customFormat="1" ht="14.4" customHeight="1">
      <c r="A57" s="111" t="s">
        <v>76</v>
      </c>
      <c r="B57" s="112"/>
      <c r="C57" s="113"/>
      <c r="D57" s="114" t="s">
        <v>86</v>
      </c>
      <c r="E57" s="114"/>
      <c r="F57" s="114"/>
      <c r="G57" s="114"/>
      <c r="H57" s="114"/>
      <c r="I57" s="115"/>
      <c r="J57" s="114" t="s">
        <v>87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6">
        <f>'VON - Vedlejší a ostatní ...'!J30</f>
        <v>0</v>
      </c>
      <c r="AH57" s="115"/>
      <c r="AI57" s="115"/>
      <c r="AJ57" s="115"/>
      <c r="AK57" s="115"/>
      <c r="AL57" s="115"/>
      <c r="AM57" s="115"/>
      <c r="AN57" s="116">
        <f>SUM(AG57,AT57)</f>
        <v>0</v>
      </c>
      <c r="AO57" s="115"/>
      <c r="AP57" s="115"/>
      <c r="AQ57" s="117" t="s">
        <v>79</v>
      </c>
      <c r="AR57" s="118"/>
      <c r="AS57" s="124">
        <v>0</v>
      </c>
      <c r="AT57" s="125">
        <f>ROUND(SUM(AV57:AW57),2)</f>
        <v>0</v>
      </c>
      <c r="AU57" s="126">
        <f>'VON - Vedlejší a ostatní ...'!P85</f>
        <v>0</v>
      </c>
      <c r="AV57" s="125">
        <f>'VON - Vedlejší a ostatní ...'!J33</f>
        <v>0</v>
      </c>
      <c r="AW57" s="125">
        <f>'VON - Vedlejší a ostatní ...'!J34</f>
        <v>0</v>
      </c>
      <c r="AX57" s="125">
        <f>'VON - Vedlejší a ostatní ...'!J35</f>
        <v>0</v>
      </c>
      <c r="AY57" s="125">
        <f>'VON - Vedlejší a ostatní ...'!J36</f>
        <v>0</v>
      </c>
      <c r="AZ57" s="125">
        <f>'VON - Vedlejší a ostatní ...'!F33</f>
        <v>0</v>
      </c>
      <c r="BA57" s="125">
        <f>'VON - Vedlejší a ostatní ...'!F34</f>
        <v>0</v>
      </c>
      <c r="BB57" s="125">
        <f>'VON - Vedlejší a ostatní ...'!F35</f>
        <v>0</v>
      </c>
      <c r="BC57" s="125">
        <f>'VON - Vedlejší a ostatní ...'!F36</f>
        <v>0</v>
      </c>
      <c r="BD57" s="127">
        <f>'VON - Vedlejší a ostatní ...'!F37</f>
        <v>0</v>
      </c>
      <c r="BE57" s="7"/>
      <c r="BT57" s="123" t="s">
        <v>80</v>
      </c>
      <c r="BV57" s="123" t="s">
        <v>74</v>
      </c>
      <c r="BW57" s="123" t="s">
        <v>88</v>
      </c>
      <c r="BX57" s="123" t="s">
        <v>5</v>
      </c>
      <c r="CL57" s="123" t="s">
        <v>19</v>
      </c>
      <c r="CM57" s="123" t="s">
        <v>82</v>
      </c>
    </row>
    <row r="58" s="2" customFormat="1" ht="30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4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="2" customFormat="1" ht="6.96" customHeight="1">
      <c r="A59" s="38"/>
      <c r="B59" s="59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44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</sheetData>
  <sheetProtection sheet="1" formatColumns="0" formatRows="0" objects="1" scenarios="1" spinCount="100000" saltValue="nB8CqC8qfb3liD4dz9gxOGagTd24KIk+HfFgonPquuG523aOXOuCKWYj7IIWNtaVlohOsFr28JBo2iHl4lP6lw==" hashValue="4kk2dquDy0ntDIdN5RSR5rdmviRvvCKXLfWhYRSxd7h9rJtpRM4F7GSrTSZr6RY29gyQnTaZgBPAxpEl19d9Uw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SO 01 - Přístavba jímky, ...'!C2" display="/"/>
    <hyperlink ref="A56" location="'SO 01.1 - Elektroinstalac...'!C2" display="/"/>
    <hyperlink ref="A57" location="'VON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81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82</v>
      </c>
    </row>
    <row r="4" s="1" customFormat="1" ht="24.96" customHeight="1">
      <c r="B4" s="20"/>
      <c r="D4" s="130" t="s">
        <v>89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27" customHeight="1">
      <c r="B7" s="20"/>
      <c r="E7" s="133" t="str">
        <f>'Rekapitulace stavby'!K6</f>
        <v>Mattoni 1873 a.s., závod Kyselka - Přístavba jímky pro nový stroj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90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1.2" customHeight="1">
      <c r="A9" s="38"/>
      <c r="B9" s="44"/>
      <c r="C9" s="38"/>
      <c r="D9" s="38"/>
      <c r="E9" s="135" t="s">
        <v>91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4. 10. 2023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32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34</v>
      </c>
      <c r="E23" s="38"/>
      <c r="F23" s="38"/>
      <c r="G23" s="38"/>
      <c r="H23" s="38"/>
      <c r="I23" s="132" t="s">
        <v>26</v>
      </c>
      <c r="J23" s="136" t="str">
        <f>IF('Rekapitulace stavby'!AN19="","",'Rekapitulace stavby'!AN19)</f>
        <v/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tr">
        <f>IF('Rekapitulace stavby'!E20="","",'Rekapitulace stavby'!E20)</f>
        <v xml:space="preserve"> </v>
      </c>
      <c r="F24" s="38"/>
      <c r="G24" s="38"/>
      <c r="H24" s="38"/>
      <c r="I24" s="132" t="s">
        <v>28</v>
      </c>
      <c r="J24" s="136" t="str">
        <f>IF('Rekapitulace stavby'!AN20="","",'Rekapitulace stavby'!AN20)</f>
        <v/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36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72" customHeight="1">
      <c r="A27" s="138"/>
      <c r="B27" s="139"/>
      <c r="C27" s="138"/>
      <c r="D27" s="138"/>
      <c r="E27" s="140" t="s">
        <v>37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38</v>
      </c>
      <c r="E30" s="38"/>
      <c r="F30" s="38"/>
      <c r="G30" s="38"/>
      <c r="H30" s="38"/>
      <c r="I30" s="38"/>
      <c r="J30" s="144">
        <f>ROUND(J102,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40</v>
      </c>
      <c r="G32" s="38"/>
      <c r="H32" s="38"/>
      <c r="I32" s="145" t="s">
        <v>39</v>
      </c>
      <c r="J32" s="145" t="s">
        <v>41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42</v>
      </c>
      <c r="E33" s="132" t="s">
        <v>43</v>
      </c>
      <c r="F33" s="147">
        <f>ROUND((SUM(BE102:BE923)),  2)</f>
        <v>0</v>
      </c>
      <c r="G33" s="38"/>
      <c r="H33" s="38"/>
      <c r="I33" s="148">
        <v>0.20999999999999999</v>
      </c>
      <c r="J33" s="147">
        <f>ROUND(((SUM(BE102:BE923))*I33),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44</v>
      </c>
      <c r="F34" s="147">
        <f>ROUND((SUM(BF102:BF923)),  2)</f>
        <v>0</v>
      </c>
      <c r="G34" s="38"/>
      <c r="H34" s="38"/>
      <c r="I34" s="148">
        <v>0.14999999999999999</v>
      </c>
      <c r="J34" s="147">
        <f>ROUND(((SUM(BF102:BF923))*I34),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45</v>
      </c>
      <c r="F35" s="147">
        <f>ROUND((SUM(BG102:BG923)),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46</v>
      </c>
      <c r="F36" s="147">
        <f>ROUND((SUM(BH102:BH923)),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47</v>
      </c>
      <c r="F37" s="147">
        <f>ROUND((SUM(BI102:BI923)),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48</v>
      </c>
      <c r="E39" s="151"/>
      <c r="F39" s="151"/>
      <c r="G39" s="152" t="s">
        <v>49</v>
      </c>
      <c r="H39" s="153" t="s">
        <v>50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92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27" customHeight="1">
      <c r="A48" s="38"/>
      <c r="B48" s="39"/>
      <c r="C48" s="40"/>
      <c r="D48" s="40"/>
      <c r="E48" s="160" t="str">
        <f>E7</f>
        <v>Mattoni 1873 a.s., závod Kyselka - Přístavba jímky pro nový stroj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90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31.2" customHeight="1">
      <c r="A50" s="38"/>
      <c r="B50" s="39"/>
      <c r="C50" s="40"/>
      <c r="D50" s="40"/>
      <c r="E50" s="69" t="str">
        <f>E9</f>
        <v>SO 01 - Přístavba jímky, nový montážní otvor pro instalaci nového zařízení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Kyselka</v>
      </c>
      <c r="G52" s="40"/>
      <c r="H52" s="40"/>
      <c r="I52" s="32" t="s">
        <v>23</v>
      </c>
      <c r="J52" s="72" t="str">
        <f>IF(J12="","",J12)</f>
        <v>4. 10. 2023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40.8" customHeight="1">
      <c r="A54" s="38"/>
      <c r="B54" s="39"/>
      <c r="C54" s="32" t="s">
        <v>25</v>
      </c>
      <c r="D54" s="40"/>
      <c r="E54" s="40"/>
      <c r="F54" s="27" t="str">
        <f>E15</f>
        <v>Mattoni 1873 a.s.</v>
      </c>
      <c r="G54" s="40"/>
      <c r="H54" s="40"/>
      <c r="I54" s="32" t="s">
        <v>31</v>
      </c>
      <c r="J54" s="36" t="str">
        <f>E21</f>
        <v xml:space="preserve">KV engineering spol. s r.o., Ing. P. Rokůsek 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6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34</v>
      </c>
      <c r="J55" s="36" t="str">
        <f>E24</f>
        <v xml:space="preserve"> 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93</v>
      </c>
      <c r="D57" s="162"/>
      <c r="E57" s="162"/>
      <c r="F57" s="162"/>
      <c r="G57" s="162"/>
      <c r="H57" s="162"/>
      <c r="I57" s="162"/>
      <c r="J57" s="163" t="s">
        <v>94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70</v>
      </c>
      <c r="D59" s="40"/>
      <c r="E59" s="40"/>
      <c r="F59" s="40"/>
      <c r="G59" s="40"/>
      <c r="H59" s="40"/>
      <c r="I59" s="40"/>
      <c r="J59" s="102">
        <f>J102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95</v>
      </c>
    </row>
    <row r="60" s="9" customFormat="1" ht="24.96" customHeight="1">
      <c r="A60" s="9"/>
      <c r="B60" s="165"/>
      <c r="C60" s="166"/>
      <c r="D60" s="167" t="s">
        <v>96</v>
      </c>
      <c r="E60" s="168"/>
      <c r="F60" s="168"/>
      <c r="G60" s="168"/>
      <c r="H60" s="168"/>
      <c r="I60" s="168"/>
      <c r="J60" s="169">
        <f>J103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97</v>
      </c>
      <c r="E61" s="174"/>
      <c r="F61" s="174"/>
      <c r="G61" s="174"/>
      <c r="H61" s="174"/>
      <c r="I61" s="174"/>
      <c r="J61" s="175">
        <f>J104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98</v>
      </c>
      <c r="E62" s="174"/>
      <c r="F62" s="174"/>
      <c r="G62" s="174"/>
      <c r="H62" s="174"/>
      <c r="I62" s="174"/>
      <c r="J62" s="175">
        <f>J194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99</v>
      </c>
      <c r="E63" s="174"/>
      <c r="F63" s="174"/>
      <c r="G63" s="174"/>
      <c r="H63" s="174"/>
      <c r="I63" s="174"/>
      <c r="J63" s="175">
        <f>J234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1"/>
      <c r="C64" s="172"/>
      <c r="D64" s="173" t="s">
        <v>100</v>
      </c>
      <c r="E64" s="174"/>
      <c r="F64" s="174"/>
      <c r="G64" s="174"/>
      <c r="H64" s="174"/>
      <c r="I64" s="174"/>
      <c r="J64" s="175">
        <f>J284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1"/>
      <c r="C65" s="172"/>
      <c r="D65" s="173" t="s">
        <v>101</v>
      </c>
      <c r="E65" s="174"/>
      <c r="F65" s="174"/>
      <c r="G65" s="174"/>
      <c r="H65" s="174"/>
      <c r="I65" s="174"/>
      <c r="J65" s="175">
        <f>J347</f>
        <v>0</v>
      </c>
      <c r="K65" s="172"/>
      <c r="L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1"/>
      <c r="C66" s="172"/>
      <c r="D66" s="173" t="s">
        <v>102</v>
      </c>
      <c r="E66" s="174"/>
      <c r="F66" s="174"/>
      <c r="G66" s="174"/>
      <c r="H66" s="174"/>
      <c r="I66" s="174"/>
      <c r="J66" s="175">
        <f>J362</f>
        <v>0</v>
      </c>
      <c r="K66" s="172"/>
      <c r="L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71"/>
      <c r="C67" s="172"/>
      <c r="D67" s="173" t="s">
        <v>103</v>
      </c>
      <c r="E67" s="174"/>
      <c r="F67" s="174"/>
      <c r="G67" s="174"/>
      <c r="H67" s="174"/>
      <c r="I67" s="174"/>
      <c r="J67" s="175">
        <f>J363</f>
        <v>0</v>
      </c>
      <c r="K67" s="172"/>
      <c r="L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71"/>
      <c r="C68" s="172"/>
      <c r="D68" s="173" t="s">
        <v>104</v>
      </c>
      <c r="E68" s="174"/>
      <c r="F68" s="174"/>
      <c r="G68" s="174"/>
      <c r="H68" s="174"/>
      <c r="I68" s="174"/>
      <c r="J68" s="175">
        <f>J397</f>
        <v>0</v>
      </c>
      <c r="K68" s="172"/>
      <c r="L68" s="17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71"/>
      <c r="C69" s="172"/>
      <c r="D69" s="173" t="s">
        <v>105</v>
      </c>
      <c r="E69" s="174"/>
      <c r="F69" s="174"/>
      <c r="G69" s="174"/>
      <c r="H69" s="174"/>
      <c r="I69" s="174"/>
      <c r="J69" s="175">
        <f>J433</f>
        <v>0</v>
      </c>
      <c r="K69" s="172"/>
      <c r="L69" s="17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1"/>
      <c r="C70" s="172"/>
      <c r="D70" s="173" t="s">
        <v>106</v>
      </c>
      <c r="E70" s="174"/>
      <c r="F70" s="174"/>
      <c r="G70" s="174"/>
      <c r="H70" s="174"/>
      <c r="I70" s="174"/>
      <c r="J70" s="175">
        <f>J476</f>
        <v>0</v>
      </c>
      <c r="K70" s="172"/>
      <c r="L70" s="17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1"/>
      <c r="C71" s="172"/>
      <c r="D71" s="173" t="s">
        <v>107</v>
      </c>
      <c r="E71" s="174"/>
      <c r="F71" s="174"/>
      <c r="G71" s="174"/>
      <c r="H71" s="174"/>
      <c r="I71" s="174"/>
      <c r="J71" s="175">
        <f>J502</f>
        <v>0</v>
      </c>
      <c r="K71" s="172"/>
      <c r="L71" s="17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65"/>
      <c r="C72" s="166"/>
      <c r="D72" s="167" t="s">
        <v>108</v>
      </c>
      <c r="E72" s="168"/>
      <c r="F72" s="168"/>
      <c r="G72" s="168"/>
      <c r="H72" s="168"/>
      <c r="I72" s="168"/>
      <c r="J72" s="169">
        <f>J506</f>
        <v>0</v>
      </c>
      <c r="K72" s="166"/>
      <c r="L72" s="170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71"/>
      <c r="C73" s="172"/>
      <c r="D73" s="173" t="s">
        <v>109</v>
      </c>
      <c r="E73" s="174"/>
      <c r="F73" s="174"/>
      <c r="G73" s="174"/>
      <c r="H73" s="174"/>
      <c r="I73" s="174"/>
      <c r="J73" s="175">
        <f>J507</f>
        <v>0</v>
      </c>
      <c r="K73" s="172"/>
      <c r="L73" s="17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1"/>
      <c r="C74" s="172"/>
      <c r="D74" s="173" t="s">
        <v>110</v>
      </c>
      <c r="E74" s="174"/>
      <c r="F74" s="174"/>
      <c r="G74" s="174"/>
      <c r="H74" s="174"/>
      <c r="I74" s="174"/>
      <c r="J74" s="175">
        <f>J562</f>
        <v>0</v>
      </c>
      <c r="K74" s="172"/>
      <c r="L74" s="17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1"/>
      <c r="C75" s="172"/>
      <c r="D75" s="173" t="s">
        <v>111</v>
      </c>
      <c r="E75" s="174"/>
      <c r="F75" s="174"/>
      <c r="G75" s="174"/>
      <c r="H75" s="174"/>
      <c r="I75" s="174"/>
      <c r="J75" s="175">
        <f>J602</f>
        <v>0</v>
      </c>
      <c r="K75" s="172"/>
      <c r="L75" s="17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1"/>
      <c r="C76" s="172"/>
      <c r="D76" s="173" t="s">
        <v>112</v>
      </c>
      <c r="E76" s="174"/>
      <c r="F76" s="174"/>
      <c r="G76" s="174"/>
      <c r="H76" s="174"/>
      <c r="I76" s="174"/>
      <c r="J76" s="175">
        <f>J605</f>
        <v>0</v>
      </c>
      <c r="K76" s="172"/>
      <c r="L76" s="17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1"/>
      <c r="C77" s="172"/>
      <c r="D77" s="173" t="s">
        <v>113</v>
      </c>
      <c r="E77" s="174"/>
      <c r="F77" s="174"/>
      <c r="G77" s="174"/>
      <c r="H77" s="174"/>
      <c r="I77" s="174"/>
      <c r="J77" s="175">
        <f>J686</f>
        <v>0</v>
      </c>
      <c r="K77" s="172"/>
      <c r="L77" s="17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1"/>
      <c r="C78" s="172"/>
      <c r="D78" s="173" t="s">
        <v>114</v>
      </c>
      <c r="E78" s="174"/>
      <c r="F78" s="174"/>
      <c r="G78" s="174"/>
      <c r="H78" s="174"/>
      <c r="I78" s="174"/>
      <c r="J78" s="175">
        <f>J713</f>
        <v>0</v>
      </c>
      <c r="K78" s="172"/>
      <c r="L78" s="17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1"/>
      <c r="C79" s="172"/>
      <c r="D79" s="173" t="s">
        <v>115</v>
      </c>
      <c r="E79" s="174"/>
      <c r="F79" s="174"/>
      <c r="G79" s="174"/>
      <c r="H79" s="174"/>
      <c r="I79" s="174"/>
      <c r="J79" s="175">
        <f>J720</f>
        <v>0</v>
      </c>
      <c r="K79" s="172"/>
      <c r="L79" s="17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1"/>
      <c r="C80" s="172"/>
      <c r="D80" s="173" t="s">
        <v>116</v>
      </c>
      <c r="E80" s="174"/>
      <c r="F80" s="174"/>
      <c r="G80" s="174"/>
      <c r="H80" s="174"/>
      <c r="I80" s="174"/>
      <c r="J80" s="175">
        <f>J742</f>
        <v>0</v>
      </c>
      <c r="K80" s="172"/>
      <c r="L80" s="176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1"/>
      <c r="C81" s="172"/>
      <c r="D81" s="173" t="s">
        <v>117</v>
      </c>
      <c r="E81" s="174"/>
      <c r="F81" s="174"/>
      <c r="G81" s="174"/>
      <c r="H81" s="174"/>
      <c r="I81" s="174"/>
      <c r="J81" s="175">
        <f>J865</f>
        <v>0</v>
      </c>
      <c r="K81" s="172"/>
      <c r="L81" s="176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1"/>
      <c r="C82" s="172"/>
      <c r="D82" s="173" t="s">
        <v>118</v>
      </c>
      <c r="E82" s="174"/>
      <c r="F82" s="174"/>
      <c r="G82" s="174"/>
      <c r="H82" s="174"/>
      <c r="I82" s="174"/>
      <c r="J82" s="175">
        <f>J894</f>
        <v>0</v>
      </c>
      <c r="K82" s="172"/>
      <c r="L82" s="176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2" customFormat="1" ht="21.84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59"/>
      <c r="C84" s="60"/>
      <c r="D84" s="60"/>
      <c r="E84" s="60"/>
      <c r="F84" s="60"/>
      <c r="G84" s="60"/>
      <c r="H84" s="60"/>
      <c r="I84" s="60"/>
      <c r="J84" s="60"/>
      <c r="K84" s="6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8" s="2" customFormat="1" ht="6.96" customHeight="1">
      <c r="A88" s="38"/>
      <c r="B88" s="61"/>
      <c r="C88" s="62"/>
      <c r="D88" s="62"/>
      <c r="E88" s="62"/>
      <c r="F88" s="62"/>
      <c r="G88" s="62"/>
      <c r="H88" s="62"/>
      <c r="I88" s="62"/>
      <c r="J88" s="62"/>
      <c r="K88" s="62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24.96" customHeight="1">
      <c r="A89" s="38"/>
      <c r="B89" s="39"/>
      <c r="C89" s="23" t="s">
        <v>119</v>
      </c>
      <c r="D89" s="40"/>
      <c r="E89" s="40"/>
      <c r="F89" s="40"/>
      <c r="G89" s="40"/>
      <c r="H89" s="40"/>
      <c r="I89" s="40"/>
      <c r="J89" s="40"/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13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16</v>
      </c>
      <c r="D91" s="40"/>
      <c r="E91" s="40"/>
      <c r="F91" s="40"/>
      <c r="G91" s="40"/>
      <c r="H91" s="40"/>
      <c r="I91" s="40"/>
      <c r="J91" s="40"/>
      <c r="K91" s="40"/>
      <c r="L91" s="13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7" customHeight="1">
      <c r="A92" s="38"/>
      <c r="B92" s="39"/>
      <c r="C92" s="40"/>
      <c r="D92" s="40"/>
      <c r="E92" s="160" t="str">
        <f>E7</f>
        <v>Mattoni 1873 a.s., závod Kyselka - Přístavba jímky pro nový stroj</v>
      </c>
      <c r="F92" s="32"/>
      <c r="G92" s="32"/>
      <c r="H92" s="32"/>
      <c r="I92" s="40"/>
      <c r="J92" s="40"/>
      <c r="K92" s="40"/>
      <c r="L92" s="13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90</v>
      </c>
      <c r="D93" s="40"/>
      <c r="E93" s="40"/>
      <c r="F93" s="40"/>
      <c r="G93" s="40"/>
      <c r="H93" s="40"/>
      <c r="I93" s="40"/>
      <c r="J93" s="40"/>
      <c r="K93" s="40"/>
      <c r="L93" s="134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31.2" customHeight="1">
      <c r="A94" s="38"/>
      <c r="B94" s="39"/>
      <c r="C94" s="40"/>
      <c r="D94" s="40"/>
      <c r="E94" s="69" t="str">
        <f>E9</f>
        <v>SO 01 - Přístavba jímky, nový montážní otvor pro instalaci nového zařízení</v>
      </c>
      <c r="F94" s="40"/>
      <c r="G94" s="40"/>
      <c r="H94" s="40"/>
      <c r="I94" s="40"/>
      <c r="J94" s="40"/>
      <c r="K94" s="40"/>
      <c r="L94" s="134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6.96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134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2" customHeight="1">
      <c r="A96" s="38"/>
      <c r="B96" s="39"/>
      <c r="C96" s="32" t="s">
        <v>21</v>
      </c>
      <c r="D96" s="40"/>
      <c r="E96" s="40"/>
      <c r="F96" s="27" t="str">
        <f>F12</f>
        <v>Kyselka</v>
      </c>
      <c r="G96" s="40"/>
      <c r="H96" s="40"/>
      <c r="I96" s="32" t="s">
        <v>23</v>
      </c>
      <c r="J96" s="72" t="str">
        <f>IF(J12="","",J12)</f>
        <v>4. 10. 2023</v>
      </c>
      <c r="K96" s="40"/>
      <c r="L96" s="134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6.96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134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40.8" customHeight="1">
      <c r="A98" s="38"/>
      <c r="B98" s="39"/>
      <c r="C98" s="32" t="s">
        <v>25</v>
      </c>
      <c r="D98" s="40"/>
      <c r="E98" s="40"/>
      <c r="F98" s="27" t="str">
        <f>E15</f>
        <v>Mattoni 1873 a.s.</v>
      </c>
      <c r="G98" s="40"/>
      <c r="H98" s="40"/>
      <c r="I98" s="32" t="s">
        <v>31</v>
      </c>
      <c r="J98" s="36" t="str">
        <f>E21</f>
        <v xml:space="preserve">KV engineering spol. s r.o., Ing. P. Rokůsek </v>
      </c>
      <c r="K98" s="40"/>
      <c r="L98" s="134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5.6" customHeight="1">
      <c r="A99" s="38"/>
      <c r="B99" s="39"/>
      <c r="C99" s="32" t="s">
        <v>29</v>
      </c>
      <c r="D99" s="40"/>
      <c r="E99" s="40"/>
      <c r="F99" s="27" t="str">
        <f>IF(E18="","",E18)</f>
        <v>Vyplň údaj</v>
      </c>
      <c r="G99" s="40"/>
      <c r="H99" s="40"/>
      <c r="I99" s="32" t="s">
        <v>34</v>
      </c>
      <c r="J99" s="36" t="str">
        <f>E24</f>
        <v xml:space="preserve"> </v>
      </c>
      <c r="K99" s="40"/>
      <c r="L99" s="134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10.32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134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11" customFormat="1" ht="29.28" customHeight="1">
      <c r="A101" s="177"/>
      <c r="B101" s="178"/>
      <c r="C101" s="179" t="s">
        <v>120</v>
      </c>
      <c r="D101" s="180" t="s">
        <v>57</v>
      </c>
      <c r="E101" s="180" t="s">
        <v>53</v>
      </c>
      <c r="F101" s="180" t="s">
        <v>54</v>
      </c>
      <c r="G101" s="180" t="s">
        <v>121</v>
      </c>
      <c r="H101" s="180" t="s">
        <v>122</v>
      </c>
      <c r="I101" s="180" t="s">
        <v>123</v>
      </c>
      <c r="J101" s="180" t="s">
        <v>94</v>
      </c>
      <c r="K101" s="181" t="s">
        <v>124</v>
      </c>
      <c r="L101" s="182"/>
      <c r="M101" s="92" t="s">
        <v>19</v>
      </c>
      <c r="N101" s="93" t="s">
        <v>42</v>
      </c>
      <c r="O101" s="93" t="s">
        <v>125</v>
      </c>
      <c r="P101" s="93" t="s">
        <v>126</v>
      </c>
      <c r="Q101" s="93" t="s">
        <v>127</v>
      </c>
      <c r="R101" s="93" t="s">
        <v>128</v>
      </c>
      <c r="S101" s="93" t="s">
        <v>129</v>
      </c>
      <c r="T101" s="94" t="s">
        <v>130</v>
      </c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  <c r="AE101" s="177"/>
    </row>
    <row r="102" s="2" customFormat="1" ht="22.8" customHeight="1">
      <c r="A102" s="38"/>
      <c r="B102" s="39"/>
      <c r="C102" s="99" t="s">
        <v>131</v>
      </c>
      <c r="D102" s="40"/>
      <c r="E102" s="40"/>
      <c r="F102" s="40"/>
      <c r="G102" s="40"/>
      <c r="H102" s="40"/>
      <c r="I102" s="40"/>
      <c r="J102" s="183">
        <f>BK102</f>
        <v>0</v>
      </c>
      <c r="K102" s="40"/>
      <c r="L102" s="44"/>
      <c r="M102" s="95"/>
      <c r="N102" s="184"/>
      <c r="O102" s="96"/>
      <c r="P102" s="185">
        <f>P103+P506</f>
        <v>0</v>
      </c>
      <c r="Q102" s="96"/>
      <c r="R102" s="185">
        <f>R103+R506</f>
        <v>179.90912602000003</v>
      </c>
      <c r="S102" s="96"/>
      <c r="T102" s="186">
        <f>T103+T506</f>
        <v>14.3047015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71</v>
      </c>
      <c r="AU102" s="17" t="s">
        <v>95</v>
      </c>
      <c r="BK102" s="187">
        <f>BK103+BK506</f>
        <v>0</v>
      </c>
    </row>
    <row r="103" s="12" customFormat="1" ht="25.92" customHeight="1">
      <c r="A103" s="12"/>
      <c r="B103" s="188"/>
      <c r="C103" s="189"/>
      <c r="D103" s="190" t="s">
        <v>71</v>
      </c>
      <c r="E103" s="191" t="s">
        <v>132</v>
      </c>
      <c r="F103" s="191" t="s">
        <v>133</v>
      </c>
      <c r="G103" s="189"/>
      <c r="H103" s="189"/>
      <c r="I103" s="192"/>
      <c r="J103" s="193">
        <f>BK103</f>
        <v>0</v>
      </c>
      <c r="K103" s="189"/>
      <c r="L103" s="194"/>
      <c r="M103" s="195"/>
      <c r="N103" s="196"/>
      <c r="O103" s="196"/>
      <c r="P103" s="197">
        <f>P104+P194+P234+P284+P347+P362+P476+P502</f>
        <v>0</v>
      </c>
      <c r="Q103" s="196"/>
      <c r="R103" s="197">
        <f>R104+R194+R234+R284+R347+R362+R476+R502</f>
        <v>174.36723790000002</v>
      </c>
      <c r="S103" s="196"/>
      <c r="T103" s="198">
        <f>T104+T194+T234+T284+T347+T362+T476+T502</f>
        <v>11.577304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99" t="s">
        <v>80</v>
      </c>
      <c r="AT103" s="200" t="s">
        <v>71</v>
      </c>
      <c r="AU103" s="200" t="s">
        <v>72</v>
      </c>
      <c r="AY103" s="199" t="s">
        <v>134</v>
      </c>
      <c r="BK103" s="201">
        <f>BK104+BK194+BK234+BK284+BK347+BK362+BK476+BK502</f>
        <v>0</v>
      </c>
    </row>
    <row r="104" s="12" customFormat="1" ht="22.8" customHeight="1">
      <c r="A104" s="12"/>
      <c r="B104" s="188"/>
      <c r="C104" s="189"/>
      <c r="D104" s="190" t="s">
        <v>71</v>
      </c>
      <c r="E104" s="202" t="s">
        <v>80</v>
      </c>
      <c r="F104" s="202" t="s">
        <v>135</v>
      </c>
      <c r="G104" s="189"/>
      <c r="H104" s="189"/>
      <c r="I104" s="192"/>
      <c r="J104" s="203">
        <f>BK104</f>
        <v>0</v>
      </c>
      <c r="K104" s="189"/>
      <c r="L104" s="194"/>
      <c r="M104" s="195"/>
      <c r="N104" s="196"/>
      <c r="O104" s="196"/>
      <c r="P104" s="197">
        <f>SUM(P105:P193)</f>
        <v>0</v>
      </c>
      <c r="Q104" s="196"/>
      <c r="R104" s="197">
        <f>SUM(R105:R193)</f>
        <v>0.01401</v>
      </c>
      <c r="S104" s="196"/>
      <c r="T104" s="198">
        <f>SUM(T105:T193)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99" t="s">
        <v>80</v>
      </c>
      <c r="AT104" s="200" t="s">
        <v>71</v>
      </c>
      <c r="AU104" s="200" t="s">
        <v>80</v>
      </c>
      <c r="AY104" s="199" t="s">
        <v>134</v>
      </c>
      <c r="BK104" s="201">
        <f>SUM(BK105:BK193)</f>
        <v>0</v>
      </c>
    </row>
    <row r="105" s="2" customFormat="1" ht="22.2" customHeight="1">
      <c r="A105" s="38"/>
      <c r="B105" s="39"/>
      <c r="C105" s="204" t="s">
        <v>80</v>
      </c>
      <c r="D105" s="204" t="s">
        <v>136</v>
      </c>
      <c r="E105" s="205" t="s">
        <v>137</v>
      </c>
      <c r="F105" s="206" t="s">
        <v>138</v>
      </c>
      <c r="G105" s="207" t="s">
        <v>139</v>
      </c>
      <c r="H105" s="208">
        <v>1</v>
      </c>
      <c r="I105" s="209"/>
      <c r="J105" s="210">
        <f>ROUND(I105*H105,2)</f>
        <v>0</v>
      </c>
      <c r="K105" s="206" t="s">
        <v>140</v>
      </c>
      <c r="L105" s="44"/>
      <c r="M105" s="211" t="s">
        <v>19</v>
      </c>
      <c r="N105" s="212" t="s">
        <v>43</v>
      </c>
      <c r="O105" s="84"/>
      <c r="P105" s="213">
        <f>O105*H105</f>
        <v>0</v>
      </c>
      <c r="Q105" s="213">
        <v>0</v>
      </c>
      <c r="R105" s="213">
        <f>Q105*H105</f>
        <v>0</v>
      </c>
      <c r="S105" s="213">
        <v>0</v>
      </c>
      <c r="T105" s="214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15" t="s">
        <v>141</v>
      </c>
      <c r="AT105" s="215" t="s">
        <v>136</v>
      </c>
      <c r="AU105" s="215" t="s">
        <v>82</v>
      </c>
      <c r="AY105" s="17" t="s">
        <v>134</v>
      </c>
      <c r="BE105" s="216">
        <f>IF(N105="základní",J105,0)</f>
        <v>0</v>
      </c>
      <c r="BF105" s="216">
        <f>IF(N105="snížená",J105,0)</f>
        <v>0</v>
      </c>
      <c r="BG105" s="216">
        <f>IF(N105="zákl. přenesená",J105,0)</f>
        <v>0</v>
      </c>
      <c r="BH105" s="216">
        <f>IF(N105="sníž. přenesená",J105,0)</f>
        <v>0</v>
      </c>
      <c r="BI105" s="216">
        <f>IF(N105="nulová",J105,0)</f>
        <v>0</v>
      </c>
      <c r="BJ105" s="17" t="s">
        <v>80</v>
      </c>
      <c r="BK105" s="216">
        <f>ROUND(I105*H105,2)</f>
        <v>0</v>
      </c>
      <c r="BL105" s="17" t="s">
        <v>141</v>
      </c>
      <c r="BM105" s="215" t="s">
        <v>142</v>
      </c>
    </row>
    <row r="106" s="2" customFormat="1">
      <c r="A106" s="38"/>
      <c r="B106" s="39"/>
      <c r="C106" s="40"/>
      <c r="D106" s="217" t="s">
        <v>143</v>
      </c>
      <c r="E106" s="40"/>
      <c r="F106" s="218" t="s">
        <v>144</v>
      </c>
      <c r="G106" s="40"/>
      <c r="H106" s="40"/>
      <c r="I106" s="219"/>
      <c r="J106" s="40"/>
      <c r="K106" s="40"/>
      <c r="L106" s="44"/>
      <c r="M106" s="220"/>
      <c r="N106" s="221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143</v>
      </c>
      <c r="AU106" s="17" t="s">
        <v>82</v>
      </c>
    </row>
    <row r="107" s="2" customFormat="1">
      <c r="A107" s="38"/>
      <c r="B107" s="39"/>
      <c r="C107" s="40"/>
      <c r="D107" s="222" t="s">
        <v>145</v>
      </c>
      <c r="E107" s="40"/>
      <c r="F107" s="223" t="s">
        <v>146</v>
      </c>
      <c r="G107" s="40"/>
      <c r="H107" s="40"/>
      <c r="I107" s="219"/>
      <c r="J107" s="40"/>
      <c r="K107" s="40"/>
      <c r="L107" s="44"/>
      <c r="M107" s="220"/>
      <c r="N107" s="221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145</v>
      </c>
      <c r="AU107" s="17" t="s">
        <v>82</v>
      </c>
    </row>
    <row r="108" s="13" customFormat="1">
      <c r="A108" s="13"/>
      <c r="B108" s="224"/>
      <c r="C108" s="225"/>
      <c r="D108" s="217" t="s">
        <v>147</v>
      </c>
      <c r="E108" s="226" t="s">
        <v>19</v>
      </c>
      <c r="F108" s="227" t="s">
        <v>148</v>
      </c>
      <c r="G108" s="225"/>
      <c r="H108" s="228">
        <v>1</v>
      </c>
      <c r="I108" s="229"/>
      <c r="J108" s="225"/>
      <c r="K108" s="225"/>
      <c r="L108" s="230"/>
      <c r="M108" s="231"/>
      <c r="N108" s="232"/>
      <c r="O108" s="232"/>
      <c r="P108" s="232"/>
      <c r="Q108" s="232"/>
      <c r="R108" s="232"/>
      <c r="S108" s="232"/>
      <c r="T108" s="23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4" t="s">
        <v>147</v>
      </c>
      <c r="AU108" s="234" t="s">
        <v>82</v>
      </c>
      <c r="AV108" s="13" t="s">
        <v>82</v>
      </c>
      <c r="AW108" s="13" t="s">
        <v>33</v>
      </c>
      <c r="AX108" s="13" t="s">
        <v>72</v>
      </c>
      <c r="AY108" s="234" t="s">
        <v>134</v>
      </c>
    </row>
    <row r="109" s="2" customFormat="1" ht="14.4" customHeight="1">
      <c r="A109" s="38"/>
      <c r="B109" s="39"/>
      <c r="C109" s="204" t="s">
        <v>82</v>
      </c>
      <c r="D109" s="204" t="s">
        <v>136</v>
      </c>
      <c r="E109" s="205" t="s">
        <v>149</v>
      </c>
      <c r="F109" s="206" t="s">
        <v>150</v>
      </c>
      <c r="G109" s="207" t="s">
        <v>139</v>
      </c>
      <c r="H109" s="208">
        <v>1</v>
      </c>
      <c r="I109" s="209"/>
      <c r="J109" s="210">
        <f>ROUND(I109*H109,2)</f>
        <v>0</v>
      </c>
      <c r="K109" s="206" t="s">
        <v>140</v>
      </c>
      <c r="L109" s="44"/>
      <c r="M109" s="211" t="s">
        <v>19</v>
      </c>
      <c r="N109" s="212" t="s">
        <v>43</v>
      </c>
      <c r="O109" s="84"/>
      <c r="P109" s="213">
        <f>O109*H109</f>
        <v>0</v>
      </c>
      <c r="Q109" s="213">
        <v>0</v>
      </c>
      <c r="R109" s="213">
        <f>Q109*H109</f>
        <v>0</v>
      </c>
      <c r="S109" s="213">
        <v>0</v>
      </c>
      <c r="T109" s="214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15" t="s">
        <v>141</v>
      </c>
      <c r="AT109" s="215" t="s">
        <v>136</v>
      </c>
      <c r="AU109" s="215" t="s">
        <v>82</v>
      </c>
      <c r="AY109" s="17" t="s">
        <v>134</v>
      </c>
      <c r="BE109" s="216">
        <f>IF(N109="základní",J109,0)</f>
        <v>0</v>
      </c>
      <c r="BF109" s="216">
        <f>IF(N109="snížená",J109,0)</f>
        <v>0</v>
      </c>
      <c r="BG109" s="216">
        <f>IF(N109="zákl. přenesená",J109,0)</f>
        <v>0</v>
      </c>
      <c r="BH109" s="216">
        <f>IF(N109="sníž. přenesená",J109,0)</f>
        <v>0</v>
      </c>
      <c r="BI109" s="216">
        <f>IF(N109="nulová",J109,0)</f>
        <v>0</v>
      </c>
      <c r="BJ109" s="17" t="s">
        <v>80</v>
      </c>
      <c r="BK109" s="216">
        <f>ROUND(I109*H109,2)</f>
        <v>0</v>
      </c>
      <c r="BL109" s="17" t="s">
        <v>141</v>
      </c>
      <c r="BM109" s="215" t="s">
        <v>151</v>
      </c>
    </row>
    <row r="110" s="2" customFormat="1">
      <c r="A110" s="38"/>
      <c r="B110" s="39"/>
      <c r="C110" s="40"/>
      <c r="D110" s="217" t="s">
        <v>143</v>
      </c>
      <c r="E110" s="40"/>
      <c r="F110" s="218" t="s">
        <v>152</v>
      </c>
      <c r="G110" s="40"/>
      <c r="H110" s="40"/>
      <c r="I110" s="219"/>
      <c r="J110" s="40"/>
      <c r="K110" s="40"/>
      <c r="L110" s="44"/>
      <c r="M110" s="220"/>
      <c r="N110" s="221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143</v>
      </c>
      <c r="AU110" s="17" t="s">
        <v>82</v>
      </c>
    </row>
    <row r="111" s="2" customFormat="1">
      <c r="A111" s="38"/>
      <c r="B111" s="39"/>
      <c r="C111" s="40"/>
      <c r="D111" s="222" t="s">
        <v>145</v>
      </c>
      <c r="E111" s="40"/>
      <c r="F111" s="223" t="s">
        <v>153</v>
      </c>
      <c r="G111" s="40"/>
      <c r="H111" s="40"/>
      <c r="I111" s="219"/>
      <c r="J111" s="40"/>
      <c r="K111" s="40"/>
      <c r="L111" s="44"/>
      <c r="M111" s="220"/>
      <c r="N111" s="221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145</v>
      </c>
      <c r="AU111" s="17" t="s">
        <v>82</v>
      </c>
    </row>
    <row r="112" s="2" customFormat="1" ht="22.2" customHeight="1">
      <c r="A112" s="38"/>
      <c r="B112" s="39"/>
      <c r="C112" s="204" t="s">
        <v>154</v>
      </c>
      <c r="D112" s="204" t="s">
        <v>136</v>
      </c>
      <c r="E112" s="205" t="s">
        <v>155</v>
      </c>
      <c r="F112" s="206" t="s">
        <v>156</v>
      </c>
      <c r="G112" s="207" t="s">
        <v>139</v>
      </c>
      <c r="H112" s="208">
        <v>1</v>
      </c>
      <c r="I112" s="209"/>
      <c r="J112" s="210">
        <f>ROUND(I112*H112,2)</f>
        <v>0</v>
      </c>
      <c r="K112" s="206" t="s">
        <v>140</v>
      </c>
      <c r="L112" s="44"/>
      <c r="M112" s="211" t="s">
        <v>19</v>
      </c>
      <c r="N112" s="212" t="s">
        <v>43</v>
      </c>
      <c r="O112" s="84"/>
      <c r="P112" s="213">
        <f>O112*H112</f>
        <v>0</v>
      </c>
      <c r="Q112" s="213">
        <v>0</v>
      </c>
      <c r="R112" s="213">
        <f>Q112*H112</f>
        <v>0</v>
      </c>
      <c r="S112" s="213">
        <v>0</v>
      </c>
      <c r="T112" s="214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15" t="s">
        <v>141</v>
      </c>
      <c r="AT112" s="215" t="s">
        <v>136</v>
      </c>
      <c r="AU112" s="215" t="s">
        <v>82</v>
      </c>
      <c r="AY112" s="17" t="s">
        <v>134</v>
      </c>
      <c r="BE112" s="216">
        <f>IF(N112="základní",J112,0)</f>
        <v>0</v>
      </c>
      <c r="BF112" s="216">
        <f>IF(N112="snížená",J112,0)</f>
        <v>0</v>
      </c>
      <c r="BG112" s="216">
        <f>IF(N112="zákl. přenesená",J112,0)</f>
        <v>0</v>
      </c>
      <c r="BH112" s="216">
        <f>IF(N112="sníž. přenesená",J112,0)</f>
        <v>0</v>
      </c>
      <c r="BI112" s="216">
        <f>IF(N112="nulová",J112,0)</f>
        <v>0</v>
      </c>
      <c r="BJ112" s="17" t="s">
        <v>80</v>
      </c>
      <c r="BK112" s="216">
        <f>ROUND(I112*H112,2)</f>
        <v>0</v>
      </c>
      <c r="BL112" s="17" t="s">
        <v>141</v>
      </c>
      <c r="BM112" s="215" t="s">
        <v>157</v>
      </c>
    </row>
    <row r="113" s="2" customFormat="1">
      <c r="A113" s="38"/>
      <c r="B113" s="39"/>
      <c r="C113" s="40"/>
      <c r="D113" s="217" t="s">
        <v>143</v>
      </c>
      <c r="E113" s="40"/>
      <c r="F113" s="218" t="s">
        <v>158</v>
      </c>
      <c r="G113" s="40"/>
      <c r="H113" s="40"/>
      <c r="I113" s="219"/>
      <c r="J113" s="40"/>
      <c r="K113" s="40"/>
      <c r="L113" s="44"/>
      <c r="M113" s="220"/>
      <c r="N113" s="221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143</v>
      </c>
      <c r="AU113" s="17" t="s">
        <v>82</v>
      </c>
    </row>
    <row r="114" s="2" customFormat="1">
      <c r="A114" s="38"/>
      <c r="B114" s="39"/>
      <c r="C114" s="40"/>
      <c r="D114" s="222" t="s">
        <v>145</v>
      </c>
      <c r="E114" s="40"/>
      <c r="F114" s="223" t="s">
        <v>159</v>
      </c>
      <c r="G114" s="40"/>
      <c r="H114" s="40"/>
      <c r="I114" s="219"/>
      <c r="J114" s="40"/>
      <c r="K114" s="40"/>
      <c r="L114" s="44"/>
      <c r="M114" s="220"/>
      <c r="N114" s="221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145</v>
      </c>
      <c r="AU114" s="17" t="s">
        <v>82</v>
      </c>
    </row>
    <row r="115" s="2" customFormat="1">
      <c r="A115" s="38"/>
      <c r="B115" s="39"/>
      <c r="C115" s="40"/>
      <c r="D115" s="217" t="s">
        <v>160</v>
      </c>
      <c r="E115" s="40"/>
      <c r="F115" s="235" t="s">
        <v>161</v>
      </c>
      <c r="G115" s="40"/>
      <c r="H115" s="40"/>
      <c r="I115" s="219"/>
      <c r="J115" s="40"/>
      <c r="K115" s="40"/>
      <c r="L115" s="44"/>
      <c r="M115" s="220"/>
      <c r="N115" s="221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160</v>
      </c>
      <c r="AU115" s="17" t="s">
        <v>82</v>
      </c>
    </row>
    <row r="116" s="13" customFormat="1">
      <c r="A116" s="13"/>
      <c r="B116" s="224"/>
      <c r="C116" s="225"/>
      <c r="D116" s="217" t="s">
        <v>147</v>
      </c>
      <c r="E116" s="226" t="s">
        <v>19</v>
      </c>
      <c r="F116" s="227" t="s">
        <v>80</v>
      </c>
      <c r="G116" s="225"/>
      <c r="H116" s="228">
        <v>1</v>
      </c>
      <c r="I116" s="229"/>
      <c r="J116" s="225"/>
      <c r="K116" s="225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147</v>
      </c>
      <c r="AU116" s="234" t="s">
        <v>82</v>
      </c>
      <c r="AV116" s="13" t="s">
        <v>82</v>
      </c>
      <c r="AW116" s="13" t="s">
        <v>33</v>
      </c>
      <c r="AX116" s="13" t="s">
        <v>72</v>
      </c>
      <c r="AY116" s="234" t="s">
        <v>134</v>
      </c>
    </row>
    <row r="117" s="2" customFormat="1" ht="22.2" customHeight="1">
      <c r="A117" s="38"/>
      <c r="B117" s="39"/>
      <c r="C117" s="204" t="s">
        <v>141</v>
      </c>
      <c r="D117" s="204" t="s">
        <v>136</v>
      </c>
      <c r="E117" s="205" t="s">
        <v>162</v>
      </c>
      <c r="F117" s="206" t="s">
        <v>163</v>
      </c>
      <c r="G117" s="207" t="s">
        <v>139</v>
      </c>
      <c r="H117" s="208">
        <v>1</v>
      </c>
      <c r="I117" s="209"/>
      <c r="J117" s="210">
        <f>ROUND(I117*H117,2)</f>
        <v>0</v>
      </c>
      <c r="K117" s="206" t="s">
        <v>140</v>
      </c>
      <c r="L117" s="44"/>
      <c r="M117" s="211" t="s">
        <v>19</v>
      </c>
      <c r="N117" s="212" t="s">
        <v>43</v>
      </c>
      <c r="O117" s="84"/>
      <c r="P117" s="213">
        <f>O117*H117</f>
        <v>0</v>
      </c>
      <c r="Q117" s="213">
        <v>0</v>
      </c>
      <c r="R117" s="213">
        <f>Q117*H117</f>
        <v>0</v>
      </c>
      <c r="S117" s="213">
        <v>0</v>
      </c>
      <c r="T117" s="214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15" t="s">
        <v>141</v>
      </c>
      <c r="AT117" s="215" t="s">
        <v>136</v>
      </c>
      <c r="AU117" s="215" t="s">
        <v>82</v>
      </c>
      <c r="AY117" s="17" t="s">
        <v>134</v>
      </c>
      <c r="BE117" s="216">
        <f>IF(N117="základní",J117,0)</f>
        <v>0</v>
      </c>
      <c r="BF117" s="216">
        <f>IF(N117="snížená",J117,0)</f>
        <v>0</v>
      </c>
      <c r="BG117" s="216">
        <f>IF(N117="zákl. přenesená",J117,0)</f>
        <v>0</v>
      </c>
      <c r="BH117" s="216">
        <f>IF(N117="sníž. přenesená",J117,0)</f>
        <v>0</v>
      </c>
      <c r="BI117" s="216">
        <f>IF(N117="nulová",J117,0)</f>
        <v>0</v>
      </c>
      <c r="BJ117" s="17" t="s">
        <v>80</v>
      </c>
      <c r="BK117" s="216">
        <f>ROUND(I117*H117,2)</f>
        <v>0</v>
      </c>
      <c r="BL117" s="17" t="s">
        <v>141</v>
      </c>
      <c r="BM117" s="215" t="s">
        <v>164</v>
      </c>
    </row>
    <row r="118" s="2" customFormat="1">
      <c r="A118" s="38"/>
      <c r="B118" s="39"/>
      <c r="C118" s="40"/>
      <c r="D118" s="217" t="s">
        <v>143</v>
      </c>
      <c r="E118" s="40"/>
      <c r="F118" s="218" t="s">
        <v>165</v>
      </c>
      <c r="G118" s="40"/>
      <c r="H118" s="40"/>
      <c r="I118" s="219"/>
      <c r="J118" s="40"/>
      <c r="K118" s="40"/>
      <c r="L118" s="44"/>
      <c r="M118" s="220"/>
      <c r="N118" s="221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143</v>
      </c>
      <c r="AU118" s="17" t="s">
        <v>82</v>
      </c>
    </row>
    <row r="119" s="2" customFormat="1">
      <c r="A119" s="38"/>
      <c r="B119" s="39"/>
      <c r="C119" s="40"/>
      <c r="D119" s="222" t="s">
        <v>145</v>
      </c>
      <c r="E119" s="40"/>
      <c r="F119" s="223" t="s">
        <v>166</v>
      </c>
      <c r="G119" s="40"/>
      <c r="H119" s="40"/>
      <c r="I119" s="219"/>
      <c r="J119" s="40"/>
      <c r="K119" s="40"/>
      <c r="L119" s="44"/>
      <c r="M119" s="220"/>
      <c r="N119" s="221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145</v>
      </c>
      <c r="AU119" s="17" t="s">
        <v>82</v>
      </c>
    </row>
    <row r="120" s="2" customFormat="1">
      <c r="A120" s="38"/>
      <c r="B120" s="39"/>
      <c r="C120" s="40"/>
      <c r="D120" s="217" t="s">
        <v>160</v>
      </c>
      <c r="E120" s="40"/>
      <c r="F120" s="235" t="s">
        <v>161</v>
      </c>
      <c r="G120" s="40"/>
      <c r="H120" s="40"/>
      <c r="I120" s="219"/>
      <c r="J120" s="40"/>
      <c r="K120" s="40"/>
      <c r="L120" s="44"/>
      <c r="M120" s="220"/>
      <c r="N120" s="221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160</v>
      </c>
      <c r="AU120" s="17" t="s">
        <v>82</v>
      </c>
    </row>
    <row r="121" s="2" customFormat="1" ht="22.2" customHeight="1">
      <c r="A121" s="38"/>
      <c r="B121" s="39"/>
      <c r="C121" s="204" t="s">
        <v>167</v>
      </c>
      <c r="D121" s="204" t="s">
        <v>136</v>
      </c>
      <c r="E121" s="205" t="s">
        <v>168</v>
      </c>
      <c r="F121" s="206" t="s">
        <v>169</v>
      </c>
      <c r="G121" s="207" t="s">
        <v>139</v>
      </c>
      <c r="H121" s="208">
        <v>1</v>
      </c>
      <c r="I121" s="209"/>
      <c r="J121" s="210">
        <f>ROUND(I121*H121,2)</f>
        <v>0</v>
      </c>
      <c r="K121" s="206" t="s">
        <v>140</v>
      </c>
      <c r="L121" s="44"/>
      <c r="M121" s="211" t="s">
        <v>19</v>
      </c>
      <c r="N121" s="212" t="s">
        <v>43</v>
      </c>
      <c r="O121" s="84"/>
      <c r="P121" s="213">
        <f>O121*H121</f>
        <v>0</v>
      </c>
      <c r="Q121" s="213">
        <v>0</v>
      </c>
      <c r="R121" s="213">
        <f>Q121*H121</f>
        <v>0</v>
      </c>
      <c r="S121" s="213">
        <v>0</v>
      </c>
      <c r="T121" s="214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15" t="s">
        <v>141</v>
      </c>
      <c r="AT121" s="215" t="s">
        <v>136</v>
      </c>
      <c r="AU121" s="215" t="s">
        <v>82</v>
      </c>
      <c r="AY121" s="17" t="s">
        <v>134</v>
      </c>
      <c r="BE121" s="216">
        <f>IF(N121="základní",J121,0)</f>
        <v>0</v>
      </c>
      <c r="BF121" s="216">
        <f>IF(N121="snížená",J121,0)</f>
        <v>0</v>
      </c>
      <c r="BG121" s="216">
        <f>IF(N121="zákl. přenesená",J121,0)</f>
        <v>0</v>
      </c>
      <c r="BH121" s="216">
        <f>IF(N121="sníž. přenesená",J121,0)</f>
        <v>0</v>
      </c>
      <c r="BI121" s="216">
        <f>IF(N121="nulová",J121,0)</f>
        <v>0</v>
      </c>
      <c r="BJ121" s="17" t="s">
        <v>80</v>
      </c>
      <c r="BK121" s="216">
        <f>ROUND(I121*H121,2)</f>
        <v>0</v>
      </c>
      <c r="BL121" s="17" t="s">
        <v>141</v>
      </c>
      <c r="BM121" s="215" t="s">
        <v>170</v>
      </c>
    </row>
    <row r="122" s="2" customFormat="1">
      <c r="A122" s="38"/>
      <c r="B122" s="39"/>
      <c r="C122" s="40"/>
      <c r="D122" s="217" t="s">
        <v>143</v>
      </c>
      <c r="E122" s="40"/>
      <c r="F122" s="218" t="s">
        <v>171</v>
      </c>
      <c r="G122" s="40"/>
      <c r="H122" s="40"/>
      <c r="I122" s="219"/>
      <c r="J122" s="40"/>
      <c r="K122" s="40"/>
      <c r="L122" s="44"/>
      <c r="M122" s="220"/>
      <c r="N122" s="221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143</v>
      </c>
      <c r="AU122" s="17" t="s">
        <v>82</v>
      </c>
    </row>
    <row r="123" s="2" customFormat="1">
      <c r="A123" s="38"/>
      <c r="B123" s="39"/>
      <c r="C123" s="40"/>
      <c r="D123" s="222" t="s">
        <v>145</v>
      </c>
      <c r="E123" s="40"/>
      <c r="F123" s="223" t="s">
        <v>172</v>
      </c>
      <c r="G123" s="40"/>
      <c r="H123" s="40"/>
      <c r="I123" s="219"/>
      <c r="J123" s="40"/>
      <c r="K123" s="40"/>
      <c r="L123" s="44"/>
      <c r="M123" s="220"/>
      <c r="N123" s="221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145</v>
      </c>
      <c r="AU123" s="17" t="s">
        <v>82</v>
      </c>
    </row>
    <row r="124" s="2" customFormat="1">
      <c r="A124" s="38"/>
      <c r="B124" s="39"/>
      <c r="C124" s="40"/>
      <c r="D124" s="217" t="s">
        <v>160</v>
      </c>
      <c r="E124" s="40"/>
      <c r="F124" s="235" t="s">
        <v>161</v>
      </c>
      <c r="G124" s="40"/>
      <c r="H124" s="40"/>
      <c r="I124" s="219"/>
      <c r="J124" s="40"/>
      <c r="K124" s="40"/>
      <c r="L124" s="44"/>
      <c r="M124" s="220"/>
      <c r="N124" s="221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160</v>
      </c>
      <c r="AU124" s="17" t="s">
        <v>82</v>
      </c>
    </row>
    <row r="125" s="2" customFormat="1" ht="30" customHeight="1">
      <c r="A125" s="38"/>
      <c r="B125" s="39"/>
      <c r="C125" s="204" t="s">
        <v>173</v>
      </c>
      <c r="D125" s="204" t="s">
        <v>136</v>
      </c>
      <c r="E125" s="205" t="s">
        <v>174</v>
      </c>
      <c r="F125" s="206" t="s">
        <v>175</v>
      </c>
      <c r="G125" s="207" t="s">
        <v>139</v>
      </c>
      <c r="H125" s="208">
        <v>9</v>
      </c>
      <c r="I125" s="209"/>
      <c r="J125" s="210">
        <f>ROUND(I125*H125,2)</f>
        <v>0</v>
      </c>
      <c r="K125" s="206" t="s">
        <v>140</v>
      </c>
      <c r="L125" s="44"/>
      <c r="M125" s="211" t="s">
        <v>19</v>
      </c>
      <c r="N125" s="212" t="s">
        <v>43</v>
      </c>
      <c r="O125" s="84"/>
      <c r="P125" s="213">
        <f>O125*H125</f>
        <v>0</v>
      </c>
      <c r="Q125" s="213">
        <v>0</v>
      </c>
      <c r="R125" s="213">
        <f>Q125*H125</f>
        <v>0</v>
      </c>
      <c r="S125" s="213">
        <v>0</v>
      </c>
      <c r="T125" s="214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15" t="s">
        <v>141</v>
      </c>
      <c r="AT125" s="215" t="s">
        <v>136</v>
      </c>
      <c r="AU125" s="215" t="s">
        <v>82</v>
      </c>
      <c r="AY125" s="17" t="s">
        <v>134</v>
      </c>
      <c r="BE125" s="216">
        <f>IF(N125="základní",J125,0)</f>
        <v>0</v>
      </c>
      <c r="BF125" s="216">
        <f>IF(N125="snížená",J125,0)</f>
        <v>0</v>
      </c>
      <c r="BG125" s="216">
        <f>IF(N125="zákl. přenesená",J125,0)</f>
        <v>0</v>
      </c>
      <c r="BH125" s="216">
        <f>IF(N125="sníž. přenesená",J125,0)</f>
        <v>0</v>
      </c>
      <c r="BI125" s="216">
        <f>IF(N125="nulová",J125,0)</f>
        <v>0</v>
      </c>
      <c r="BJ125" s="17" t="s">
        <v>80</v>
      </c>
      <c r="BK125" s="216">
        <f>ROUND(I125*H125,2)</f>
        <v>0</v>
      </c>
      <c r="BL125" s="17" t="s">
        <v>141</v>
      </c>
      <c r="BM125" s="215" t="s">
        <v>176</v>
      </c>
    </row>
    <row r="126" s="2" customFormat="1">
      <c r="A126" s="38"/>
      <c r="B126" s="39"/>
      <c r="C126" s="40"/>
      <c r="D126" s="217" t="s">
        <v>143</v>
      </c>
      <c r="E126" s="40"/>
      <c r="F126" s="218" t="s">
        <v>177</v>
      </c>
      <c r="G126" s="40"/>
      <c r="H126" s="40"/>
      <c r="I126" s="219"/>
      <c r="J126" s="40"/>
      <c r="K126" s="40"/>
      <c r="L126" s="44"/>
      <c r="M126" s="220"/>
      <c r="N126" s="221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143</v>
      </c>
      <c r="AU126" s="17" t="s">
        <v>82</v>
      </c>
    </row>
    <row r="127" s="2" customFormat="1">
      <c r="A127" s="38"/>
      <c r="B127" s="39"/>
      <c r="C127" s="40"/>
      <c r="D127" s="222" t="s">
        <v>145</v>
      </c>
      <c r="E127" s="40"/>
      <c r="F127" s="223" t="s">
        <v>178</v>
      </c>
      <c r="G127" s="40"/>
      <c r="H127" s="40"/>
      <c r="I127" s="219"/>
      <c r="J127" s="40"/>
      <c r="K127" s="40"/>
      <c r="L127" s="44"/>
      <c r="M127" s="220"/>
      <c r="N127" s="221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145</v>
      </c>
      <c r="AU127" s="17" t="s">
        <v>82</v>
      </c>
    </row>
    <row r="128" s="13" customFormat="1">
      <c r="A128" s="13"/>
      <c r="B128" s="224"/>
      <c r="C128" s="225"/>
      <c r="D128" s="217" t="s">
        <v>147</v>
      </c>
      <c r="E128" s="225"/>
      <c r="F128" s="227" t="s">
        <v>179</v>
      </c>
      <c r="G128" s="225"/>
      <c r="H128" s="228">
        <v>9</v>
      </c>
      <c r="I128" s="229"/>
      <c r="J128" s="225"/>
      <c r="K128" s="225"/>
      <c r="L128" s="230"/>
      <c r="M128" s="231"/>
      <c r="N128" s="232"/>
      <c r="O128" s="232"/>
      <c r="P128" s="232"/>
      <c r="Q128" s="232"/>
      <c r="R128" s="232"/>
      <c r="S128" s="232"/>
      <c r="T128" s="23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4" t="s">
        <v>147</v>
      </c>
      <c r="AU128" s="234" t="s">
        <v>82</v>
      </c>
      <c r="AV128" s="13" t="s">
        <v>82</v>
      </c>
      <c r="AW128" s="13" t="s">
        <v>4</v>
      </c>
      <c r="AX128" s="13" t="s">
        <v>80</v>
      </c>
      <c r="AY128" s="234" t="s">
        <v>134</v>
      </c>
    </row>
    <row r="129" s="2" customFormat="1" ht="30" customHeight="1">
      <c r="A129" s="38"/>
      <c r="B129" s="39"/>
      <c r="C129" s="204" t="s">
        <v>180</v>
      </c>
      <c r="D129" s="204" t="s">
        <v>136</v>
      </c>
      <c r="E129" s="205" t="s">
        <v>181</v>
      </c>
      <c r="F129" s="206" t="s">
        <v>182</v>
      </c>
      <c r="G129" s="207" t="s">
        <v>139</v>
      </c>
      <c r="H129" s="208">
        <v>9</v>
      </c>
      <c r="I129" s="209"/>
      <c r="J129" s="210">
        <f>ROUND(I129*H129,2)</f>
        <v>0</v>
      </c>
      <c r="K129" s="206" t="s">
        <v>140</v>
      </c>
      <c r="L129" s="44"/>
      <c r="M129" s="211" t="s">
        <v>19</v>
      </c>
      <c r="N129" s="212" t="s">
        <v>43</v>
      </c>
      <c r="O129" s="84"/>
      <c r="P129" s="213">
        <f>O129*H129</f>
        <v>0</v>
      </c>
      <c r="Q129" s="213">
        <v>0</v>
      </c>
      <c r="R129" s="213">
        <f>Q129*H129</f>
        <v>0</v>
      </c>
      <c r="S129" s="213">
        <v>0</v>
      </c>
      <c r="T129" s="214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15" t="s">
        <v>141</v>
      </c>
      <c r="AT129" s="215" t="s">
        <v>136</v>
      </c>
      <c r="AU129" s="215" t="s">
        <v>82</v>
      </c>
      <c r="AY129" s="17" t="s">
        <v>134</v>
      </c>
      <c r="BE129" s="216">
        <f>IF(N129="základní",J129,0)</f>
        <v>0</v>
      </c>
      <c r="BF129" s="216">
        <f>IF(N129="snížená",J129,0)</f>
        <v>0</v>
      </c>
      <c r="BG129" s="216">
        <f>IF(N129="zákl. přenesená",J129,0)</f>
        <v>0</v>
      </c>
      <c r="BH129" s="216">
        <f>IF(N129="sníž. přenesená",J129,0)</f>
        <v>0</v>
      </c>
      <c r="BI129" s="216">
        <f>IF(N129="nulová",J129,0)</f>
        <v>0</v>
      </c>
      <c r="BJ129" s="17" t="s">
        <v>80</v>
      </c>
      <c r="BK129" s="216">
        <f>ROUND(I129*H129,2)</f>
        <v>0</v>
      </c>
      <c r="BL129" s="17" t="s">
        <v>141</v>
      </c>
      <c r="BM129" s="215" t="s">
        <v>183</v>
      </c>
    </row>
    <row r="130" s="2" customFormat="1">
      <c r="A130" s="38"/>
      <c r="B130" s="39"/>
      <c r="C130" s="40"/>
      <c r="D130" s="217" t="s">
        <v>143</v>
      </c>
      <c r="E130" s="40"/>
      <c r="F130" s="218" t="s">
        <v>184</v>
      </c>
      <c r="G130" s="40"/>
      <c r="H130" s="40"/>
      <c r="I130" s="219"/>
      <c r="J130" s="40"/>
      <c r="K130" s="40"/>
      <c r="L130" s="44"/>
      <c r="M130" s="220"/>
      <c r="N130" s="221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143</v>
      </c>
      <c r="AU130" s="17" t="s">
        <v>82</v>
      </c>
    </row>
    <row r="131" s="2" customFormat="1">
      <c r="A131" s="38"/>
      <c r="B131" s="39"/>
      <c r="C131" s="40"/>
      <c r="D131" s="222" t="s">
        <v>145</v>
      </c>
      <c r="E131" s="40"/>
      <c r="F131" s="223" t="s">
        <v>185</v>
      </c>
      <c r="G131" s="40"/>
      <c r="H131" s="40"/>
      <c r="I131" s="219"/>
      <c r="J131" s="40"/>
      <c r="K131" s="40"/>
      <c r="L131" s="44"/>
      <c r="M131" s="220"/>
      <c r="N131" s="221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145</v>
      </c>
      <c r="AU131" s="17" t="s">
        <v>82</v>
      </c>
    </row>
    <row r="132" s="13" customFormat="1">
      <c r="A132" s="13"/>
      <c r="B132" s="224"/>
      <c r="C132" s="225"/>
      <c r="D132" s="217" t="s">
        <v>147</v>
      </c>
      <c r="E132" s="225"/>
      <c r="F132" s="227" t="s">
        <v>179</v>
      </c>
      <c r="G132" s="225"/>
      <c r="H132" s="228">
        <v>9</v>
      </c>
      <c r="I132" s="229"/>
      <c r="J132" s="225"/>
      <c r="K132" s="225"/>
      <c r="L132" s="230"/>
      <c r="M132" s="231"/>
      <c r="N132" s="232"/>
      <c r="O132" s="232"/>
      <c r="P132" s="232"/>
      <c r="Q132" s="232"/>
      <c r="R132" s="232"/>
      <c r="S132" s="232"/>
      <c r="T132" s="23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4" t="s">
        <v>147</v>
      </c>
      <c r="AU132" s="234" t="s">
        <v>82</v>
      </c>
      <c r="AV132" s="13" t="s">
        <v>82</v>
      </c>
      <c r="AW132" s="13" t="s">
        <v>4</v>
      </c>
      <c r="AX132" s="13" t="s">
        <v>80</v>
      </c>
      <c r="AY132" s="234" t="s">
        <v>134</v>
      </c>
    </row>
    <row r="133" s="2" customFormat="1" ht="22.2" customHeight="1">
      <c r="A133" s="38"/>
      <c r="B133" s="39"/>
      <c r="C133" s="204" t="s">
        <v>186</v>
      </c>
      <c r="D133" s="204" t="s">
        <v>136</v>
      </c>
      <c r="E133" s="205" t="s">
        <v>187</v>
      </c>
      <c r="F133" s="206" t="s">
        <v>188</v>
      </c>
      <c r="G133" s="207" t="s">
        <v>139</v>
      </c>
      <c r="H133" s="208">
        <v>9</v>
      </c>
      <c r="I133" s="209"/>
      <c r="J133" s="210">
        <f>ROUND(I133*H133,2)</f>
        <v>0</v>
      </c>
      <c r="K133" s="206" t="s">
        <v>140</v>
      </c>
      <c r="L133" s="44"/>
      <c r="M133" s="211" t="s">
        <v>19</v>
      </c>
      <c r="N133" s="212" t="s">
        <v>43</v>
      </c>
      <c r="O133" s="84"/>
      <c r="P133" s="213">
        <f>O133*H133</f>
        <v>0</v>
      </c>
      <c r="Q133" s="213">
        <v>0</v>
      </c>
      <c r="R133" s="213">
        <f>Q133*H133</f>
        <v>0</v>
      </c>
      <c r="S133" s="213">
        <v>0</v>
      </c>
      <c r="T133" s="214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15" t="s">
        <v>141</v>
      </c>
      <c r="AT133" s="215" t="s">
        <v>136</v>
      </c>
      <c r="AU133" s="215" t="s">
        <v>82</v>
      </c>
      <c r="AY133" s="17" t="s">
        <v>134</v>
      </c>
      <c r="BE133" s="216">
        <f>IF(N133="základní",J133,0)</f>
        <v>0</v>
      </c>
      <c r="BF133" s="216">
        <f>IF(N133="snížená",J133,0)</f>
        <v>0</v>
      </c>
      <c r="BG133" s="216">
        <f>IF(N133="zákl. přenesená",J133,0)</f>
        <v>0</v>
      </c>
      <c r="BH133" s="216">
        <f>IF(N133="sníž. přenesená",J133,0)</f>
        <v>0</v>
      </c>
      <c r="BI133" s="216">
        <f>IF(N133="nulová",J133,0)</f>
        <v>0</v>
      </c>
      <c r="BJ133" s="17" t="s">
        <v>80</v>
      </c>
      <c r="BK133" s="216">
        <f>ROUND(I133*H133,2)</f>
        <v>0</v>
      </c>
      <c r="BL133" s="17" t="s">
        <v>141</v>
      </c>
      <c r="BM133" s="215" t="s">
        <v>189</v>
      </c>
    </row>
    <row r="134" s="2" customFormat="1">
      <c r="A134" s="38"/>
      <c r="B134" s="39"/>
      <c r="C134" s="40"/>
      <c r="D134" s="217" t="s">
        <v>143</v>
      </c>
      <c r="E134" s="40"/>
      <c r="F134" s="218" t="s">
        <v>190</v>
      </c>
      <c r="G134" s="40"/>
      <c r="H134" s="40"/>
      <c r="I134" s="219"/>
      <c r="J134" s="40"/>
      <c r="K134" s="40"/>
      <c r="L134" s="44"/>
      <c r="M134" s="220"/>
      <c r="N134" s="221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143</v>
      </c>
      <c r="AU134" s="17" t="s">
        <v>82</v>
      </c>
    </row>
    <row r="135" s="2" customFormat="1">
      <c r="A135" s="38"/>
      <c r="B135" s="39"/>
      <c r="C135" s="40"/>
      <c r="D135" s="222" t="s">
        <v>145</v>
      </c>
      <c r="E135" s="40"/>
      <c r="F135" s="223" t="s">
        <v>191</v>
      </c>
      <c r="G135" s="40"/>
      <c r="H135" s="40"/>
      <c r="I135" s="219"/>
      <c r="J135" s="40"/>
      <c r="K135" s="40"/>
      <c r="L135" s="44"/>
      <c r="M135" s="220"/>
      <c r="N135" s="221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145</v>
      </c>
      <c r="AU135" s="17" t="s">
        <v>82</v>
      </c>
    </row>
    <row r="136" s="2" customFormat="1" ht="30" customHeight="1">
      <c r="A136" s="38"/>
      <c r="B136" s="39"/>
      <c r="C136" s="204" t="s">
        <v>192</v>
      </c>
      <c r="D136" s="204" t="s">
        <v>136</v>
      </c>
      <c r="E136" s="205" t="s">
        <v>193</v>
      </c>
      <c r="F136" s="206" t="s">
        <v>194</v>
      </c>
      <c r="G136" s="207" t="s">
        <v>195</v>
      </c>
      <c r="H136" s="208">
        <v>0.76500000000000001</v>
      </c>
      <c r="I136" s="209"/>
      <c r="J136" s="210">
        <f>ROUND(I136*H136,2)</f>
        <v>0</v>
      </c>
      <c r="K136" s="206" t="s">
        <v>140</v>
      </c>
      <c r="L136" s="44"/>
      <c r="M136" s="211" t="s">
        <v>19</v>
      </c>
      <c r="N136" s="212" t="s">
        <v>43</v>
      </c>
      <c r="O136" s="84"/>
      <c r="P136" s="213">
        <f>O136*H136</f>
        <v>0</v>
      </c>
      <c r="Q136" s="213">
        <v>0</v>
      </c>
      <c r="R136" s="213">
        <f>Q136*H136</f>
        <v>0</v>
      </c>
      <c r="S136" s="213">
        <v>0</v>
      </c>
      <c r="T136" s="214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15" t="s">
        <v>141</v>
      </c>
      <c r="AT136" s="215" t="s">
        <v>136</v>
      </c>
      <c r="AU136" s="215" t="s">
        <v>82</v>
      </c>
      <c r="AY136" s="17" t="s">
        <v>134</v>
      </c>
      <c r="BE136" s="216">
        <f>IF(N136="základní",J136,0)</f>
        <v>0</v>
      </c>
      <c r="BF136" s="216">
        <f>IF(N136="snížená",J136,0)</f>
        <v>0</v>
      </c>
      <c r="BG136" s="216">
        <f>IF(N136="zákl. přenesená",J136,0)</f>
        <v>0</v>
      </c>
      <c r="BH136" s="216">
        <f>IF(N136="sníž. přenesená",J136,0)</f>
        <v>0</v>
      </c>
      <c r="BI136" s="216">
        <f>IF(N136="nulová",J136,0)</f>
        <v>0</v>
      </c>
      <c r="BJ136" s="17" t="s">
        <v>80</v>
      </c>
      <c r="BK136" s="216">
        <f>ROUND(I136*H136,2)</f>
        <v>0</v>
      </c>
      <c r="BL136" s="17" t="s">
        <v>141</v>
      </c>
      <c r="BM136" s="215" t="s">
        <v>196</v>
      </c>
    </row>
    <row r="137" s="2" customFormat="1">
      <c r="A137" s="38"/>
      <c r="B137" s="39"/>
      <c r="C137" s="40"/>
      <c r="D137" s="217" t="s">
        <v>143</v>
      </c>
      <c r="E137" s="40"/>
      <c r="F137" s="218" t="s">
        <v>197</v>
      </c>
      <c r="G137" s="40"/>
      <c r="H137" s="40"/>
      <c r="I137" s="219"/>
      <c r="J137" s="40"/>
      <c r="K137" s="40"/>
      <c r="L137" s="44"/>
      <c r="M137" s="220"/>
      <c r="N137" s="221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143</v>
      </c>
      <c r="AU137" s="17" t="s">
        <v>82</v>
      </c>
    </row>
    <row r="138" s="2" customFormat="1">
      <c r="A138" s="38"/>
      <c r="B138" s="39"/>
      <c r="C138" s="40"/>
      <c r="D138" s="222" t="s">
        <v>145</v>
      </c>
      <c r="E138" s="40"/>
      <c r="F138" s="223" t="s">
        <v>198</v>
      </c>
      <c r="G138" s="40"/>
      <c r="H138" s="40"/>
      <c r="I138" s="219"/>
      <c r="J138" s="40"/>
      <c r="K138" s="40"/>
      <c r="L138" s="44"/>
      <c r="M138" s="220"/>
      <c r="N138" s="221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145</v>
      </c>
      <c r="AU138" s="17" t="s">
        <v>82</v>
      </c>
    </row>
    <row r="139" s="13" customFormat="1">
      <c r="A139" s="13"/>
      <c r="B139" s="224"/>
      <c r="C139" s="225"/>
      <c r="D139" s="217" t="s">
        <v>147</v>
      </c>
      <c r="E139" s="226" t="s">
        <v>19</v>
      </c>
      <c r="F139" s="227" t="s">
        <v>199</v>
      </c>
      <c r="G139" s="225"/>
      <c r="H139" s="228">
        <v>0.76500000000000001</v>
      </c>
      <c r="I139" s="229"/>
      <c r="J139" s="225"/>
      <c r="K139" s="225"/>
      <c r="L139" s="230"/>
      <c r="M139" s="231"/>
      <c r="N139" s="232"/>
      <c r="O139" s="232"/>
      <c r="P139" s="232"/>
      <c r="Q139" s="232"/>
      <c r="R139" s="232"/>
      <c r="S139" s="232"/>
      <c r="T139" s="23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4" t="s">
        <v>147</v>
      </c>
      <c r="AU139" s="234" t="s">
        <v>82</v>
      </c>
      <c r="AV139" s="13" t="s">
        <v>82</v>
      </c>
      <c r="AW139" s="13" t="s">
        <v>33</v>
      </c>
      <c r="AX139" s="13" t="s">
        <v>72</v>
      </c>
      <c r="AY139" s="234" t="s">
        <v>134</v>
      </c>
    </row>
    <row r="140" s="2" customFormat="1" ht="22.2" customHeight="1">
      <c r="A140" s="38"/>
      <c r="B140" s="39"/>
      <c r="C140" s="204" t="s">
        <v>200</v>
      </c>
      <c r="D140" s="204" t="s">
        <v>136</v>
      </c>
      <c r="E140" s="205" t="s">
        <v>201</v>
      </c>
      <c r="F140" s="206" t="s">
        <v>202</v>
      </c>
      <c r="G140" s="207" t="s">
        <v>203</v>
      </c>
      <c r="H140" s="208">
        <v>300</v>
      </c>
      <c r="I140" s="209"/>
      <c r="J140" s="210">
        <f>ROUND(I140*H140,2)</f>
        <v>0</v>
      </c>
      <c r="K140" s="206" t="s">
        <v>140</v>
      </c>
      <c r="L140" s="44"/>
      <c r="M140" s="211" t="s">
        <v>19</v>
      </c>
      <c r="N140" s="212" t="s">
        <v>43</v>
      </c>
      <c r="O140" s="84"/>
      <c r="P140" s="213">
        <f>O140*H140</f>
        <v>0</v>
      </c>
      <c r="Q140" s="213">
        <v>4.0000000000000003E-05</v>
      </c>
      <c r="R140" s="213">
        <f>Q140*H140</f>
        <v>0.012</v>
      </c>
      <c r="S140" s="213">
        <v>0</v>
      </c>
      <c r="T140" s="214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15" t="s">
        <v>141</v>
      </c>
      <c r="AT140" s="215" t="s">
        <v>136</v>
      </c>
      <c r="AU140" s="215" t="s">
        <v>82</v>
      </c>
      <c r="AY140" s="17" t="s">
        <v>134</v>
      </c>
      <c r="BE140" s="216">
        <f>IF(N140="základní",J140,0)</f>
        <v>0</v>
      </c>
      <c r="BF140" s="216">
        <f>IF(N140="snížená",J140,0)</f>
        <v>0</v>
      </c>
      <c r="BG140" s="216">
        <f>IF(N140="zákl. přenesená",J140,0)</f>
        <v>0</v>
      </c>
      <c r="BH140" s="216">
        <f>IF(N140="sníž. přenesená",J140,0)</f>
        <v>0</v>
      </c>
      <c r="BI140" s="216">
        <f>IF(N140="nulová",J140,0)</f>
        <v>0</v>
      </c>
      <c r="BJ140" s="17" t="s">
        <v>80</v>
      </c>
      <c r="BK140" s="216">
        <f>ROUND(I140*H140,2)</f>
        <v>0</v>
      </c>
      <c r="BL140" s="17" t="s">
        <v>141</v>
      </c>
      <c r="BM140" s="215" t="s">
        <v>204</v>
      </c>
    </row>
    <row r="141" s="2" customFormat="1">
      <c r="A141" s="38"/>
      <c r="B141" s="39"/>
      <c r="C141" s="40"/>
      <c r="D141" s="217" t="s">
        <v>143</v>
      </c>
      <c r="E141" s="40"/>
      <c r="F141" s="218" t="s">
        <v>205</v>
      </c>
      <c r="G141" s="40"/>
      <c r="H141" s="40"/>
      <c r="I141" s="219"/>
      <c r="J141" s="40"/>
      <c r="K141" s="40"/>
      <c r="L141" s="44"/>
      <c r="M141" s="220"/>
      <c r="N141" s="221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143</v>
      </c>
      <c r="AU141" s="17" t="s">
        <v>82</v>
      </c>
    </row>
    <row r="142" s="2" customFormat="1">
      <c r="A142" s="38"/>
      <c r="B142" s="39"/>
      <c r="C142" s="40"/>
      <c r="D142" s="222" t="s">
        <v>145</v>
      </c>
      <c r="E142" s="40"/>
      <c r="F142" s="223" t="s">
        <v>206</v>
      </c>
      <c r="G142" s="40"/>
      <c r="H142" s="40"/>
      <c r="I142" s="219"/>
      <c r="J142" s="40"/>
      <c r="K142" s="40"/>
      <c r="L142" s="44"/>
      <c r="M142" s="220"/>
      <c r="N142" s="221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145</v>
      </c>
      <c r="AU142" s="17" t="s">
        <v>82</v>
      </c>
    </row>
    <row r="143" s="2" customFormat="1" ht="22.2" customHeight="1">
      <c r="A143" s="38"/>
      <c r="B143" s="39"/>
      <c r="C143" s="204" t="s">
        <v>207</v>
      </c>
      <c r="D143" s="204" t="s">
        <v>136</v>
      </c>
      <c r="E143" s="205" t="s">
        <v>208</v>
      </c>
      <c r="F143" s="206" t="s">
        <v>209</v>
      </c>
      <c r="G143" s="207" t="s">
        <v>210</v>
      </c>
      <c r="H143" s="208">
        <v>30</v>
      </c>
      <c r="I143" s="209"/>
      <c r="J143" s="210">
        <f>ROUND(I143*H143,2)</f>
        <v>0</v>
      </c>
      <c r="K143" s="206" t="s">
        <v>140</v>
      </c>
      <c r="L143" s="44"/>
      <c r="M143" s="211" t="s">
        <v>19</v>
      </c>
      <c r="N143" s="212" t="s">
        <v>43</v>
      </c>
      <c r="O143" s="84"/>
      <c r="P143" s="213">
        <f>O143*H143</f>
        <v>0</v>
      </c>
      <c r="Q143" s="213">
        <v>0</v>
      </c>
      <c r="R143" s="213">
        <f>Q143*H143</f>
        <v>0</v>
      </c>
      <c r="S143" s="213">
        <v>0</v>
      </c>
      <c r="T143" s="214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15" t="s">
        <v>141</v>
      </c>
      <c r="AT143" s="215" t="s">
        <v>136</v>
      </c>
      <c r="AU143" s="215" t="s">
        <v>82</v>
      </c>
      <c r="AY143" s="17" t="s">
        <v>134</v>
      </c>
      <c r="BE143" s="216">
        <f>IF(N143="základní",J143,0)</f>
        <v>0</v>
      </c>
      <c r="BF143" s="216">
        <f>IF(N143="snížená",J143,0)</f>
        <v>0</v>
      </c>
      <c r="BG143" s="216">
        <f>IF(N143="zákl. přenesená",J143,0)</f>
        <v>0</v>
      </c>
      <c r="BH143" s="216">
        <f>IF(N143="sníž. přenesená",J143,0)</f>
        <v>0</v>
      </c>
      <c r="BI143" s="216">
        <f>IF(N143="nulová",J143,0)</f>
        <v>0</v>
      </c>
      <c r="BJ143" s="17" t="s">
        <v>80</v>
      </c>
      <c r="BK143" s="216">
        <f>ROUND(I143*H143,2)</f>
        <v>0</v>
      </c>
      <c r="BL143" s="17" t="s">
        <v>141</v>
      </c>
      <c r="BM143" s="215" t="s">
        <v>211</v>
      </c>
    </row>
    <row r="144" s="2" customFormat="1">
      <c r="A144" s="38"/>
      <c r="B144" s="39"/>
      <c r="C144" s="40"/>
      <c r="D144" s="217" t="s">
        <v>143</v>
      </c>
      <c r="E144" s="40"/>
      <c r="F144" s="218" t="s">
        <v>212</v>
      </c>
      <c r="G144" s="40"/>
      <c r="H144" s="40"/>
      <c r="I144" s="219"/>
      <c r="J144" s="40"/>
      <c r="K144" s="40"/>
      <c r="L144" s="44"/>
      <c r="M144" s="220"/>
      <c r="N144" s="221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143</v>
      </c>
      <c r="AU144" s="17" t="s">
        <v>82</v>
      </c>
    </row>
    <row r="145" s="2" customFormat="1">
      <c r="A145" s="38"/>
      <c r="B145" s="39"/>
      <c r="C145" s="40"/>
      <c r="D145" s="222" t="s">
        <v>145</v>
      </c>
      <c r="E145" s="40"/>
      <c r="F145" s="223" t="s">
        <v>213</v>
      </c>
      <c r="G145" s="40"/>
      <c r="H145" s="40"/>
      <c r="I145" s="219"/>
      <c r="J145" s="40"/>
      <c r="K145" s="40"/>
      <c r="L145" s="44"/>
      <c r="M145" s="220"/>
      <c r="N145" s="221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145</v>
      </c>
      <c r="AU145" s="17" t="s">
        <v>82</v>
      </c>
    </row>
    <row r="146" s="2" customFormat="1" ht="22.2" customHeight="1">
      <c r="A146" s="38"/>
      <c r="B146" s="39"/>
      <c r="C146" s="204" t="s">
        <v>214</v>
      </c>
      <c r="D146" s="204" t="s">
        <v>136</v>
      </c>
      <c r="E146" s="205" t="s">
        <v>215</v>
      </c>
      <c r="F146" s="206" t="s">
        <v>216</v>
      </c>
      <c r="G146" s="207" t="s">
        <v>217</v>
      </c>
      <c r="H146" s="208">
        <v>100.5</v>
      </c>
      <c r="I146" s="209"/>
      <c r="J146" s="210">
        <f>ROUND(I146*H146,2)</f>
        <v>0</v>
      </c>
      <c r="K146" s="206" t="s">
        <v>140</v>
      </c>
      <c r="L146" s="44"/>
      <c r="M146" s="211" t="s">
        <v>19</v>
      </c>
      <c r="N146" s="212" t="s">
        <v>43</v>
      </c>
      <c r="O146" s="84"/>
      <c r="P146" s="213">
        <f>O146*H146</f>
        <v>0</v>
      </c>
      <c r="Q146" s="213">
        <v>0</v>
      </c>
      <c r="R146" s="213">
        <f>Q146*H146</f>
        <v>0</v>
      </c>
      <c r="S146" s="213">
        <v>0</v>
      </c>
      <c r="T146" s="214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15" t="s">
        <v>141</v>
      </c>
      <c r="AT146" s="215" t="s">
        <v>136</v>
      </c>
      <c r="AU146" s="215" t="s">
        <v>82</v>
      </c>
      <c r="AY146" s="17" t="s">
        <v>134</v>
      </c>
      <c r="BE146" s="216">
        <f>IF(N146="základní",J146,0)</f>
        <v>0</v>
      </c>
      <c r="BF146" s="216">
        <f>IF(N146="snížená",J146,0)</f>
        <v>0</v>
      </c>
      <c r="BG146" s="216">
        <f>IF(N146="zákl. přenesená",J146,0)</f>
        <v>0</v>
      </c>
      <c r="BH146" s="216">
        <f>IF(N146="sníž. přenesená",J146,0)</f>
        <v>0</v>
      </c>
      <c r="BI146" s="216">
        <f>IF(N146="nulová",J146,0)</f>
        <v>0</v>
      </c>
      <c r="BJ146" s="17" t="s">
        <v>80</v>
      </c>
      <c r="BK146" s="216">
        <f>ROUND(I146*H146,2)</f>
        <v>0</v>
      </c>
      <c r="BL146" s="17" t="s">
        <v>141</v>
      </c>
      <c r="BM146" s="215" t="s">
        <v>218</v>
      </c>
    </row>
    <row r="147" s="2" customFormat="1">
      <c r="A147" s="38"/>
      <c r="B147" s="39"/>
      <c r="C147" s="40"/>
      <c r="D147" s="217" t="s">
        <v>143</v>
      </c>
      <c r="E147" s="40"/>
      <c r="F147" s="218" t="s">
        <v>219</v>
      </c>
      <c r="G147" s="40"/>
      <c r="H147" s="40"/>
      <c r="I147" s="219"/>
      <c r="J147" s="40"/>
      <c r="K147" s="40"/>
      <c r="L147" s="44"/>
      <c r="M147" s="220"/>
      <c r="N147" s="221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143</v>
      </c>
      <c r="AU147" s="17" t="s">
        <v>82</v>
      </c>
    </row>
    <row r="148" s="2" customFormat="1">
      <c r="A148" s="38"/>
      <c r="B148" s="39"/>
      <c r="C148" s="40"/>
      <c r="D148" s="222" t="s">
        <v>145</v>
      </c>
      <c r="E148" s="40"/>
      <c r="F148" s="223" t="s">
        <v>220</v>
      </c>
      <c r="G148" s="40"/>
      <c r="H148" s="40"/>
      <c r="I148" s="219"/>
      <c r="J148" s="40"/>
      <c r="K148" s="40"/>
      <c r="L148" s="44"/>
      <c r="M148" s="220"/>
      <c r="N148" s="221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145</v>
      </c>
      <c r="AU148" s="17" t="s">
        <v>82</v>
      </c>
    </row>
    <row r="149" s="13" customFormat="1">
      <c r="A149" s="13"/>
      <c r="B149" s="224"/>
      <c r="C149" s="225"/>
      <c r="D149" s="217" t="s">
        <v>147</v>
      </c>
      <c r="E149" s="226" t="s">
        <v>19</v>
      </c>
      <c r="F149" s="227" t="s">
        <v>221</v>
      </c>
      <c r="G149" s="225"/>
      <c r="H149" s="228">
        <v>100.5</v>
      </c>
      <c r="I149" s="229"/>
      <c r="J149" s="225"/>
      <c r="K149" s="225"/>
      <c r="L149" s="230"/>
      <c r="M149" s="231"/>
      <c r="N149" s="232"/>
      <c r="O149" s="232"/>
      <c r="P149" s="232"/>
      <c r="Q149" s="232"/>
      <c r="R149" s="232"/>
      <c r="S149" s="232"/>
      <c r="T149" s="23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4" t="s">
        <v>147</v>
      </c>
      <c r="AU149" s="234" t="s">
        <v>82</v>
      </c>
      <c r="AV149" s="13" t="s">
        <v>82</v>
      </c>
      <c r="AW149" s="13" t="s">
        <v>33</v>
      </c>
      <c r="AX149" s="13" t="s">
        <v>72</v>
      </c>
      <c r="AY149" s="234" t="s">
        <v>134</v>
      </c>
    </row>
    <row r="150" s="2" customFormat="1" ht="22.2" customHeight="1">
      <c r="A150" s="38"/>
      <c r="B150" s="39"/>
      <c r="C150" s="204" t="s">
        <v>222</v>
      </c>
      <c r="D150" s="204" t="s">
        <v>136</v>
      </c>
      <c r="E150" s="205" t="s">
        <v>223</v>
      </c>
      <c r="F150" s="206" t="s">
        <v>224</v>
      </c>
      <c r="G150" s="207" t="s">
        <v>225</v>
      </c>
      <c r="H150" s="208">
        <v>156</v>
      </c>
      <c r="I150" s="209"/>
      <c r="J150" s="210">
        <f>ROUND(I150*H150,2)</f>
        <v>0</v>
      </c>
      <c r="K150" s="206" t="s">
        <v>140</v>
      </c>
      <c r="L150" s="44"/>
      <c r="M150" s="211" t="s">
        <v>19</v>
      </c>
      <c r="N150" s="212" t="s">
        <v>43</v>
      </c>
      <c r="O150" s="84"/>
      <c r="P150" s="213">
        <f>O150*H150</f>
        <v>0</v>
      </c>
      <c r="Q150" s="213">
        <v>0</v>
      </c>
      <c r="R150" s="213">
        <f>Q150*H150</f>
        <v>0</v>
      </c>
      <c r="S150" s="213">
        <v>0</v>
      </c>
      <c r="T150" s="214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15" t="s">
        <v>141</v>
      </c>
      <c r="AT150" s="215" t="s">
        <v>136</v>
      </c>
      <c r="AU150" s="215" t="s">
        <v>82</v>
      </c>
      <c r="AY150" s="17" t="s">
        <v>134</v>
      </c>
      <c r="BE150" s="216">
        <f>IF(N150="základní",J150,0)</f>
        <v>0</v>
      </c>
      <c r="BF150" s="216">
        <f>IF(N150="snížená",J150,0)</f>
        <v>0</v>
      </c>
      <c r="BG150" s="216">
        <f>IF(N150="zákl. přenesená",J150,0)</f>
        <v>0</v>
      </c>
      <c r="BH150" s="216">
        <f>IF(N150="sníž. přenesená",J150,0)</f>
        <v>0</v>
      </c>
      <c r="BI150" s="216">
        <f>IF(N150="nulová",J150,0)</f>
        <v>0</v>
      </c>
      <c r="BJ150" s="17" t="s">
        <v>80</v>
      </c>
      <c r="BK150" s="216">
        <f>ROUND(I150*H150,2)</f>
        <v>0</v>
      </c>
      <c r="BL150" s="17" t="s">
        <v>141</v>
      </c>
      <c r="BM150" s="215" t="s">
        <v>226</v>
      </c>
    </row>
    <row r="151" s="2" customFormat="1">
      <c r="A151" s="38"/>
      <c r="B151" s="39"/>
      <c r="C151" s="40"/>
      <c r="D151" s="217" t="s">
        <v>143</v>
      </c>
      <c r="E151" s="40"/>
      <c r="F151" s="218" t="s">
        <v>227</v>
      </c>
      <c r="G151" s="40"/>
      <c r="H151" s="40"/>
      <c r="I151" s="219"/>
      <c r="J151" s="40"/>
      <c r="K151" s="40"/>
      <c r="L151" s="44"/>
      <c r="M151" s="220"/>
      <c r="N151" s="221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143</v>
      </c>
      <c r="AU151" s="17" t="s">
        <v>82</v>
      </c>
    </row>
    <row r="152" s="2" customFormat="1">
      <c r="A152" s="38"/>
      <c r="B152" s="39"/>
      <c r="C152" s="40"/>
      <c r="D152" s="222" t="s">
        <v>145</v>
      </c>
      <c r="E152" s="40"/>
      <c r="F152" s="223" t="s">
        <v>228</v>
      </c>
      <c r="G152" s="40"/>
      <c r="H152" s="40"/>
      <c r="I152" s="219"/>
      <c r="J152" s="40"/>
      <c r="K152" s="40"/>
      <c r="L152" s="44"/>
      <c r="M152" s="220"/>
      <c r="N152" s="221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145</v>
      </c>
      <c r="AU152" s="17" t="s">
        <v>82</v>
      </c>
    </row>
    <row r="153" s="14" customFormat="1">
      <c r="A153" s="14"/>
      <c r="B153" s="236"/>
      <c r="C153" s="237"/>
      <c r="D153" s="217" t="s">
        <v>147</v>
      </c>
      <c r="E153" s="238" t="s">
        <v>19</v>
      </c>
      <c r="F153" s="239" t="s">
        <v>229</v>
      </c>
      <c r="G153" s="237"/>
      <c r="H153" s="238" t="s">
        <v>19</v>
      </c>
      <c r="I153" s="240"/>
      <c r="J153" s="237"/>
      <c r="K153" s="237"/>
      <c r="L153" s="241"/>
      <c r="M153" s="242"/>
      <c r="N153" s="243"/>
      <c r="O153" s="243"/>
      <c r="P153" s="243"/>
      <c r="Q153" s="243"/>
      <c r="R153" s="243"/>
      <c r="S153" s="243"/>
      <c r="T153" s="24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5" t="s">
        <v>147</v>
      </c>
      <c r="AU153" s="245" t="s">
        <v>82</v>
      </c>
      <c r="AV153" s="14" t="s">
        <v>80</v>
      </c>
      <c r="AW153" s="14" t="s">
        <v>33</v>
      </c>
      <c r="AX153" s="14" t="s">
        <v>72</v>
      </c>
      <c r="AY153" s="245" t="s">
        <v>134</v>
      </c>
    </row>
    <row r="154" s="13" customFormat="1">
      <c r="A154" s="13"/>
      <c r="B154" s="224"/>
      <c r="C154" s="225"/>
      <c r="D154" s="217" t="s">
        <v>147</v>
      </c>
      <c r="E154" s="226" t="s">
        <v>19</v>
      </c>
      <c r="F154" s="227" t="s">
        <v>230</v>
      </c>
      <c r="G154" s="225"/>
      <c r="H154" s="228">
        <v>156</v>
      </c>
      <c r="I154" s="229"/>
      <c r="J154" s="225"/>
      <c r="K154" s="225"/>
      <c r="L154" s="230"/>
      <c r="M154" s="231"/>
      <c r="N154" s="232"/>
      <c r="O154" s="232"/>
      <c r="P154" s="232"/>
      <c r="Q154" s="232"/>
      <c r="R154" s="232"/>
      <c r="S154" s="232"/>
      <c r="T154" s="23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4" t="s">
        <v>147</v>
      </c>
      <c r="AU154" s="234" t="s">
        <v>82</v>
      </c>
      <c r="AV154" s="13" t="s">
        <v>82</v>
      </c>
      <c r="AW154" s="13" t="s">
        <v>33</v>
      </c>
      <c r="AX154" s="13" t="s">
        <v>72</v>
      </c>
      <c r="AY154" s="234" t="s">
        <v>134</v>
      </c>
    </row>
    <row r="155" s="2" customFormat="1" ht="30" customHeight="1">
      <c r="A155" s="38"/>
      <c r="B155" s="39"/>
      <c r="C155" s="204" t="s">
        <v>231</v>
      </c>
      <c r="D155" s="204" t="s">
        <v>136</v>
      </c>
      <c r="E155" s="205" t="s">
        <v>232</v>
      </c>
      <c r="F155" s="206" t="s">
        <v>233</v>
      </c>
      <c r="G155" s="207" t="s">
        <v>225</v>
      </c>
      <c r="H155" s="208">
        <v>261.19999999999999</v>
      </c>
      <c r="I155" s="209"/>
      <c r="J155" s="210">
        <f>ROUND(I155*H155,2)</f>
        <v>0</v>
      </c>
      <c r="K155" s="206" t="s">
        <v>140</v>
      </c>
      <c r="L155" s="44"/>
      <c r="M155" s="211" t="s">
        <v>19</v>
      </c>
      <c r="N155" s="212" t="s">
        <v>43</v>
      </c>
      <c r="O155" s="84"/>
      <c r="P155" s="213">
        <f>O155*H155</f>
        <v>0</v>
      </c>
      <c r="Q155" s="213">
        <v>0</v>
      </c>
      <c r="R155" s="213">
        <f>Q155*H155</f>
        <v>0</v>
      </c>
      <c r="S155" s="213">
        <v>0</v>
      </c>
      <c r="T155" s="214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15" t="s">
        <v>141</v>
      </c>
      <c r="AT155" s="215" t="s">
        <v>136</v>
      </c>
      <c r="AU155" s="215" t="s">
        <v>82</v>
      </c>
      <c r="AY155" s="17" t="s">
        <v>134</v>
      </c>
      <c r="BE155" s="216">
        <f>IF(N155="základní",J155,0)</f>
        <v>0</v>
      </c>
      <c r="BF155" s="216">
        <f>IF(N155="snížená",J155,0)</f>
        <v>0</v>
      </c>
      <c r="BG155" s="216">
        <f>IF(N155="zákl. přenesená",J155,0)</f>
        <v>0</v>
      </c>
      <c r="BH155" s="216">
        <f>IF(N155="sníž. přenesená",J155,0)</f>
        <v>0</v>
      </c>
      <c r="BI155" s="216">
        <f>IF(N155="nulová",J155,0)</f>
        <v>0</v>
      </c>
      <c r="BJ155" s="17" t="s">
        <v>80</v>
      </c>
      <c r="BK155" s="216">
        <f>ROUND(I155*H155,2)</f>
        <v>0</v>
      </c>
      <c r="BL155" s="17" t="s">
        <v>141</v>
      </c>
      <c r="BM155" s="215" t="s">
        <v>234</v>
      </c>
    </row>
    <row r="156" s="2" customFormat="1">
      <c r="A156" s="38"/>
      <c r="B156" s="39"/>
      <c r="C156" s="40"/>
      <c r="D156" s="217" t="s">
        <v>143</v>
      </c>
      <c r="E156" s="40"/>
      <c r="F156" s="218" t="s">
        <v>235</v>
      </c>
      <c r="G156" s="40"/>
      <c r="H156" s="40"/>
      <c r="I156" s="219"/>
      <c r="J156" s="40"/>
      <c r="K156" s="40"/>
      <c r="L156" s="44"/>
      <c r="M156" s="220"/>
      <c r="N156" s="221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143</v>
      </c>
      <c r="AU156" s="17" t="s">
        <v>82</v>
      </c>
    </row>
    <row r="157" s="2" customFormat="1">
      <c r="A157" s="38"/>
      <c r="B157" s="39"/>
      <c r="C157" s="40"/>
      <c r="D157" s="222" t="s">
        <v>145</v>
      </c>
      <c r="E157" s="40"/>
      <c r="F157" s="223" t="s">
        <v>236</v>
      </c>
      <c r="G157" s="40"/>
      <c r="H157" s="40"/>
      <c r="I157" s="219"/>
      <c r="J157" s="40"/>
      <c r="K157" s="40"/>
      <c r="L157" s="44"/>
      <c r="M157" s="220"/>
      <c r="N157" s="221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145</v>
      </c>
      <c r="AU157" s="17" t="s">
        <v>82</v>
      </c>
    </row>
    <row r="158" s="13" customFormat="1">
      <c r="A158" s="13"/>
      <c r="B158" s="224"/>
      <c r="C158" s="225"/>
      <c r="D158" s="217" t="s">
        <v>147</v>
      </c>
      <c r="E158" s="226" t="s">
        <v>19</v>
      </c>
      <c r="F158" s="227" t="s">
        <v>237</v>
      </c>
      <c r="G158" s="225"/>
      <c r="H158" s="228">
        <v>261.19999999999999</v>
      </c>
      <c r="I158" s="229"/>
      <c r="J158" s="225"/>
      <c r="K158" s="225"/>
      <c r="L158" s="230"/>
      <c r="M158" s="231"/>
      <c r="N158" s="232"/>
      <c r="O158" s="232"/>
      <c r="P158" s="232"/>
      <c r="Q158" s="232"/>
      <c r="R158" s="232"/>
      <c r="S158" s="232"/>
      <c r="T158" s="23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4" t="s">
        <v>147</v>
      </c>
      <c r="AU158" s="234" t="s">
        <v>82</v>
      </c>
      <c r="AV158" s="13" t="s">
        <v>82</v>
      </c>
      <c r="AW158" s="13" t="s">
        <v>33</v>
      </c>
      <c r="AX158" s="13" t="s">
        <v>72</v>
      </c>
      <c r="AY158" s="234" t="s">
        <v>134</v>
      </c>
    </row>
    <row r="159" s="2" customFormat="1" ht="22.2" customHeight="1">
      <c r="A159" s="38"/>
      <c r="B159" s="39"/>
      <c r="C159" s="204" t="s">
        <v>8</v>
      </c>
      <c r="D159" s="204" t="s">
        <v>136</v>
      </c>
      <c r="E159" s="205" t="s">
        <v>238</v>
      </c>
      <c r="F159" s="206" t="s">
        <v>239</v>
      </c>
      <c r="G159" s="207" t="s">
        <v>225</v>
      </c>
      <c r="H159" s="208">
        <v>130.59999999999999</v>
      </c>
      <c r="I159" s="209"/>
      <c r="J159" s="210">
        <f>ROUND(I159*H159,2)</f>
        <v>0</v>
      </c>
      <c r="K159" s="206" t="s">
        <v>140</v>
      </c>
      <c r="L159" s="44"/>
      <c r="M159" s="211" t="s">
        <v>19</v>
      </c>
      <c r="N159" s="212" t="s">
        <v>43</v>
      </c>
      <c r="O159" s="84"/>
      <c r="P159" s="213">
        <f>O159*H159</f>
        <v>0</v>
      </c>
      <c r="Q159" s="213">
        <v>0</v>
      </c>
      <c r="R159" s="213">
        <f>Q159*H159</f>
        <v>0</v>
      </c>
      <c r="S159" s="213">
        <v>0</v>
      </c>
      <c r="T159" s="214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15" t="s">
        <v>141</v>
      </c>
      <c r="AT159" s="215" t="s">
        <v>136</v>
      </c>
      <c r="AU159" s="215" t="s">
        <v>82</v>
      </c>
      <c r="AY159" s="17" t="s">
        <v>134</v>
      </c>
      <c r="BE159" s="216">
        <f>IF(N159="základní",J159,0)</f>
        <v>0</v>
      </c>
      <c r="BF159" s="216">
        <f>IF(N159="snížená",J159,0)</f>
        <v>0</v>
      </c>
      <c r="BG159" s="216">
        <f>IF(N159="zákl. přenesená",J159,0)</f>
        <v>0</v>
      </c>
      <c r="BH159" s="216">
        <f>IF(N159="sníž. přenesená",J159,0)</f>
        <v>0</v>
      </c>
      <c r="BI159" s="216">
        <f>IF(N159="nulová",J159,0)</f>
        <v>0</v>
      </c>
      <c r="BJ159" s="17" t="s">
        <v>80</v>
      </c>
      <c r="BK159" s="216">
        <f>ROUND(I159*H159,2)</f>
        <v>0</v>
      </c>
      <c r="BL159" s="17" t="s">
        <v>141</v>
      </c>
      <c r="BM159" s="215" t="s">
        <v>240</v>
      </c>
    </row>
    <row r="160" s="2" customFormat="1">
      <c r="A160" s="38"/>
      <c r="B160" s="39"/>
      <c r="C160" s="40"/>
      <c r="D160" s="217" t="s">
        <v>143</v>
      </c>
      <c r="E160" s="40"/>
      <c r="F160" s="218" t="s">
        <v>241</v>
      </c>
      <c r="G160" s="40"/>
      <c r="H160" s="40"/>
      <c r="I160" s="219"/>
      <c r="J160" s="40"/>
      <c r="K160" s="40"/>
      <c r="L160" s="44"/>
      <c r="M160" s="220"/>
      <c r="N160" s="221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143</v>
      </c>
      <c r="AU160" s="17" t="s">
        <v>82</v>
      </c>
    </row>
    <row r="161" s="2" customFormat="1">
      <c r="A161" s="38"/>
      <c r="B161" s="39"/>
      <c r="C161" s="40"/>
      <c r="D161" s="222" t="s">
        <v>145</v>
      </c>
      <c r="E161" s="40"/>
      <c r="F161" s="223" t="s">
        <v>242</v>
      </c>
      <c r="G161" s="40"/>
      <c r="H161" s="40"/>
      <c r="I161" s="219"/>
      <c r="J161" s="40"/>
      <c r="K161" s="40"/>
      <c r="L161" s="44"/>
      <c r="M161" s="220"/>
      <c r="N161" s="221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145</v>
      </c>
      <c r="AU161" s="17" t="s">
        <v>82</v>
      </c>
    </row>
    <row r="162" s="13" customFormat="1">
      <c r="A162" s="13"/>
      <c r="B162" s="224"/>
      <c r="C162" s="225"/>
      <c r="D162" s="217" t="s">
        <v>147</v>
      </c>
      <c r="E162" s="226" t="s">
        <v>19</v>
      </c>
      <c r="F162" s="227" t="s">
        <v>243</v>
      </c>
      <c r="G162" s="225"/>
      <c r="H162" s="228">
        <v>130.59999999999999</v>
      </c>
      <c r="I162" s="229"/>
      <c r="J162" s="225"/>
      <c r="K162" s="225"/>
      <c r="L162" s="230"/>
      <c r="M162" s="231"/>
      <c r="N162" s="232"/>
      <c r="O162" s="232"/>
      <c r="P162" s="232"/>
      <c r="Q162" s="232"/>
      <c r="R162" s="232"/>
      <c r="S162" s="232"/>
      <c r="T162" s="23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147</v>
      </c>
      <c r="AU162" s="234" t="s">
        <v>82</v>
      </c>
      <c r="AV162" s="13" t="s">
        <v>82</v>
      </c>
      <c r="AW162" s="13" t="s">
        <v>33</v>
      </c>
      <c r="AX162" s="13" t="s">
        <v>72</v>
      </c>
      <c r="AY162" s="234" t="s">
        <v>134</v>
      </c>
    </row>
    <row r="163" s="2" customFormat="1" ht="22.2" customHeight="1">
      <c r="A163" s="38"/>
      <c r="B163" s="39"/>
      <c r="C163" s="204" t="s">
        <v>244</v>
      </c>
      <c r="D163" s="204" t="s">
        <v>136</v>
      </c>
      <c r="E163" s="205" t="s">
        <v>245</v>
      </c>
      <c r="F163" s="206" t="s">
        <v>246</v>
      </c>
      <c r="G163" s="207" t="s">
        <v>225</v>
      </c>
      <c r="H163" s="208">
        <v>130.59999999999999</v>
      </c>
      <c r="I163" s="209"/>
      <c r="J163" s="210">
        <f>ROUND(I163*H163,2)</f>
        <v>0</v>
      </c>
      <c r="K163" s="206" t="s">
        <v>140</v>
      </c>
      <c r="L163" s="44"/>
      <c r="M163" s="211" t="s">
        <v>19</v>
      </c>
      <c r="N163" s="212" t="s">
        <v>43</v>
      </c>
      <c r="O163" s="84"/>
      <c r="P163" s="213">
        <f>O163*H163</f>
        <v>0</v>
      </c>
      <c r="Q163" s="213">
        <v>0</v>
      </c>
      <c r="R163" s="213">
        <f>Q163*H163</f>
        <v>0</v>
      </c>
      <c r="S163" s="213">
        <v>0</v>
      </c>
      <c r="T163" s="214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15" t="s">
        <v>141</v>
      </c>
      <c r="AT163" s="215" t="s">
        <v>136</v>
      </c>
      <c r="AU163" s="215" t="s">
        <v>82</v>
      </c>
      <c r="AY163" s="17" t="s">
        <v>134</v>
      </c>
      <c r="BE163" s="216">
        <f>IF(N163="základní",J163,0)</f>
        <v>0</v>
      </c>
      <c r="BF163" s="216">
        <f>IF(N163="snížená",J163,0)</f>
        <v>0</v>
      </c>
      <c r="BG163" s="216">
        <f>IF(N163="zákl. přenesená",J163,0)</f>
        <v>0</v>
      </c>
      <c r="BH163" s="216">
        <f>IF(N163="sníž. přenesená",J163,0)</f>
        <v>0</v>
      </c>
      <c r="BI163" s="216">
        <f>IF(N163="nulová",J163,0)</f>
        <v>0</v>
      </c>
      <c r="BJ163" s="17" t="s">
        <v>80</v>
      </c>
      <c r="BK163" s="216">
        <f>ROUND(I163*H163,2)</f>
        <v>0</v>
      </c>
      <c r="BL163" s="17" t="s">
        <v>141</v>
      </c>
      <c r="BM163" s="215" t="s">
        <v>247</v>
      </c>
    </row>
    <row r="164" s="2" customFormat="1">
      <c r="A164" s="38"/>
      <c r="B164" s="39"/>
      <c r="C164" s="40"/>
      <c r="D164" s="217" t="s">
        <v>143</v>
      </c>
      <c r="E164" s="40"/>
      <c r="F164" s="218" t="s">
        <v>248</v>
      </c>
      <c r="G164" s="40"/>
      <c r="H164" s="40"/>
      <c r="I164" s="219"/>
      <c r="J164" s="40"/>
      <c r="K164" s="40"/>
      <c r="L164" s="44"/>
      <c r="M164" s="220"/>
      <c r="N164" s="221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143</v>
      </c>
      <c r="AU164" s="17" t="s">
        <v>82</v>
      </c>
    </row>
    <row r="165" s="2" customFormat="1">
      <c r="A165" s="38"/>
      <c r="B165" s="39"/>
      <c r="C165" s="40"/>
      <c r="D165" s="222" t="s">
        <v>145</v>
      </c>
      <c r="E165" s="40"/>
      <c r="F165" s="223" t="s">
        <v>249</v>
      </c>
      <c r="G165" s="40"/>
      <c r="H165" s="40"/>
      <c r="I165" s="219"/>
      <c r="J165" s="40"/>
      <c r="K165" s="40"/>
      <c r="L165" s="44"/>
      <c r="M165" s="220"/>
      <c r="N165" s="221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145</v>
      </c>
      <c r="AU165" s="17" t="s">
        <v>82</v>
      </c>
    </row>
    <row r="166" s="13" customFormat="1">
      <c r="A166" s="13"/>
      <c r="B166" s="224"/>
      <c r="C166" s="225"/>
      <c r="D166" s="217" t="s">
        <v>147</v>
      </c>
      <c r="E166" s="226" t="s">
        <v>19</v>
      </c>
      <c r="F166" s="227" t="s">
        <v>250</v>
      </c>
      <c r="G166" s="225"/>
      <c r="H166" s="228">
        <v>105</v>
      </c>
      <c r="I166" s="229"/>
      <c r="J166" s="225"/>
      <c r="K166" s="225"/>
      <c r="L166" s="230"/>
      <c r="M166" s="231"/>
      <c r="N166" s="232"/>
      <c r="O166" s="232"/>
      <c r="P166" s="232"/>
      <c r="Q166" s="232"/>
      <c r="R166" s="232"/>
      <c r="S166" s="232"/>
      <c r="T166" s="23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4" t="s">
        <v>147</v>
      </c>
      <c r="AU166" s="234" t="s">
        <v>82</v>
      </c>
      <c r="AV166" s="13" t="s">
        <v>82</v>
      </c>
      <c r="AW166" s="13" t="s">
        <v>33</v>
      </c>
      <c r="AX166" s="13" t="s">
        <v>72</v>
      </c>
      <c r="AY166" s="234" t="s">
        <v>134</v>
      </c>
    </row>
    <row r="167" s="13" customFormat="1">
      <c r="A167" s="13"/>
      <c r="B167" s="224"/>
      <c r="C167" s="225"/>
      <c r="D167" s="217" t="s">
        <v>147</v>
      </c>
      <c r="E167" s="226" t="s">
        <v>19</v>
      </c>
      <c r="F167" s="227" t="s">
        <v>251</v>
      </c>
      <c r="G167" s="225"/>
      <c r="H167" s="228">
        <v>156</v>
      </c>
      <c r="I167" s="229"/>
      <c r="J167" s="225"/>
      <c r="K167" s="225"/>
      <c r="L167" s="230"/>
      <c r="M167" s="231"/>
      <c r="N167" s="232"/>
      <c r="O167" s="232"/>
      <c r="P167" s="232"/>
      <c r="Q167" s="232"/>
      <c r="R167" s="232"/>
      <c r="S167" s="232"/>
      <c r="T167" s="23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4" t="s">
        <v>147</v>
      </c>
      <c r="AU167" s="234" t="s">
        <v>82</v>
      </c>
      <c r="AV167" s="13" t="s">
        <v>82</v>
      </c>
      <c r="AW167" s="13" t="s">
        <v>33</v>
      </c>
      <c r="AX167" s="13" t="s">
        <v>72</v>
      </c>
      <c r="AY167" s="234" t="s">
        <v>134</v>
      </c>
    </row>
    <row r="168" s="13" customFormat="1">
      <c r="A168" s="13"/>
      <c r="B168" s="224"/>
      <c r="C168" s="225"/>
      <c r="D168" s="217" t="s">
        <v>147</v>
      </c>
      <c r="E168" s="226" t="s">
        <v>19</v>
      </c>
      <c r="F168" s="227" t="s">
        <v>252</v>
      </c>
      <c r="G168" s="225"/>
      <c r="H168" s="228">
        <v>-130.40000000000001</v>
      </c>
      <c r="I168" s="229"/>
      <c r="J168" s="225"/>
      <c r="K168" s="225"/>
      <c r="L168" s="230"/>
      <c r="M168" s="231"/>
      <c r="N168" s="232"/>
      <c r="O168" s="232"/>
      <c r="P168" s="232"/>
      <c r="Q168" s="232"/>
      <c r="R168" s="232"/>
      <c r="S168" s="232"/>
      <c r="T168" s="23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4" t="s">
        <v>147</v>
      </c>
      <c r="AU168" s="234" t="s">
        <v>82</v>
      </c>
      <c r="AV168" s="13" t="s">
        <v>82</v>
      </c>
      <c r="AW168" s="13" t="s">
        <v>33</v>
      </c>
      <c r="AX168" s="13" t="s">
        <v>72</v>
      </c>
      <c r="AY168" s="234" t="s">
        <v>134</v>
      </c>
    </row>
    <row r="169" s="2" customFormat="1" ht="34.8" customHeight="1">
      <c r="A169" s="38"/>
      <c r="B169" s="39"/>
      <c r="C169" s="204" t="s">
        <v>253</v>
      </c>
      <c r="D169" s="204" t="s">
        <v>136</v>
      </c>
      <c r="E169" s="205" t="s">
        <v>254</v>
      </c>
      <c r="F169" s="206" t="s">
        <v>255</v>
      </c>
      <c r="G169" s="207" t="s">
        <v>225</v>
      </c>
      <c r="H169" s="208">
        <v>22.399999999999999</v>
      </c>
      <c r="I169" s="209"/>
      <c r="J169" s="210">
        <f>ROUND(I169*H169,2)</f>
        <v>0</v>
      </c>
      <c r="K169" s="206" t="s">
        <v>140</v>
      </c>
      <c r="L169" s="44"/>
      <c r="M169" s="211" t="s">
        <v>19</v>
      </c>
      <c r="N169" s="212" t="s">
        <v>43</v>
      </c>
      <c r="O169" s="84"/>
      <c r="P169" s="213">
        <f>O169*H169</f>
        <v>0</v>
      </c>
      <c r="Q169" s="213">
        <v>0</v>
      </c>
      <c r="R169" s="213">
        <f>Q169*H169</f>
        <v>0</v>
      </c>
      <c r="S169" s="213">
        <v>0</v>
      </c>
      <c r="T169" s="214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15" t="s">
        <v>141</v>
      </c>
      <c r="AT169" s="215" t="s">
        <v>136</v>
      </c>
      <c r="AU169" s="215" t="s">
        <v>82</v>
      </c>
      <c r="AY169" s="17" t="s">
        <v>134</v>
      </c>
      <c r="BE169" s="216">
        <f>IF(N169="základní",J169,0)</f>
        <v>0</v>
      </c>
      <c r="BF169" s="216">
        <f>IF(N169="snížená",J169,0)</f>
        <v>0</v>
      </c>
      <c r="BG169" s="216">
        <f>IF(N169="zákl. přenesená",J169,0)</f>
        <v>0</v>
      </c>
      <c r="BH169" s="216">
        <f>IF(N169="sníž. přenesená",J169,0)</f>
        <v>0</v>
      </c>
      <c r="BI169" s="216">
        <f>IF(N169="nulová",J169,0)</f>
        <v>0</v>
      </c>
      <c r="BJ169" s="17" t="s">
        <v>80</v>
      </c>
      <c r="BK169" s="216">
        <f>ROUND(I169*H169,2)</f>
        <v>0</v>
      </c>
      <c r="BL169" s="17" t="s">
        <v>141</v>
      </c>
      <c r="BM169" s="215" t="s">
        <v>256</v>
      </c>
    </row>
    <row r="170" s="2" customFormat="1">
      <c r="A170" s="38"/>
      <c r="B170" s="39"/>
      <c r="C170" s="40"/>
      <c r="D170" s="217" t="s">
        <v>143</v>
      </c>
      <c r="E170" s="40"/>
      <c r="F170" s="218" t="s">
        <v>257</v>
      </c>
      <c r="G170" s="40"/>
      <c r="H170" s="40"/>
      <c r="I170" s="219"/>
      <c r="J170" s="40"/>
      <c r="K170" s="40"/>
      <c r="L170" s="44"/>
      <c r="M170" s="220"/>
      <c r="N170" s="221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143</v>
      </c>
      <c r="AU170" s="17" t="s">
        <v>82</v>
      </c>
    </row>
    <row r="171" s="2" customFormat="1">
      <c r="A171" s="38"/>
      <c r="B171" s="39"/>
      <c r="C171" s="40"/>
      <c r="D171" s="222" t="s">
        <v>145</v>
      </c>
      <c r="E171" s="40"/>
      <c r="F171" s="223" t="s">
        <v>258</v>
      </c>
      <c r="G171" s="40"/>
      <c r="H171" s="40"/>
      <c r="I171" s="219"/>
      <c r="J171" s="40"/>
      <c r="K171" s="40"/>
      <c r="L171" s="44"/>
      <c r="M171" s="220"/>
      <c r="N171" s="221"/>
      <c r="O171" s="84"/>
      <c r="P171" s="84"/>
      <c r="Q171" s="84"/>
      <c r="R171" s="84"/>
      <c r="S171" s="84"/>
      <c r="T171" s="85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145</v>
      </c>
      <c r="AU171" s="17" t="s">
        <v>82</v>
      </c>
    </row>
    <row r="172" s="13" customFormat="1">
      <c r="A172" s="13"/>
      <c r="B172" s="224"/>
      <c r="C172" s="225"/>
      <c r="D172" s="217" t="s">
        <v>147</v>
      </c>
      <c r="E172" s="226" t="s">
        <v>19</v>
      </c>
      <c r="F172" s="227" t="s">
        <v>259</v>
      </c>
      <c r="G172" s="225"/>
      <c r="H172" s="228">
        <v>153</v>
      </c>
      <c r="I172" s="229"/>
      <c r="J172" s="225"/>
      <c r="K172" s="225"/>
      <c r="L172" s="230"/>
      <c r="M172" s="231"/>
      <c r="N172" s="232"/>
      <c r="O172" s="232"/>
      <c r="P172" s="232"/>
      <c r="Q172" s="232"/>
      <c r="R172" s="232"/>
      <c r="S172" s="232"/>
      <c r="T172" s="23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4" t="s">
        <v>147</v>
      </c>
      <c r="AU172" s="234" t="s">
        <v>82</v>
      </c>
      <c r="AV172" s="13" t="s">
        <v>82</v>
      </c>
      <c r="AW172" s="13" t="s">
        <v>33</v>
      </c>
      <c r="AX172" s="13" t="s">
        <v>72</v>
      </c>
      <c r="AY172" s="234" t="s">
        <v>134</v>
      </c>
    </row>
    <row r="173" s="13" customFormat="1">
      <c r="A173" s="13"/>
      <c r="B173" s="224"/>
      <c r="C173" s="225"/>
      <c r="D173" s="217" t="s">
        <v>147</v>
      </c>
      <c r="E173" s="226" t="s">
        <v>19</v>
      </c>
      <c r="F173" s="227" t="s">
        <v>260</v>
      </c>
      <c r="G173" s="225"/>
      <c r="H173" s="228">
        <v>-130.59999999999999</v>
      </c>
      <c r="I173" s="229"/>
      <c r="J173" s="225"/>
      <c r="K173" s="225"/>
      <c r="L173" s="230"/>
      <c r="M173" s="231"/>
      <c r="N173" s="232"/>
      <c r="O173" s="232"/>
      <c r="P173" s="232"/>
      <c r="Q173" s="232"/>
      <c r="R173" s="232"/>
      <c r="S173" s="232"/>
      <c r="T173" s="23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4" t="s">
        <v>147</v>
      </c>
      <c r="AU173" s="234" t="s">
        <v>82</v>
      </c>
      <c r="AV173" s="13" t="s">
        <v>82</v>
      </c>
      <c r="AW173" s="13" t="s">
        <v>33</v>
      </c>
      <c r="AX173" s="13" t="s">
        <v>72</v>
      </c>
      <c r="AY173" s="234" t="s">
        <v>134</v>
      </c>
    </row>
    <row r="174" s="2" customFormat="1" ht="14.4" customHeight="1">
      <c r="A174" s="38"/>
      <c r="B174" s="39"/>
      <c r="C174" s="204" t="s">
        <v>261</v>
      </c>
      <c r="D174" s="204" t="s">
        <v>136</v>
      </c>
      <c r="E174" s="205" t="s">
        <v>262</v>
      </c>
      <c r="F174" s="206" t="s">
        <v>263</v>
      </c>
      <c r="G174" s="207" t="s">
        <v>225</v>
      </c>
      <c r="H174" s="208">
        <v>22.399999999999999</v>
      </c>
      <c r="I174" s="209"/>
      <c r="J174" s="210">
        <f>ROUND(I174*H174,2)</f>
        <v>0</v>
      </c>
      <c r="K174" s="206" t="s">
        <v>140</v>
      </c>
      <c r="L174" s="44"/>
      <c r="M174" s="211" t="s">
        <v>19</v>
      </c>
      <c r="N174" s="212" t="s">
        <v>43</v>
      </c>
      <c r="O174" s="84"/>
      <c r="P174" s="213">
        <f>O174*H174</f>
        <v>0</v>
      </c>
      <c r="Q174" s="213">
        <v>0</v>
      </c>
      <c r="R174" s="213">
        <f>Q174*H174</f>
        <v>0</v>
      </c>
      <c r="S174" s="213">
        <v>0</v>
      </c>
      <c r="T174" s="214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15" t="s">
        <v>141</v>
      </c>
      <c r="AT174" s="215" t="s">
        <v>136</v>
      </c>
      <c r="AU174" s="215" t="s">
        <v>82</v>
      </c>
      <c r="AY174" s="17" t="s">
        <v>134</v>
      </c>
      <c r="BE174" s="216">
        <f>IF(N174="základní",J174,0)</f>
        <v>0</v>
      </c>
      <c r="BF174" s="216">
        <f>IF(N174="snížená",J174,0)</f>
        <v>0</v>
      </c>
      <c r="BG174" s="216">
        <f>IF(N174="zákl. přenesená",J174,0)</f>
        <v>0</v>
      </c>
      <c r="BH174" s="216">
        <f>IF(N174="sníž. přenesená",J174,0)</f>
        <v>0</v>
      </c>
      <c r="BI174" s="216">
        <f>IF(N174="nulová",J174,0)</f>
        <v>0</v>
      </c>
      <c r="BJ174" s="17" t="s">
        <v>80</v>
      </c>
      <c r="BK174" s="216">
        <f>ROUND(I174*H174,2)</f>
        <v>0</v>
      </c>
      <c r="BL174" s="17" t="s">
        <v>141</v>
      </c>
      <c r="BM174" s="215" t="s">
        <v>264</v>
      </c>
    </row>
    <row r="175" s="2" customFormat="1">
      <c r="A175" s="38"/>
      <c r="B175" s="39"/>
      <c r="C175" s="40"/>
      <c r="D175" s="217" t="s">
        <v>143</v>
      </c>
      <c r="E175" s="40"/>
      <c r="F175" s="218" t="s">
        <v>265</v>
      </c>
      <c r="G175" s="40"/>
      <c r="H175" s="40"/>
      <c r="I175" s="219"/>
      <c r="J175" s="40"/>
      <c r="K175" s="40"/>
      <c r="L175" s="44"/>
      <c r="M175" s="220"/>
      <c r="N175" s="221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143</v>
      </c>
      <c r="AU175" s="17" t="s">
        <v>82</v>
      </c>
    </row>
    <row r="176" s="2" customFormat="1">
      <c r="A176" s="38"/>
      <c r="B176" s="39"/>
      <c r="C176" s="40"/>
      <c r="D176" s="222" t="s">
        <v>145</v>
      </c>
      <c r="E176" s="40"/>
      <c r="F176" s="223" t="s">
        <v>266</v>
      </c>
      <c r="G176" s="40"/>
      <c r="H176" s="40"/>
      <c r="I176" s="219"/>
      <c r="J176" s="40"/>
      <c r="K176" s="40"/>
      <c r="L176" s="44"/>
      <c r="M176" s="220"/>
      <c r="N176" s="221"/>
      <c r="O176" s="84"/>
      <c r="P176" s="84"/>
      <c r="Q176" s="84"/>
      <c r="R176" s="84"/>
      <c r="S176" s="84"/>
      <c r="T176" s="85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145</v>
      </c>
      <c r="AU176" s="17" t="s">
        <v>82</v>
      </c>
    </row>
    <row r="177" s="2" customFormat="1" ht="30" customHeight="1">
      <c r="A177" s="38"/>
      <c r="B177" s="39"/>
      <c r="C177" s="204" t="s">
        <v>267</v>
      </c>
      <c r="D177" s="204" t="s">
        <v>136</v>
      </c>
      <c r="E177" s="205" t="s">
        <v>268</v>
      </c>
      <c r="F177" s="206" t="s">
        <v>269</v>
      </c>
      <c r="G177" s="207" t="s">
        <v>195</v>
      </c>
      <c r="H177" s="208">
        <v>40.32</v>
      </c>
      <c r="I177" s="209"/>
      <c r="J177" s="210">
        <f>ROUND(I177*H177,2)</f>
        <v>0</v>
      </c>
      <c r="K177" s="206" t="s">
        <v>140</v>
      </c>
      <c r="L177" s="44"/>
      <c r="M177" s="211" t="s">
        <v>19</v>
      </c>
      <c r="N177" s="212" t="s">
        <v>43</v>
      </c>
      <c r="O177" s="84"/>
      <c r="P177" s="213">
        <f>O177*H177</f>
        <v>0</v>
      </c>
      <c r="Q177" s="213">
        <v>0</v>
      </c>
      <c r="R177" s="213">
        <f>Q177*H177</f>
        <v>0</v>
      </c>
      <c r="S177" s="213">
        <v>0</v>
      </c>
      <c r="T177" s="214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15" t="s">
        <v>141</v>
      </c>
      <c r="AT177" s="215" t="s">
        <v>136</v>
      </c>
      <c r="AU177" s="215" t="s">
        <v>82</v>
      </c>
      <c r="AY177" s="17" t="s">
        <v>134</v>
      </c>
      <c r="BE177" s="216">
        <f>IF(N177="základní",J177,0)</f>
        <v>0</v>
      </c>
      <c r="BF177" s="216">
        <f>IF(N177="snížená",J177,0)</f>
        <v>0</v>
      </c>
      <c r="BG177" s="216">
        <f>IF(N177="zákl. přenesená",J177,0)</f>
        <v>0</v>
      </c>
      <c r="BH177" s="216">
        <f>IF(N177="sníž. přenesená",J177,0)</f>
        <v>0</v>
      </c>
      <c r="BI177" s="216">
        <f>IF(N177="nulová",J177,0)</f>
        <v>0</v>
      </c>
      <c r="BJ177" s="17" t="s">
        <v>80</v>
      </c>
      <c r="BK177" s="216">
        <f>ROUND(I177*H177,2)</f>
        <v>0</v>
      </c>
      <c r="BL177" s="17" t="s">
        <v>141</v>
      </c>
      <c r="BM177" s="215" t="s">
        <v>270</v>
      </c>
    </row>
    <row r="178" s="2" customFormat="1">
      <c r="A178" s="38"/>
      <c r="B178" s="39"/>
      <c r="C178" s="40"/>
      <c r="D178" s="217" t="s">
        <v>143</v>
      </c>
      <c r="E178" s="40"/>
      <c r="F178" s="218" t="s">
        <v>271</v>
      </c>
      <c r="G178" s="40"/>
      <c r="H178" s="40"/>
      <c r="I178" s="219"/>
      <c r="J178" s="40"/>
      <c r="K178" s="40"/>
      <c r="L178" s="44"/>
      <c r="M178" s="220"/>
      <c r="N178" s="221"/>
      <c r="O178" s="84"/>
      <c r="P178" s="84"/>
      <c r="Q178" s="84"/>
      <c r="R178" s="84"/>
      <c r="S178" s="84"/>
      <c r="T178" s="85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143</v>
      </c>
      <c r="AU178" s="17" t="s">
        <v>82</v>
      </c>
    </row>
    <row r="179" s="2" customFormat="1">
      <c r="A179" s="38"/>
      <c r="B179" s="39"/>
      <c r="C179" s="40"/>
      <c r="D179" s="222" t="s">
        <v>145</v>
      </c>
      <c r="E179" s="40"/>
      <c r="F179" s="223" t="s">
        <v>272</v>
      </c>
      <c r="G179" s="40"/>
      <c r="H179" s="40"/>
      <c r="I179" s="219"/>
      <c r="J179" s="40"/>
      <c r="K179" s="40"/>
      <c r="L179" s="44"/>
      <c r="M179" s="220"/>
      <c r="N179" s="221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145</v>
      </c>
      <c r="AU179" s="17" t="s">
        <v>82</v>
      </c>
    </row>
    <row r="180" s="13" customFormat="1">
      <c r="A180" s="13"/>
      <c r="B180" s="224"/>
      <c r="C180" s="225"/>
      <c r="D180" s="217" t="s">
        <v>147</v>
      </c>
      <c r="E180" s="225"/>
      <c r="F180" s="227" t="s">
        <v>273</v>
      </c>
      <c r="G180" s="225"/>
      <c r="H180" s="228">
        <v>40.32</v>
      </c>
      <c r="I180" s="229"/>
      <c r="J180" s="225"/>
      <c r="K180" s="225"/>
      <c r="L180" s="230"/>
      <c r="M180" s="231"/>
      <c r="N180" s="232"/>
      <c r="O180" s="232"/>
      <c r="P180" s="232"/>
      <c r="Q180" s="232"/>
      <c r="R180" s="232"/>
      <c r="S180" s="232"/>
      <c r="T180" s="23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147</v>
      </c>
      <c r="AU180" s="234" t="s">
        <v>82</v>
      </c>
      <c r="AV180" s="13" t="s">
        <v>82</v>
      </c>
      <c r="AW180" s="13" t="s">
        <v>4</v>
      </c>
      <c r="AX180" s="13" t="s">
        <v>80</v>
      </c>
      <c r="AY180" s="234" t="s">
        <v>134</v>
      </c>
    </row>
    <row r="181" s="2" customFormat="1" ht="22.2" customHeight="1">
      <c r="A181" s="38"/>
      <c r="B181" s="39"/>
      <c r="C181" s="204" t="s">
        <v>274</v>
      </c>
      <c r="D181" s="204" t="s">
        <v>136</v>
      </c>
      <c r="E181" s="205" t="s">
        <v>275</v>
      </c>
      <c r="F181" s="206" t="s">
        <v>276</v>
      </c>
      <c r="G181" s="207" t="s">
        <v>217</v>
      </c>
      <c r="H181" s="208">
        <v>100.5</v>
      </c>
      <c r="I181" s="209"/>
      <c r="J181" s="210">
        <f>ROUND(I181*H181,2)</f>
        <v>0</v>
      </c>
      <c r="K181" s="206" t="s">
        <v>140</v>
      </c>
      <c r="L181" s="44"/>
      <c r="M181" s="211" t="s">
        <v>19</v>
      </c>
      <c r="N181" s="212" t="s">
        <v>43</v>
      </c>
      <c r="O181" s="84"/>
      <c r="P181" s="213">
        <f>O181*H181</f>
        <v>0</v>
      </c>
      <c r="Q181" s="213">
        <v>0</v>
      </c>
      <c r="R181" s="213">
        <f>Q181*H181</f>
        <v>0</v>
      </c>
      <c r="S181" s="213">
        <v>0</v>
      </c>
      <c r="T181" s="214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15" t="s">
        <v>141</v>
      </c>
      <c r="AT181" s="215" t="s">
        <v>136</v>
      </c>
      <c r="AU181" s="215" t="s">
        <v>82</v>
      </c>
      <c r="AY181" s="17" t="s">
        <v>134</v>
      </c>
      <c r="BE181" s="216">
        <f>IF(N181="základní",J181,0)</f>
        <v>0</v>
      </c>
      <c r="BF181" s="216">
        <f>IF(N181="snížená",J181,0)</f>
        <v>0</v>
      </c>
      <c r="BG181" s="216">
        <f>IF(N181="zákl. přenesená",J181,0)</f>
        <v>0</v>
      </c>
      <c r="BH181" s="216">
        <f>IF(N181="sníž. přenesená",J181,0)</f>
        <v>0</v>
      </c>
      <c r="BI181" s="216">
        <f>IF(N181="nulová",J181,0)</f>
        <v>0</v>
      </c>
      <c r="BJ181" s="17" t="s">
        <v>80</v>
      </c>
      <c r="BK181" s="216">
        <f>ROUND(I181*H181,2)</f>
        <v>0</v>
      </c>
      <c r="BL181" s="17" t="s">
        <v>141</v>
      </c>
      <c r="BM181" s="215" t="s">
        <v>277</v>
      </c>
    </row>
    <row r="182" s="2" customFormat="1">
      <c r="A182" s="38"/>
      <c r="B182" s="39"/>
      <c r="C182" s="40"/>
      <c r="D182" s="217" t="s">
        <v>143</v>
      </c>
      <c r="E182" s="40"/>
      <c r="F182" s="218" t="s">
        <v>278</v>
      </c>
      <c r="G182" s="40"/>
      <c r="H182" s="40"/>
      <c r="I182" s="219"/>
      <c r="J182" s="40"/>
      <c r="K182" s="40"/>
      <c r="L182" s="44"/>
      <c r="M182" s="220"/>
      <c r="N182" s="221"/>
      <c r="O182" s="84"/>
      <c r="P182" s="84"/>
      <c r="Q182" s="84"/>
      <c r="R182" s="84"/>
      <c r="S182" s="84"/>
      <c r="T182" s="85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143</v>
      </c>
      <c r="AU182" s="17" t="s">
        <v>82</v>
      </c>
    </row>
    <row r="183" s="2" customFormat="1">
      <c r="A183" s="38"/>
      <c r="B183" s="39"/>
      <c r="C183" s="40"/>
      <c r="D183" s="222" t="s">
        <v>145</v>
      </c>
      <c r="E183" s="40"/>
      <c r="F183" s="223" t="s">
        <v>279</v>
      </c>
      <c r="G183" s="40"/>
      <c r="H183" s="40"/>
      <c r="I183" s="219"/>
      <c r="J183" s="40"/>
      <c r="K183" s="40"/>
      <c r="L183" s="44"/>
      <c r="M183" s="220"/>
      <c r="N183" s="221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145</v>
      </c>
      <c r="AU183" s="17" t="s">
        <v>82</v>
      </c>
    </row>
    <row r="184" s="2" customFormat="1" ht="22.2" customHeight="1">
      <c r="A184" s="38"/>
      <c r="B184" s="39"/>
      <c r="C184" s="204" t="s">
        <v>7</v>
      </c>
      <c r="D184" s="204" t="s">
        <v>136</v>
      </c>
      <c r="E184" s="205" t="s">
        <v>280</v>
      </c>
      <c r="F184" s="206" t="s">
        <v>281</v>
      </c>
      <c r="G184" s="207" t="s">
        <v>217</v>
      </c>
      <c r="H184" s="208">
        <v>100.5</v>
      </c>
      <c r="I184" s="209"/>
      <c r="J184" s="210">
        <f>ROUND(I184*H184,2)</f>
        <v>0</v>
      </c>
      <c r="K184" s="206" t="s">
        <v>140</v>
      </c>
      <c r="L184" s="44"/>
      <c r="M184" s="211" t="s">
        <v>19</v>
      </c>
      <c r="N184" s="212" t="s">
        <v>43</v>
      </c>
      <c r="O184" s="84"/>
      <c r="P184" s="213">
        <f>O184*H184</f>
        <v>0</v>
      </c>
      <c r="Q184" s="213">
        <v>0</v>
      </c>
      <c r="R184" s="213">
        <f>Q184*H184</f>
        <v>0</v>
      </c>
      <c r="S184" s="213">
        <v>0</v>
      </c>
      <c r="T184" s="214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15" t="s">
        <v>141</v>
      </c>
      <c r="AT184" s="215" t="s">
        <v>136</v>
      </c>
      <c r="AU184" s="215" t="s">
        <v>82</v>
      </c>
      <c r="AY184" s="17" t="s">
        <v>134</v>
      </c>
      <c r="BE184" s="216">
        <f>IF(N184="základní",J184,0)</f>
        <v>0</v>
      </c>
      <c r="BF184" s="216">
        <f>IF(N184="snížená",J184,0)</f>
        <v>0</v>
      </c>
      <c r="BG184" s="216">
        <f>IF(N184="zákl. přenesená",J184,0)</f>
        <v>0</v>
      </c>
      <c r="BH184" s="216">
        <f>IF(N184="sníž. přenesená",J184,0)</f>
        <v>0</v>
      </c>
      <c r="BI184" s="216">
        <f>IF(N184="nulová",J184,0)</f>
        <v>0</v>
      </c>
      <c r="BJ184" s="17" t="s">
        <v>80</v>
      </c>
      <c r="BK184" s="216">
        <f>ROUND(I184*H184,2)</f>
        <v>0</v>
      </c>
      <c r="BL184" s="17" t="s">
        <v>141</v>
      </c>
      <c r="BM184" s="215" t="s">
        <v>282</v>
      </c>
    </row>
    <row r="185" s="2" customFormat="1">
      <c r="A185" s="38"/>
      <c r="B185" s="39"/>
      <c r="C185" s="40"/>
      <c r="D185" s="217" t="s">
        <v>143</v>
      </c>
      <c r="E185" s="40"/>
      <c r="F185" s="218" t="s">
        <v>283</v>
      </c>
      <c r="G185" s="40"/>
      <c r="H185" s="40"/>
      <c r="I185" s="219"/>
      <c r="J185" s="40"/>
      <c r="K185" s="40"/>
      <c r="L185" s="44"/>
      <c r="M185" s="220"/>
      <c r="N185" s="221"/>
      <c r="O185" s="84"/>
      <c r="P185" s="84"/>
      <c r="Q185" s="84"/>
      <c r="R185" s="84"/>
      <c r="S185" s="84"/>
      <c r="T185" s="85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143</v>
      </c>
      <c r="AU185" s="17" t="s">
        <v>82</v>
      </c>
    </row>
    <row r="186" s="2" customFormat="1">
      <c r="A186" s="38"/>
      <c r="B186" s="39"/>
      <c r="C186" s="40"/>
      <c r="D186" s="222" t="s">
        <v>145</v>
      </c>
      <c r="E186" s="40"/>
      <c r="F186" s="223" t="s">
        <v>284</v>
      </c>
      <c r="G186" s="40"/>
      <c r="H186" s="40"/>
      <c r="I186" s="219"/>
      <c r="J186" s="40"/>
      <c r="K186" s="40"/>
      <c r="L186" s="44"/>
      <c r="M186" s="220"/>
      <c r="N186" s="221"/>
      <c r="O186" s="84"/>
      <c r="P186" s="84"/>
      <c r="Q186" s="84"/>
      <c r="R186" s="84"/>
      <c r="S186" s="84"/>
      <c r="T186" s="85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145</v>
      </c>
      <c r="AU186" s="17" t="s">
        <v>82</v>
      </c>
    </row>
    <row r="187" s="2" customFormat="1" ht="22.2" customHeight="1">
      <c r="A187" s="38"/>
      <c r="B187" s="39"/>
      <c r="C187" s="204" t="s">
        <v>285</v>
      </c>
      <c r="D187" s="204" t="s">
        <v>136</v>
      </c>
      <c r="E187" s="205" t="s">
        <v>286</v>
      </c>
      <c r="F187" s="206" t="s">
        <v>287</v>
      </c>
      <c r="G187" s="207" t="s">
        <v>217</v>
      </c>
      <c r="H187" s="208">
        <v>100.5</v>
      </c>
      <c r="I187" s="209"/>
      <c r="J187" s="210">
        <f>ROUND(I187*H187,2)</f>
        <v>0</v>
      </c>
      <c r="K187" s="206" t="s">
        <v>140</v>
      </c>
      <c r="L187" s="44"/>
      <c r="M187" s="211" t="s">
        <v>19</v>
      </c>
      <c r="N187" s="212" t="s">
        <v>43</v>
      </c>
      <c r="O187" s="84"/>
      <c r="P187" s="213">
        <f>O187*H187</f>
        <v>0</v>
      </c>
      <c r="Q187" s="213">
        <v>0</v>
      </c>
      <c r="R187" s="213">
        <f>Q187*H187</f>
        <v>0</v>
      </c>
      <c r="S187" s="213">
        <v>0</v>
      </c>
      <c r="T187" s="214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15" t="s">
        <v>141</v>
      </c>
      <c r="AT187" s="215" t="s">
        <v>136</v>
      </c>
      <c r="AU187" s="215" t="s">
        <v>82</v>
      </c>
      <c r="AY187" s="17" t="s">
        <v>134</v>
      </c>
      <c r="BE187" s="216">
        <f>IF(N187="základní",J187,0)</f>
        <v>0</v>
      </c>
      <c r="BF187" s="216">
        <f>IF(N187="snížená",J187,0)</f>
        <v>0</v>
      </c>
      <c r="BG187" s="216">
        <f>IF(N187="zákl. přenesená",J187,0)</f>
        <v>0</v>
      </c>
      <c r="BH187" s="216">
        <f>IF(N187="sníž. přenesená",J187,0)</f>
        <v>0</v>
      </c>
      <c r="BI187" s="216">
        <f>IF(N187="nulová",J187,0)</f>
        <v>0</v>
      </c>
      <c r="BJ187" s="17" t="s">
        <v>80</v>
      </c>
      <c r="BK187" s="216">
        <f>ROUND(I187*H187,2)</f>
        <v>0</v>
      </c>
      <c r="BL187" s="17" t="s">
        <v>141</v>
      </c>
      <c r="BM187" s="215" t="s">
        <v>288</v>
      </c>
    </row>
    <row r="188" s="2" customFormat="1">
      <c r="A188" s="38"/>
      <c r="B188" s="39"/>
      <c r="C188" s="40"/>
      <c r="D188" s="217" t="s">
        <v>143</v>
      </c>
      <c r="E188" s="40"/>
      <c r="F188" s="218" t="s">
        <v>289</v>
      </c>
      <c r="G188" s="40"/>
      <c r="H188" s="40"/>
      <c r="I188" s="219"/>
      <c r="J188" s="40"/>
      <c r="K188" s="40"/>
      <c r="L188" s="44"/>
      <c r="M188" s="220"/>
      <c r="N188" s="221"/>
      <c r="O188" s="84"/>
      <c r="P188" s="84"/>
      <c r="Q188" s="84"/>
      <c r="R188" s="84"/>
      <c r="S188" s="84"/>
      <c r="T188" s="85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143</v>
      </c>
      <c r="AU188" s="17" t="s">
        <v>82</v>
      </c>
    </row>
    <row r="189" s="2" customFormat="1">
      <c r="A189" s="38"/>
      <c r="B189" s="39"/>
      <c r="C189" s="40"/>
      <c r="D189" s="222" t="s">
        <v>145</v>
      </c>
      <c r="E189" s="40"/>
      <c r="F189" s="223" t="s">
        <v>290</v>
      </c>
      <c r="G189" s="40"/>
      <c r="H189" s="40"/>
      <c r="I189" s="219"/>
      <c r="J189" s="40"/>
      <c r="K189" s="40"/>
      <c r="L189" s="44"/>
      <c r="M189" s="220"/>
      <c r="N189" s="221"/>
      <c r="O189" s="84"/>
      <c r="P189" s="84"/>
      <c r="Q189" s="84"/>
      <c r="R189" s="84"/>
      <c r="S189" s="84"/>
      <c r="T189" s="85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145</v>
      </c>
      <c r="AU189" s="17" t="s">
        <v>82</v>
      </c>
    </row>
    <row r="190" s="13" customFormat="1">
      <c r="A190" s="13"/>
      <c r="B190" s="224"/>
      <c r="C190" s="225"/>
      <c r="D190" s="217" t="s">
        <v>147</v>
      </c>
      <c r="E190" s="226" t="s">
        <v>19</v>
      </c>
      <c r="F190" s="227" t="s">
        <v>291</v>
      </c>
      <c r="G190" s="225"/>
      <c r="H190" s="228">
        <v>100.5</v>
      </c>
      <c r="I190" s="229"/>
      <c r="J190" s="225"/>
      <c r="K190" s="225"/>
      <c r="L190" s="230"/>
      <c r="M190" s="231"/>
      <c r="N190" s="232"/>
      <c r="O190" s="232"/>
      <c r="P190" s="232"/>
      <c r="Q190" s="232"/>
      <c r="R190" s="232"/>
      <c r="S190" s="232"/>
      <c r="T190" s="23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4" t="s">
        <v>147</v>
      </c>
      <c r="AU190" s="234" t="s">
        <v>82</v>
      </c>
      <c r="AV190" s="13" t="s">
        <v>82</v>
      </c>
      <c r="AW190" s="13" t="s">
        <v>33</v>
      </c>
      <c r="AX190" s="13" t="s">
        <v>72</v>
      </c>
      <c r="AY190" s="234" t="s">
        <v>134</v>
      </c>
    </row>
    <row r="191" s="2" customFormat="1" ht="14.4" customHeight="1">
      <c r="A191" s="38"/>
      <c r="B191" s="39"/>
      <c r="C191" s="246" t="s">
        <v>292</v>
      </c>
      <c r="D191" s="246" t="s">
        <v>293</v>
      </c>
      <c r="E191" s="247" t="s">
        <v>294</v>
      </c>
      <c r="F191" s="248" t="s">
        <v>295</v>
      </c>
      <c r="G191" s="249" t="s">
        <v>296</v>
      </c>
      <c r="H191" s="250">
        <v>2.0099999999999998</v>
      </c>
      <c r="I191" s="251"/>
      <c r="J191" s="252">
        <f>ROUND(I191*H191,2)</f>
        <v>0</v>
      </c>
      <c r="K191" s="248" t="s">
        <v>140</v>
      </c>
      <c r="L191" s="253"/>
      <c r="M191" s="254" t="s">
        <v>19</v>
      </c>
      <c r="N191" s="255" t="s">
        <v>43</v>
      </c>
      <c r="O191" s="84"/>
      <c r="P191" s="213">
        <f>O191*H191</f>
        <v>0</v>
      </c>
      <c r="Q191" s="213">
        <v>0.001</v>
      </c>
      <c r="R191" s="213">
        <f>Q191*H191</f>
        <v>0.0020099999999999996</v>
      </c>
      <c r="S191" s="213">
        <v>0</v>
      </c>
      <c r="T191" s="214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15" t="s">
        <v>186</v>
      </c>
      <c r="AT191" s="215" t="s">
        <v>293</v>
      </c>
      <c r="AU191" s="215" t="s">
        <v>82</v>
      </c>
      <c r="AY191" s="17" t="s">
        <v>134</v>
      </c>
      <c r="BE191" s="216">
        <f>IF(N191="základní",J191,0)</f>
        <v>0</v>
      </c>
      <c r="BF191" s="216">
        <f>IF(N191="snížená",J191,0)</f>
        <v>0</v>
      </c>
      <c r="BG191" s="216">
        <f>IF(N191="zákl. přenesená",J191,0)</f>
        <v>0</v>
      </c>
      <c r="BH191" s="216">
        <f>IF(N191="sníž. přenesená",J191,0)</f>
        <v>0</v>
      </c>
      <c r="BI191" s="216">
        <f>IF(N191="nulová",J191,0)</f>
        <v>0</v>
      </c>
      <c r="BJ191" s="17" t="s">
        <v>80</v>
      </c>
      <c r="BK191" s="216">
        <f>ROUND(I191*H191,2)</f>
        <v>0</v>
      </c>
      <c r="BL191" s="17" t="s">
        <v>141</v>
      </c>
      <c r="BM191" s="215" t="s">
        <v>297</v>
      </c>
    </row>
    <row r="192" s="2" customFormat="1">
      <c r="A192" s="38"/>
      <c r="B192" s="39"/>
      <c r="C192" s="40"/>
      <c r="D192" s="217" t="s">
        <v>143</v>
      </c>
      <c r="E192" s="40"/>
      <c r="F192" s="218" t="s">
        <v>295</v>
      </c>
      <c r="G192" s="40"/>
      <c r="H192" s="40"/>
      <c r="I192" s="219"/>
      <c r="J192" s="40"/>
      <c r="K192" s="40"/>
      <c r="L192" s="44"/>
      <c r="M192" s="220"/>
      <c r="N192" s="221"/>
      <c r="O192" s="84"/>
      <c r="P192" s="84"/>
      <c r="Q192" s="84"/>
      <c r="R192" s="84"/>
      <c r="S192" s="84"/>
      <c r="T192" s="85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143</v>
      </c>
      <c r="AU192" s="17" t="s">
        <v>82</v>
      </c>
    </row>
    <row r="193" s="13" customFormat="1">
      <c r="A193" s="13"/>
      <c r="B193" s="224"/>
      <c r="C193" s="225"/>
      <c r="D193" s="217" t="s">
        <v>147</v>
      </c>
      <c r="E193" s="225"/>
      <c r="F193" s="227" t="s">
        <v>298</v>
      </c>
      <c r="G193" s="225"/>
      <c r="H193" s="228">
        <v>2.0099999999999998</v>
      </c>
      <c r="I193" s="229"/>
      <c r="J193" s="225"/>
      <c r="K193" s="225"/>
      <c r="L193" s="230"/>
      <c r="M193" s="231"/>
      <c r="N193" s="232"/>
      <c r="O193" s="232"/>
      <c r="P193" s="232"/>
      <c r="Q193" s="232"/>
      <c r="R193" s="232"/>
      <c r="S193" s="232"/>
      <c r="T193" s="23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4" t="s">
        <v>147</v>
      </c>
      <c r="AU193" s="234" t="s">
        <v>82</v>
      </c>
      <c r="AV193" s="13" t="s">
        <v>82</v>
      </c>
      <c r="AW193" s="13" t="s">
        <v>4</v>
      </c>
      <c r="AX193" s="13" t="s">
        <v>80</v>
      </c>
      <c r="AY193" s="234" t="s">
        <v>134</v>
      </c>
    </row>
    <row r="194" s="12" customFormat="1" ht="22.8" customHeight="1">
      <c r="A194" s="12"/>
      <c r="B194" s="188"/>
      <c r="C194" s="189"/>
      <c r="D194" s="190" t="s">
        <v>71</v>
      </c>
      <c r="E194" s="202" t="s">
        <v>82</v>
      </c>
      <c r="F194" s="202" t="s">
        <v>299</v>
      </c>
      <c r="G194" s="189"/>
      <c r="H194" s="189"/>
      <c r="I194" s="192"/>
      <c r="J194" s="203">
        <f>BK194</f>
        <v>0</v>
      </c>
      <c r="K194" s="189"/>
      <c r="L194" s="194"/>
      <c r="M194" s="195"/>
      <c r="N194" s="196"/>
      <c r="O194" s="196"/>
      <c r="P194" s="197">
        <f>SUM(P195:P233)</f>
        <v>0</v>
      </c>
      <c r="Q194" s="196"/>
      <c r="R194" s="197">
        <f>SUM(R195:R233)</f>
        <v>62.251129299999995</v>
      </c>
      <c r="S194" s="196"/>
      <c r="T194" s="198">
        <f>SUM(T195:T233)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99" t="s">
        <v>80</v>
      </c>
      <c r="AT194" s="200" t="s">
        <v>71</v>
      </c>
      <c r="AU194" s="200" t="s">
        <v>80</v>
      </c>
      <c r="AY194" s="199" t="s">
        <v>134</v>
      </c>
      <c r="BK194" s="201">
        <f>SUM(BK195:BK233)</f>
        <v>0</v>
      </c>
    </row>
    <row r="195" s="2" customFormat="1" ht="22.2" customHeight="1">
      <c r="A195" s="38"/>
      <c r="B195" s="39"/>
      <c r="C195" s="204" t="s">
        <v>300</v>
      </c>
      <c r="D195" s="204" t="s">
        <v>136</v>
      </c>
      <c r="E195" s="205" t="s">
        <v>301</v>
      </c>
      <c r="F195" s="206" t="s">
        <v>302</v>
      </c>
      <c r="G195" s="207" t="s">
        <v>217</v>
      </c>
      <c r="H195" s="208">
        <v>100</v>
      </c>
      <c r="I195" s="209"/>
      <c r="J195" s="210">
        <f>ROUND(I195*H195,2)</f>
        <v>0</v>
      </c>
      <c r="K195" s="206" t="s">
        <v>140</v>
      </c>
      <c r="L195" s="44"/>
      <c r="M195" s="211" t="s">
        <v>19</v>
      </c>
      <c r="N195" s="212" t="s">
        <v>43</v>
      </c>
      <c r="O195" s="84"/>
      <c r="P195" s="213">
        <f>O195*H195</f>
        <v>0</v>
      </c>
      <c r="Q195" s="213">
        <v>0.00013999999999999999</v>
      </c>
      <c r="R195" s="213">
        <f>Q195*H195</f>
        <v>0.013999999999999999</v>
      </c>
      <c r="S195" s="213">
        <v>0</v>
      </c>
      <c r="T195" s="214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15" t="s">
        <v>141</v>
      </c>
      <c r="AT195" s="215" t="s">
        <v>136</v>
      </c>
      <c r="AU195" s="215" t="s">
        <v>82</v>
      </c>
      <c r="AY195" s="17" t="s">
        <v>134</v>
      </c>
      <c r="BE195" s="216">
        <f>IF(N195="základní",J195,0)</f>
        <v>0</v>
      </c>
      <c r="BF195" s="216">
        <f>IF(N195="snížená",J195,0)</f>
        <v>0</v>
      </c>
      <c r="BG195" s="216">
        <f>IF(N195="zákl. přenesená",J195,0)</f>
        <v>0</v>
      </c>
      <c r="BH195" s="216">
        <f>IF(N195="sníž. přenesená",J195,0)</f>
        <v>0</v>
      </c>
      <c r="BI195" s="216">
        <f>IF(N195="nulová",J195,0)</f>
        <v>0</v>
      </c>
      <c r="BJ195" s="17" t="s">
        <v>80</v>
      </c>
      <c r="BK195" s="216">
        <f>ROUND(I195*H195,2)</f>
        <v>0</v>
      </c>
      <c r="BL195" s="17" t="s">
        <v>141</v>
      </c>
      <c r="BM195" s="215" t="s">
        <v>303</v>
      </c>
    </row>
    <row r="196" s="2" customFormat="1">
      <c r="A196" s="38"/>
      <c r="B196" s="39"/>
      <c r="C196" s="40"/>
      <c r="D196" s="217" t="s">
        <v>143</v>
      </c>
      <c r="E196" s="40"/>
      <c r="F196" s="218" t="s">
        <v>304</v>
      </c>
      <c r="G196" s="40"/>
      <c r="H196" s="40"/>
      <c r="I196" s="219"/>
      <c r="J196" s="40"/>
      <c r="K196" s="40"/>
      <c r="L196" s="44"/>
      <c r="M196" s="220"/>
      <c r="N196" s="221"/>
      <c r="O196" s="84"/>
      <c r="P196" s="84"/>
      <c r="Q196" s="84"/>
      <c r="R196" s="84"/>
      <c r="S196" s="84"/>
      <c r="T196" s="85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143</v>
      </c>
      <c r="AU196" s="17" t="s">
        <v>82</v>
      </c>
    </row>
    <row r="197" s="2" customFormat="1">
      <c r="A197" s="38"/>
      <c r="B197" s="39"/>
      <c r="C197" s="40"/>
      <c r="D197" s="222" t="s">
        <v>145</v>
      </c>
      <c r="E197" s="40"/>
      <c r="F197" s="223" t="s">
        <v>305</v>
      </c>
      <c r="G197" s="40"/>
      <c r="H197" s="40"/>
      <c r="I197" s="219"/>
      <c r="J197" s="40"/>
      <c r="K197" s="40"/>
      <c r="L197" s="44"/>
      <c r="M197" s="220"/>
      <c r="N197" s="221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145</v>
      </c>
      <c r="AU197" s="17" t="s">
        <v>82</v>
      </c>
    </row>
    <row r="198" s="13" customFormat="1">
      <c r="A198" s="13"/>
      <c r="B198" s="224"/>
      <c r="C198" s="225"/>
      <c r="D198" s="217" t="s">
        <v>147</v>
      </c>
      <c r="E198" s="226" t="s">
        <v>19</v>
      </c>
      <c r="F198" s="227" t="s">
        <v>306</v>
      </c>
      <c r="G198" s="225"/>
      <c r="H198" s="228">
        <v>100</v>
      </c>
      <c r="I198" s="229"/>
      <c r="J198" s="225"/>
      <c r="K198" s="225"/>
      <c r="L198" s="230"/>
      <c r="M198" s="231"/>
      <c r="N198" s="232"/>
      <c r="O198" s="232"/>
      <c r="P198" s="232"/>
      <c r="Q198" s="232"/>
      <c r="R198" s="232"/>
      <c r="S198" s="232"/>
      <c r="T198" s="23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4" t="s">
        <v>147</v>
      </c>
      <c r="AU198" s="234" t="s">
        <v>82</v>
      </c>
      <c r="AV198" s="13" t="s">
        <v>82</v>
      </c>
      <c r="AW198" s="13" t="s">
        <v>33</v>
      </c>
      <c r="AX198" s="13" t="s">
        <v>72</v>
      </c>
      <c r="AY198" s="234" t="s">
        <v>134</v>
      </c>
    </row>
    <row r="199" s="2" customFormat="1" ht="22.2" customHeight="1">
      <c r="A199" s="38"/>
      <c r="B199" s="39"/>
      <c r="C199" s="246" t="s">
        <v>307</v>
      </c>
      <c r="D199" s="246" t="s">
        <v>293</v>
      </c>
      <c r="E199" s="247" t="s">
        <v>308</v>
      </c>
      <c r="F199" s="248" t="s">
        <v>309</v>
      </c>
      <c r="G199" s="249" t="s">
        <v>217</v>
      </c>
      <c r="H199" s="250">
        <v>118.45</v>
      </c>
      <c r="I199" s="251"/>
      <c r="J199" s="252">
        <f>ROUND(I199*H199,2)</f>
        <v>0</v>
      </c>
      <c r="K199" s="248" t="s">
        <v>140</v>
      </c>
      <c r="L199" s="253"/>
      <c r="M199" s="254" t="s">
        <v>19</v>
      </c>
      <c r="N199" s="255" t="s">
        <v>43</v>
      </c>
      <c r="O199" s="84"/>
      <c r="P199" s="213">
        <f>O199*H199</f>
        <v>0</v>
      </c>
      <c r="Q199" s="213">
        <v>0.00050000000000000001</v>
      </c>
      <c r="R199" s="213">
        <f>Q199*H199</f>
        <v>0.059225</v>
      </c>
      <c r="S199" s="213">
        <v>0</v>
      </c>
      <c r="T199" s="214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15" t="s">
        <v>186</v>
      </c>
      <c r="AT199" s="215" t="s">
        <v>293</v>
      </c>
      <c r="AU199" s="215" t="s">
        <v>82</v>
      </c>
      <c r="AY199" s="17" t="s">
        <v>134</v>
      </c>
      <c r="BE199" s="216">
        <f>IF(N199="základní",J199,0)</f>
        <v>0</v>
      </c>
      <c r="BF199" s="216">
        <f>IF(N199="snížená",J199,0)</f>
        <v>0</v>
      </c>
      <c r="BG199" s="216">
        <f>IF(N199="zákl. přenesená",J199,0)</f>
        <v>0</v>
      </c>
      <c r="BH199" s="216">
        <f>IF(N199="sníž. přenesená",J199,0)</f>
        <v>0</v>
      </c>
      <c r="BI199" s="216">
        <f>IF(N199="nulová",J199,0)</f>
        <v>0</v>
      </c>
      <c r="BJ199" s="17" t="s">
        <v>80</v>
      </c>
      <c r="BK199" s="216">
        <f>ROUND(I199*H199,2)</f>
        <v>0</v>
      </c>
      <c r="BL199" s="17" t="s">
        <v>141</v>
      </c>
      <c r="BM199" s="215" t="s">
        <v>310</v>
      </c>
    </row>
    <row r="200" s="2" customFormat="1">
      <c r="A200" s="38"/>
      <c r="B200" s="39"/>
      <c r="C200" s="40"/>
      <c r="D200" s="217" t="s">
        <v>143</v>
      </c>
      <c r="E200" s="40"/>
      <c r="F200" s="218" t="s">
        <v>309</v>
      </c>
      <c r="G200" s="40"/>
      <c r="H200" s="40"/>
      <c r="I200" s="219"/>
      <c r="J200" s="40"/>
      <c r="K200" s="40"/>
      <c r="L200" s="44"/>
      <c r="M200" s="220"/>
      <c r="N200" s="221"/>
      <c r="O200" s="84"/>
      <c r="P200" s="84"/>
      <c r="Q200" s="84"/>
      <c r="R200" s="84"/>
      <c r="S200" s="84"/>
      <c r="T200" s="85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143</v>
      </c>
      <c r="AU200" s="17" t="s">
        <v>82</v>
      </c>
    </row>
    <row r="201" s="2" customFormat="1">
      <c r="A201" s="38"/>
      <c r="B201" s="39"/>
      <c r="C201" s="40"/>
      <c r="D201" s="217" t="s">
        <v>160</v>
      </c>
      <c r="E201" s="40"/>
      <c r="F201" s="235" t="s">
        <v>311</v>
      </c>
      <c r="G201" s="40"/>
      <c r="H201" s="40"/>
      <c r="I201" s="219"/>
      <c r="J201" s="40"/>
      <c r="K201" s="40"/>
      <c r="L201" s="44"/>
      <c r="M201" s="220"/>
      <c r="N201" s="221"/>
      <c r="O201" s="84"/>
      <c r="P201" s="84"/>
      <c r="Q201" s="84"/>
      <c r="R201" s="84"/>
      <c r="S201" s="84"/>
      <c r="T201" s="85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160</v>
      </c>
      <c r="AU201" s="17" t="s">
        <v>82</v>
      </c>
    </row>
    <row r="202" s="13" customFormat="1">
      <c r="A202" s="13"/>
      <c r="B202" s="224"/>
      <c r="C202" s="225"/>
      <c r="D202" s="217" t="s">
        <v>147</v>
      </c>
      <c r="E202" s="225"/>
      <c r="F202" s="227" t="s">
        <v>312</v>
      </c>
      <c r="G202" s="225"/>
      <c r="H202" s="228">
        <v>118.45</v>
      </c>
      <c r="I202" s="229"/>
      <c r="J202" s="225"/>
      <c r="K202" s="225"/>
      <c r="L202" s="230"/>
      <c r="M202" s="231"/>
      <c r="N202" s="232"/>
      <c r="O202" s="232"/>
      <c r="P202" s="232"/>
      <c r="Q202" s="232"/>
      <c r="R202" s="232"/>
      <c r="S202" s="232"/>
      <c r="T202" s="23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4" t="s">
        <v>147</v>
      </c>
      <c r="AU202" s="234" t="s">
        <v>82</v>
      </c>
      <c r="AV202" s="13" t="s">
        <v>82</v>
      </c>
      <c r="AW202" s="13" t="s">
        <v>4</v>
      </c>
      <c r="AX202" s="13" t="s">
        <v>80</v>
      </c>
      <c r="AY202" s="234" t="s">
        <v>134</v>
      </c>
    </row>
    <row r="203" s="2" customFormat="1" ht="22.2" customHeight="1">
      <c r="A203" s="38"/>
      <c r="B203" s="39"/>
      <c r="C203" s="204" t="s">
        <v>313</v>
      </c>
      <c r="D203" s="204" t="s">
        <v>136</v>
      </c>
      <c r="E203" s="205" t="s">
        <v>314</v>
      </c>
      <c r="F203" s="206" t="s">
        <v>315</v>
      </c>
      <c r="G203" s="207" t="s">
        <v>225</v>
      </c>
      <c r="H203" s="208">
        <v>18.969999999999999</v>
      </c>
      <c r="I203" s="209"/>
      <c r="J203" s="210">
        <f>ROUND(I203*H203,2)</f>
        <v>0</v>
      </c>
      <c r="K203" s="206" t="s">
        <v>140</v>
      </c>
      <c r="L203" s="44"/>
      <c r="M203" s="211" t="s">
        <v>19</v>
      </c>
      <c r="N203" s="212" t="s">
        <v>43</v>
      </c>
      <c r="O203" s="84"/>
      <c r="P203" s="213">
        <f>O203*H203</f>
        <v>0</v>
      </c>
      <c r="Q203" s="213">
        <v>2.1600000000000001</v>
      </c>
      <c r="R203" s="213">
        <f>Q203*H203</f>
        <v>40.975200000000001</v>
      </c>
      <c r="S203" s="213">
        <v>0</v>
      </c>
      <c r="T203" s="214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15" t="s">
        <v>141</v>
      </c>
      <c r="AT203" s="215" t="s">
        <v>136</v>
      </c>
      <c r="AU203" s="215" t="s">
        <v>82</v>
      </c>
      <c r="AY203" s="17" t="s">
        <v>134</v>
      </c>
      <c r="BE203" s="216">
        <f>IF(N203="základní",J203,0)</f>
        <v>0</v>
      </c>
      <c r="BF203" s="216">
        <f>IF(N203="snížená",J203,0)</f>
        <v>0</v>
      </c>
      <c r="BG203" s="216">
        <f>IF(N203="zákl. přenesená",J203,0)</f>
        <v>0</v>
      </c>
      <c r="BH203" s="216">
        <f>IF(N203="sníž. přenesená",J203,0)</f>
        <v>0</v>
      </c>
      <c r="BI203" s="216">
        <f>IF(N203="nulová",J203,0)</f>
        <v>0</v>
      </c>
      <c r="BJ203" s="17" t="s">
        <v>80</v>
      </c>
      <c r="BK203" s="216">
        <f>ROUND(I203*H203,2)</f>
        <v>0</v>
      </c>
      <c r="BL203" s="17" t="s">
        <v>141</v>
      </c>
      <c r="BM203" s="215" t="s">
        <v>316</v>
      </c>
    </row>
    <row r="204" s="2" customFormat="1">
      <c r="A204" s="38"/>
      <c r="B204" s="39"/>
      <c r="C204" s="40"/>
      <c r="D204" s="217" t="s">
        <v>143</v>
      </c>
      <c r="E204" s="40"/>
      <c r="F204" s="218" t="s">
        <v>317</v>
      </c>
      <c r="G204" s="40"/>
      <c r="H204" s="40"/>
      <c r="I204" s="219"/>
      <c r="J204" s="40"/>
      <c r="K204" s="40"/>
      <c r="L204" s="44"/>
      <c r="M204" s="220"/>
      <c r="N204" s="221"/>
      <c r="O204" s="84"/>
      <c r="P204" s="84"/>
      <c r="Q204" s="84"/>
      <c r="R204" s="84"/>
      <c r="S204" s="84"/>
      <c r="T204" s="85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143</v>
      </c>
      <c r="AU204" s="17" t="s">
        <v>82</v>
      </c>
    </row>
    <row r="205" s="2" customFormat="1">
      <c r="A205" s="38"/>
      <c r="B205" s="39"/>
      <c r="C205" s="40"/>
      <c r="D205" s="222" t="s">
        <v>145</v>
      </c>
      <c r="E205" s="40"/>
      <c r="F205" s="223" t="s">
        <v>318</v>
      </c>
      <c r="G205" s="40"/>
      <c r="H205" s="40"/>
      <c r="I205" s="219"/>
      <c r="J205" s="40"/>
      <c r="K205" s="40"/>
      <c r="L205" s="44"/>
      <c r="M205" s="220"/>
      <c r="N205" s="221"/>
      <c r="O205" s="84"/>
      <c r="P205" s="84"/>
      <c r="Q205" s="84"/>
      <c r="R205" s="84"/>
      <c r="S205" s="84"/>
      <c r="T205" s="85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145</v>
      </c>
      <c r="AU205" s="17" t="s">
        <v>82</v>
      </c>
    </row>
    <row r="206" s="14" customFormat="1">
      <c r="A206" s="14"/>
      <c r="B206" s="236"/>
      <c r="C206" s="237"/>
      <c r="D206" s="217" t="s">
        <v>147</v>
      </c>
      <c r="E206" s="238" t="s">
        <v>19</v>
      </c>
      <c r="F206" s="239" t="s">
        <v>319</v>
      </c>
      <c r="G206" s="237"/>
      <c r="H206" s="238" t="s">
        <v>19</v>
      </c>
      <c r="I206" s="240"/>
      <c r="J206" s="237"/>
      <c r="K206" s="237"/>
      <c r="L206" s="241"/>
      <c r="M206" s="242"/>
      <c r="N206" s="243"/>
      <c r="O206" s="243"/>
      <c r="P206" s="243"/>
      <c r="Q206" s="243"/>
      <c r="R206" s="243"/>
      <c r="S206" s="243"/>
      <c r="T206" s="24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5" t="s">
        <v>147</v>
      </c>
      <c r="AU206" s="245" t="s">
        <v>82</v>
      </c>
      <c r="AV206" s="14" t="s">
        <v>80</v>
      </c>
      <c r="AW206" s="14" t="s">
        <v>33</v>
      </c>
      <c r="AX206" s="14" t="s">
        <v>72</v>
      </c>
      <c r="AY206" s="245" t="s">
        <v>134</v>
      </c>
    </row>
    <row r="207" s="13" customFormat="1">
      <c r="A207" s="13"/>
      <c r="B207" s="224"/>
      <c r="C207" s="225"/>
      <c r="D207" s="217" t="s">
        <v>147</v>
      </c>
      <c r="E207" s="226" t="s">
        <v>19</v>
      </c>
      <c r="F207" s="227" t="s">
        <v>320</v>
      </c>
      <c r="G207" s="225"/>
      <c r="H207" s="228">
        <v>1.2330000000000001</v>
      </c>
      <c r="I207" s="229"/>
      <c r="J207" s="225"/>
      <c r="K207" s="225"/>
      <c r="L207" s="230"/>
      <c r="M207" s="231"/>
      <c r="N207" s="232"/>
      <c r="O207" s="232"/>
      <c r="P207" s="232"/>
      <c r="Q207" s="232"/>
      <c r="R207" s="232"/>
      <c r="S207" s="232"/>
      <c r="T207" s="23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4" t="s">
        <v>147</v>
      </c>
      <c r="AU207" s="234" t="s">
        <v>82</v>
      </c>
      <c r="AV207" s="13" t="s">
        <v>82</v>
      </c>
      <c r="AW207" s="13" t="s">
        <v>33</v>
      </c>
      <c r="AX207" s="13" t="s">
        <v>72</v>
      </c>
      <c r="AY207" s="234" t="s">
        <v>134</v>
      </c>
    </row>
    <row r="208" s="14" customFormat="1">
      <c r="A208" s="14"/>
      <c r="B208" s="236"/>
      <c r="C208" s="237"/>
      <c r="D208" s="217" t="s">
        <v>147</v>
      </c>
      <c r="E208" s="238" t="s">
        <v>19</v>
      </c>
      <c r="F208" s="239" t="s">
        <v>321</v>
      </c>
      <c r="G208" s="237"/>
      <c r="H208" s="238" t="s">
        <v>19</v>
      </c>
      <c r="I208" s="240"/>
      <c r="J208" s="237"/>
      <c r="K208" s="237"/>
      <c r="L208" s="241"/>
      <c r="M208" s="242"/>
      <c r="N208" s="243"/>
      <c r="O208" s="243"/>
      <c r="P208" s="243"/>
      <c r="Q208" s="243"/>
      <c r="R208" s="243"/>
      <c r="S208" s="243"/>
      <c r="T208" s="24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5" t="s">
        <v>147</v>
      </c>
      <c r="AU208" s="245" t="s">
        <v>82</v>
      </c>
      <c r="AV208" s="14" t="s">
        <v>80</v>
      </c>
      <c r="AW208" s="14" t="s">
        <v>33</v>
      </c>
      <c r="AX208" s="14" t="s">
        <v>72</v>
      </c>
      <c r="AY208" s="245" t="s">
        <v>134</v>
      </c>
    </row>
    <row r="209" s="13" customFormat="1">
      <c r="A209" s="13"/>
      <c r="B209" s="224"/>
      <c r="C209" s="225"/>
      <c r="D209" s="217" t="s">
        <v>147</v>
      </c>
      <c r="E209" s="226" t="s">
        <v>19</v>
      </c>
      <c r="F209" s="227" t="s">
        <v>322</v>
      </c>
      <c r="G209" s="225"/>
      <c r="H209" s="228">
        <v>2.0640000000000001</v>
      </c>
      <c r="I209" s="229"/>
      <c r="J209" s="225"/>
      <c r="K209" s="225"/>
      <c r="L209" s="230"/>
      <c r="M209" s="231"/>
      <c r="N209" s="232"/>
      <c r="O209" s="232"/>
      <c r="P209" s="232"/>
      <c r="Q209" s="232"/>
      <c r="R209" s="232"/>
      <c r="S209" s="232"/>
      <c r="T209" s="23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4" t="s">
        <v>147</v>
      </c>
      <c r="AU209" s="234" t="s">
        <v>82</v>
      </c>
      <c r="AV209" s="13" t="s">
        <v>82</v>
      </c>
      <c r="AW209" s="13" t="s">
        <v>33</v>
      </c>
      <c r="AX209" s="13" t="s">
        <v>72</v>
      </c>
      <c r="AY209" s="234" t="s">
        <v>134</v>
      </c>
    </row>
    <row r="210" s="13" customFormat="1">
      <c r="A210" s="13"/>
      <c r="B210" s="224"/>
      <c r="C210" s="225"/>
      <c r="D210" s="217" t="s">
        <v>147</v>
      </c>
      <c r="E210" s="226" t="s">
        <v>19</v>
      </c>
      <c r="F210" s="227" t="s">
        <v>323</v>
      </c>
      <c r="G210" s="225"/>
      <c r="H210" s="228">
        <v>0.81599999999999995</v>
      </c>
      <c r="I210" s="229"/>
      <c r="J210" s="225"/>
      <c r="K210" s="225"/>
      <c r="L210" s="230"/>
      <c r="M210" s="231"/>
      <c r="N210" s="232"/>
      <c r="O210" s="232"/>
      <c r="P210" s="232"/>
      <c r="Q210" s="232"/>
      <c r="R210" s="232"/>
      <c r="S210" s="232"/>
      <c r="T210" s="23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4" t="s">
        <v>147</v>
      </c>
      <c r="AU210" s="234" t="s">
        <v>82</v>
      </c>
      <c r="AV210" s="13" t="s">
        <v>82</v>
      </c>
      <c r="AW210" s="13" t="s">
        <v>33</v>
      </c>
      <c r="AX210" s="13" t="s">
        <v>72</v>
      </c>
      <c r="AY210" s="234" t="s">
        <v>134</v>
      </c>
    </row>
    <row r="211" s="13" customFormat="1">
      <c r="A211" s="13"/>
      <c r="B211" s="224"/>
      <c r="C211" s="225"/>
      <c r="D211" s="217" t="s">
        <v>147</v>
      </c>
      <c r="E211" s="226" t="s">
        <v>19</v>
      </c>
      <c r="F211" s="227" t="s">
        <v>324</v>
      </c>
      <c r="G211" s="225"/>
      <c r="H211" s="228">
        <v>3.5070000000000001</v>
      </c>
      <c r="I211" s="229"/>
      <c r="J211" s="225"/>
      <c r="K211" s="225"/>
      <c r="L211" s="230"/>
      <c r="M211" s="231"/>
      <c r="N211" s="232"/>
      <c r="O211" s="232"/>
      <c r="P211" s="232"/>
      <c r="Q211" s="232"/>
      <c r="R211" s="232"/>
      <c r="S211" s="232"/>
      <c r="T211" s="23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4" t="s">
        <v>147</v>
      </c>
      <c r="AU211" s="234" t="s">
        <v>82</v>
      </c>
      <c r="AV211" s="13" t="s">
        <v>82</v>
      </c>
      <c r="AW211" s="13" t="s">
        <v>33</v>
      </c>
      <c r="AX211" s="13" t="s">
        <v>72</v>
      </c>
      <c r="AY211" s="234" t="s">
        <v>134</v>
      </c>
    </row>
    <row r="212" s="14" customFormat="1">
      <c r="A212" s="14"/>
      <c r="B212" s="236"/>
      <c r="C212" s="237"/>
      <c r="D212" s="217" t="s">
        <v>147</v>
      </c>
      <c r="E212" s="238" t="s">
        <v>19</v>
      </c>
      <c r="F212" s="239" t="s">
        <v>325</v>
      </c>
      <c r="G212" s="237"/>
      <c r="H212" s="238" t="s">
        <v>19</v>
      </c>
      <c r="I212" s="240"/>
      <c r="J212" s="237"/>
      <c r="K212" s="237"/>
      <c r="L212" s="241"/>
      <c r="M212" s="242"/>
      <c r="N212" s="243"/>
      <c r="O212" s="243"/>
      <c r="P212" s="243"/>
      <c r="Q212" s="243"/>
      <c r="R212" s="243"/>
      <c r="S212" s="243"/>
      <c r="T212" s="24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5" t="s">
        <v>147</v>
      </c>
      <c r="AU212" s="245" t="s">
        <v>82</v>
      </c>
      <c r="AV212" s="14" t="s">
        <v>80</v>
      </c>
      <c r="AW212" s="14" t="s">
        <v>33</v>
      </c>
      <c r="AX212" s="14" t="s">
        <v>72</v>
      </c>
      <c r="AY212" s="245" t="s">
        <v>134</v>
      </c>
    </row>
    <row r="213" s="13" customFormat="1">
      <c r="A213" s="13"/>
      <c r="B213" s="224"/>
      <c r="C213" s="225"/>
      <c r="D213" s="217" t="s">
        <v>147</v>
      </c>
      <c r="E213" s="226" t="s">
        <v>19</v>
      </c>
      <c r="F213" s="227" t="s">
        <v>326</v>
      </c>
      <c r="G213" s="225"/>
      <c r="H213" s="228">
        <v>3.859</v>
      </c>
      <c r="I213" s="229"/>
      <c r="J213" s="225"/>
      <c r="K213" s="225"/>
      <c r="L213" s="230"/>
      <c r="M213" s="231"/>
      <c r="N213" s="232"/>
      <c r="O213" s="232"/>
      <c r="P213" s="232"/>
      <c r="Q213" s="232"/>
      <c r="R213" s="232"/>
      <c r="S213" s="232"/>
      <c r="T213" s="23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4" t="s">
        <v>147</v>
      </c>
      <c r="AU213" s="234" t="s">
        <v>82</v>
      </c>
      <c r="AV213" s="13" t="s">
        <v>82</v>
      </c>
      <c r="AW213" s="13" t="s">
        <v>33</v>
      </c>
      <c r="AX213" s="13" t="s">
        <v>72</v>
      </c>
      <c r="AY213" s="234" t="s">
        <v>134</v>
      </c>
    </row>
    <row r="214" s="13" customFormat="1">
      <c r="A214" s="13"/>
      <c r="B214" s="224"/>
      <c r="C214" s="225"/>
      <c r="D214" s="217" t="s">
        <v>147</v>
      </c>
      <c r="E214" s="226" t="s">
        <v>19</v>
      </c>
      <c r="F214" s="227" t="s">
        <v>327</v>
      </c>
      <c r="G214" s="225"/>
      <c r="H214" s="228">
        <v>7.4909999999999997</v>
      </c>
      <c r="I214" s="229"/>
      <c r="J214" s="225"/>
      <c r="K214" s="225"/>
      <c r="L214" s="230"/>
      <c r="M214" s="231"/>
      <c r="N214" s="232"/>
      <c r="O214" s="232"/>
      <c r="P214" s="232"/>
      <c r="Q214" s="232"/>
      <c r="R214" s="232"/>
      <c r="S214" s="232"/>
      <c r="T214" s="23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4" t="s">
        <v>147</v>
      </c>
      <c r="AU214" s="234" t="s">
        <v>82</v>
      </c>
      <c r="AV214" s="13" t="s">
        <v>82</v>
      </c>
      <c r="AW214" s="13" t="s">
        <v>33</v>
      </c>
      <c r="AX214" s="13" t="s">
        <v>72</v>
      </c>
      <c r="AY214" s="234" t="s">
        <v>134</v>
      </c>
    </row>
    <row r="215" s="2" customFormat="1" ht="14.4" customHeight="1">
      <c r="A215" s="38"/>
      <c r="B215" s="39"/>
      <c r="C215" s="204" t="s">
        <v>328</v>
      </c>
      <c r="D215" s="204" t="s">
        <v>136</v>
      </c>
      <c r="E215" s="205" t="s">
        <v>329</v>
      </c>
      <c r="F215" s="206" t="s">
        <v>330</v>
      </c>
      <c r="G215" s="207" t="s">
        <v>225</v>
      </c>
      <c r="H215" s="208">
        <v>9.1999999999999993</v>
      </c>
      <c r="I215" s="209"/>
      <c r="J215" s="210">
        <f>ROUND(I215*H215,2)</f>
        <v>0</v>
      </c>
      <c r="K215" s="206" t="s">
        <v>140</v>
      </c>
      <c r="L215" s="44"/>
      <c r="M215" s="211" t="s">
        <v>19</v>
      </c>
      <c r="N215" s="212" t="s">
        <v>43</v>
      </c>
      <c r="O215" s="84"/>
      <c r="P215" s="213">
        <f>O215*H215</f>
        <v>0</v>
      </c>
      <c r="Q215" s="213">
        <v>2.3010199999999998</v>
      </c>
      <c r="R215" s="213">
        <f>Q215*H215</f>
        <v>21.169383999999997</v>
      </c>
      <c r="S215" s="213">
        <v>0</v>
      </c>
      <c r="T215" s="214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15" t="s">
        <v>141</v>
      </c>
      <c r="AT215" s="215" t="s">
        <v>136</v>
      </c>
      <c r="AU215" s="215" t="s">
        <v>82</v>
      </c>
      <c r="AY215" s="17" t="s">
        <v>134</v>
      </c>
      <c r="BE215" s="216">
        <f>IF(N215="základní",J215,0)</f>
        <v>0</v>
      </c>
      <c r="BF215" s="216">
        <f>IF(N215="snížená",J215,0)</f>
        <v>0</v>
      </c>
      <c r="BG215" s="216">
        <f>IF(N215="zákl. přenesená",J215,0)</f>
        <v>0</v>
      </c>
      <c r="BH215" s="216">
        <f>IF(N215="sníž. přenesená",J215,0)</f>
        <v>0</v>
      </c>
      <c r="BI215" s="216">
        <f>IF(N215="nulová",J215,0)</f>
        <v>0</v>
      </c>
      <c r="BJ215" s="17" t="s">
        <v>80</v>
      </c>
      <c r="BK215" s="216">
        <f>ROUND(I215*H215,2)</f>
        <v>0</v>
      </c>
      <c r="BL215" s="17" t="s">
        <v>141</v>
      </c>
      <c r="BM215" s="215" t="s">
        <v>331</v>
      </c>
    </row>
    <row r="216" s="2" customFormat="1">
      <c r="A216" s="38"/>
      <c r="B216" s="39"/>
      <c r="C216" s="40"/>
      <c r="D216" s="217" t="s">
        <v>143</v>
      </c>
      <c r="E216" s="40"/>
      <c r="F216" s="218" t="s">
        <v>332</v>
      </c>
      <c r="G216" s="40"/>
      <c r="H216" s="40"/>
      <c r="I216" s="219"/>
      <c r="J216" s="40"/>
      <c r="K216" s="40"/>
      <c r="L216" s="44"/>
      <c r="M216" s="220"/>
      <c r="N216" s="221"/>
      <c r="O216" s="84"/>
      <c r="P216" s="84"/>
      <c r="Q216" s="84"/>
      <c r="R216" s="84"/>
      <c r="S216" s="84"/>
      <c r="T216" s="85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143</v>
      </c>
      <c r="AU216" s="17" t="s">
        <v>82</v>
      </c>
    </row>
    <row r="217" s="2" customFormat="1">
      <c r="A217" s="38"/>
      <c r="B217" s="39"/>
      <c r="C217" s="40"/>
      <c r="D217" s="222" t="s">
        <v>145</v>
      </c>
      <c r="E217" s="40"/>
      <c r="F217" s="223" t="s">
        <v>333</v>
      </c>
      <c r="G217" s="40"/>
      <c r="H217" s="40"/>
      <c r="I217" s="219"/>
      <c r="J217" s="40"/>
      <c r="K217" s="40"/>
      <c r="L217" s="44"/>
      <c r="M217" s="220"/>
      <c r="N217" s="221"/>
      <c r="O217" s="84"/>
      <c r="P217" s="84"/>
      <c r="Q217" s="84"/>
      <c r="R217" s="84"/>
      <c r="S217" s="84"/>
      <c r="T217" s="85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145</v>
      </c>
      <c r="AU217" s="17" t="s">
        <v>82</v>
      </c>
    </row>
    <row r="218" s="2" customFormat="1">
      <c r="A218" s="38"/>
      <c r="B218" s="39"/>
      <c r="C218" s="40"/>
      <c r="D218" s="217" t="s">
        <v>160</v>
      </c>
      <c r="E218" s="40"/>
      <c r="F218" s="235" t="s">
        <v>334</v>
      </c>
      <c r="G218" s="40"/>
      <c r="H218" s="40"/>
      <c r="I218" s="219"/>
      <c r="J218" s="40"/>
      <c r="K218" s="40"/>
      <c r="L218" s="44"/>
      <c r="M218" s="220"/>
      <c r="N218" s="221"/>
      <c r="O218" s="84"/>
      <c r="P218" s="84"/>
      <c r="Q218" s="84"/>
      <c r="R218" s="84"/>
      <c r="S218" s="84"/>
      <c r="T218" s="85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160</v>
      </c>
      <c r="AU218" s="17" t="s">
        <v>82</v>
      </c>
    </row>
    <row r="219" s="13" customFormat="1">
      <c r="A219" s="13"/>
      <c r="B219" s="224"/>
      <c r="C219" s="225"/>
      <c r="D219" s="217" t="s">
        <v>147</v>
      </c>
      <c r="E219" s="226" t="s">
        <v>19</v>
      </c>
      <c r="F219" s="227" t="s">
        <v>335</v>
      </c>
      <c r="G219" s="225"/>
      <c r="H219" s="228">
        <v>4.7199999999999998</v>
      </c>
      <c r="I219" s="229"/>
      <c r="J219" s="225"/>
      <c r="K219" s="225"/>
      <c r="L219" s="230"/>
      <c r="M219" s="231"/>
      <c r="N219" s="232"/>
      <c r="O219" s="232"/>
      <c r="P219" s="232"/>
      <c r="Q219" s="232"/>
      <c r="R219" s="232"/>
      <c r="S219" s="232"/>
      <c r="T219" s="23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4" t="s">
        <v>147</v>
      </c>
      <c r="AU219" s="234" t="s">
        <v>82</v>
      </c>
      <c r="AV219" s="13" t="s">
        <v>82</v>
      </c>
      <c r="AW219" s="13" t="s">
        <v>33</v>
      </c>
      <c r="AX219" s="13" t="s">
        <v>72</v>
      </c>
      <c r="AY219" s="234" t="s">
        <v>134</v>
      </c>
    </row>
    <row r="220" s="13" customFormat="1">
      <c r="A220" s="13"/>
      <c r="B220" s="224"/>
      <c r="C220" s="225"/>
      <c r="D220" s="217" t="s">
        <v>147</v>
      </c>
      <c r="E220" s="226" t="s">
        <v>19</v>
      </c>
      <c r="F220" s="227" t="s">
        <v>336</v>
      </c>
      <c r="G220" s="225"/>
      <c r="H220" s="228">
        <v>1.8540000000000001</v>
      </c>
      <c r="I220" s="229"/>
      <c r="J220" s="225"/>
      <c r="K220" s="225"/>
      <c r="L220" s="230"/>
      <c r="M220" s="231"/>
      <c r="N220" s="232"/>
      <c r="O220" s="232"/>
      <c r="P220" s="232"/>
      <c r="Q220" s="232"/>
      <c r="R220" s="232"/>
      <c r="S220" s="232"/>
      <c r="T220" s="23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4" t="s">
        <v>147</v>
      </c>
      <c r="AU220" s="234" t="s">
        <v>82</v>
      </c>
      <c r="AV220" s="13" t="s">
        <v>82</v>
      </c>
      <c r="AW220" s="13" t="s">
        <v>33</v>
      </c>
      <c r="AX220" s="13" t="s">
        <v>72</v>
      </c>
      <c r="AY220" s="234" t="s">
        <v>134</v>
      </c>
    </row>
    <row r="221" s="14" customFormat="1">
      <c r="A221" s="14"/>
      <c r="B221" s="236"/>
      <c r="C221" s="237"/>
      <c r="D221" s="217" t="s">
        <v>147</v>
      </c>
      <c r="E221" s="238" t="s">
        <v>19</v>
      </c>
      <c r="F221" s="239" t="s">
        <v>337</v>
      </c>
      <c r="G221" s="237"/>
      <c r="H221" s="238" t="s">
        <v>19</v>
      </c>
      <c r="I221" s="240"/>
      <c r="J221" s="237"/>
      <c r="K221" s="237"/>
      <c r="L221" s="241"/>
      <c r="M221" s="242"/>
      <c r="N221" s="243"/>
      <c r="O221" s="243"/>
      <c r="P221" s="243"/>
      <c r="Q221" s="243"/>
      <c r="R221" s="243"/>
      <c r="S221" s="243"/>
      <c r="T221" s="24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5" t="s">
        <v>147</v>
      </c>
      <c r="AU221" s="245" t="s">
        <v>82</v>
      </c>
      <c r="AV221" s="14" t="s">
        <v>80</v>
      </c>
      <c r="AW221" s="14" t="s">
        <v>33</v>
      </c>
      <c r="AX221" s="14" t="s">
        <v>72</v>
      </c>
      <c r="AY221" s="245" t="s">
        <v>134</v>
      </c>
    </row>
    <row r="222" s="13" customFormat="1">
      <c r="A222" s="13"/>
      <c r="B222" s="224"/>
      <c r="C222" s="225"/>
      <c r="D222" s="217" t="s">
        <v>147</v>
      </c>
      <c r="E222" s="226" t="s">
        <v>19</v>
      </c>
      <c r="F222" s="227" t="s">
        <v>338</v>
      </c>
      <c r="G222" s="225"/>
      <c r="H222" s="228">
        <v>2.2879999999999998</v>
      </c>
      <c r="I222" s="229"/>
      <c r="J222" s="225"/>
      <c r="K222" s="225"/>
      <c r="L222" s="230"/>
      <c r="M222" s="231"/>
      <c r="N222" s="232"/>
      <c r="O222" s="232"/>
      <c r="P222" s="232"/>
      <c r="Q222" s="232"/>
      <c r="R222" s="232"/>
      <c r="S222" s="232"/>
      <c r="T222" s="23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4" t="s">
        <v>147</v>
      </c>
      <c r="AU222" s="234" t="s">
        <v>82</v>
      </c>
      <c r="AV222" s="13" t="s">
        <v>82</v>
      </c>
      <c r="AW222" s="13" t="s">
        <v>33</v>
      </c>
      <c r="AX222" s="13" t="s">
        <v>72</v>
      </c>
      <c r="AY222" s="234" t="s">
        <v>134</v>
      </c>
    </row>
    <row r="223" s="13" customFormat="1">
      <c r="A223" s="13"/>
      <c r="B223" s="224"/>
      <c r="C223" s="225"/>
      <c r="D223" s="217" t="s">
        <v>147</v>
      </c>
      <c r="E223" s="226" t="s">
        <v>19</v>
      </c>
      <c r="F223" s="227" t="s">
        <v>339</v>
      </c>
      <c r="G223" s="225"/>
      <c r="H223" s="228">
        <v>0.33800000000000002</v>
      </c>
      <c r="I223" s="229"/>
      <c r="J223" s="225"/>
      <c r="K223" s="225"/>
      <c r="L223" s="230"/>
      <c r="M223" s="231"/>
      <c r="N223" s="232"/>
      <c r="O223" s="232"/>
      <c r="P223" s="232"/>
      <c r="Q223" s="232"/>
      <c r="R223" s="232"/>
      <c r="S223" s="232"/>
      <c r="T223" s="23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4" t="s">
        <v>147</v>
      </c>
      <c r="AU223" s="234" t="s">
        <v>82</v>
      </c>
      <c r="AV223" s="13" t="s">
        <v>82</v>
      </c>
      <c r="AW223" s="13" t="s">
        <v>33</v>
      </c>
      <c r="AX223" s="13" t="s">
        <v>72</v>
      </c>
      <c r="AY223" s="234" t="s">
        <v>134</v>
      </c>
    </row>
    <row r="224" s="2" customFormat="1" ht="14.4" customHeight="1">
      <c r="A224" s="38"/>
      <c r="B224" s="39"/>
      <c r="C224" s="204" t="s">
        <v>340</v>
      </c>
      <c r="D224" s="204" t="s">
        <v>136</v>
      </c>
      <c r="E224" s="205" t="s">
        <v>341</v>
      </c>
      <c r="F224" s="206" t="s">
        <v>342</v>
      </c>
      <c r="G224" s="207" t="s">
        <v>217</v>
      </c>
      <c r="H224" s="208">
        <v>13.49</v>
      </c>
      <c r="I224" s="209"/>
      <c r="J224" s="210">
        <f>ROUND(I224*H224,2)</f>
        <v>0</v>
      </c>
      <c r="K224" s="206" t="s">
        <v>140</v>
      </c>
      <c r="L224" s="44"/>
      <c r="M224" s="211" t="s">
        <v>19</v>
      </c>
      <c r="N224" s="212" t="s">
        <v>43</v>
      </c>
      <c r="O224" s="84"/>
      <c r="P224" s="213">
        <f>O224*H224</f>
        <v>0</v>
      </c>
      <c r="Q224" s="213">
        <v>0.00247</v>
      </c>
      <c r="R224" s="213">
        <f>Q224*H224</f>
        <v>0.033320299999999997</v>
      </c>
      <c r="S224" s="213">
        <v>0</v>
      </c>
      <c r="T224" s="214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15" t="s">
        <v>141</v>
      </c>
      <c r="AT224" s="215" t="s">
        <v>136</v>
      </c>
      <c r="AU224" s="215" t="s">
        <v>82</v>
      </c>
      <c r="AY224" s="17" t="s">
        <v>134</v>
      </c>
      <c r="BE224" s="216">
        <f>IF(N224="základní",J224,0)</f>
        <v>0</v>
      </c>
      <c r="BF224" s="216">
        <f>IF(N224="snížená",J224,0)</f>
        <v>0</v>
      </c>
      <c r="BG224" s="216">
        <f>IF(N224="zákl. přenesená",J224,0)</f>
        <v>0</v>
      </c>
      <c r="BH224" s="216">
        <f>IF(N224="sníž. přenesená",J224,0)</f>
        <v>0</v>
      </c>
      <c r="BI224" s="216">
        <f>IF(N224="nulová",J224,0)</f>
        <v>0</v>
      </c>
      <c r="BJ224" s="17" t="s">
        <v>80</v>
      </c>
      <c r="BK224" s="216">
        <f>ROUND(I224*H224,2)</f>
        <v>0</v>
      </c>
      <c r="BL224" s="17" t="s">
        <v>141</v>
      </c>
      <c r="BM224" s="215" t="s">
        <v>343</v>
      </c>
    </row>
    <row r="225" s="2" customFormat="1">
      <c r="A225" s="38"/>
      <c r="B225" s="39"/>
      <c r="C225" s="40"/>
      <c r="D225" s="217" t="s">
        <v>143</v>
      </c>
      <c r="E225" s="40"/>
      <c r="F225" s="218" t="s">
        <v>344</v>
      </c>
      <c r="G225" s="40"/>
      <c r="H225" s="40"/>
      <c r="I225" s="219"/>
      <c r="J225" s="40"/>
      <c r="K225" s="40"/>
      <c r="L225" s="44"/>
      <c r="M225" s="220"/>
      <c r="N225" s="221"/>
      <c r="O225" s="84"/>
      <c r="P225" s="84"/>
      <c r="Q225" s="84"/>
      <c r="R225" s="84"/>
      <c r="S225" s="84"/>
      <c r="T225" s="85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143</v>
      </c>
      <c r="AU225" s="17" t="s">
        <v>82</v>
      </c>
    </row>
    <row r="226" s="2" customFormat="1">
      <c r="A226" s="38"/>
      <c r="B226" s="39"/>
      <c r="C226" s="40"/>
      <c r="D226" s="222" t="s">
        <v>145</v>
      </c>
      <c r="E226" s="40"/>
      <c r="F226" s="223" t="s">
        <v>345</v>
      </c>
      <c r="G226" s="40"/>
      <c r="H226" s="40"/>
      <c r="I226" s="219"/>
      <c r="J226" s="40"/>
      <c r="K226" s="40"/>
      <c r="L226" s="44"/>
      <c r="M226" s="220"/>
      <c r="N226" s="221"/>
      <c r="O226" s="84"/>
      <c r="P226" s="84"/>
      <c r="Q226" s="84"/>
      <c r="R226" s="84"/>
      <c r="S226" s="84"/>
      <c r="T226" s="85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145</v>
      </c>
      <c r="AU226" s="17" t="s">
        <v>82</v>
      </c>
    </row>
    <row r="227" s="13" customFormat="1">
      <c r="A227" s="13"/>
      <c r="B227" s="224"/>
      <c r="C227" s="225"/>
      <c r="D227" s="217" t="s">
        <v>147</v>
      </c>
      <c r="E227" s="226" t="s">
        <v>19</v>
      </c>
      <c r="F227" s="227" t="s">
        <v>346</v>
      </c>
      <c r="G227" s="225"/>
      <c r="H227" s="228">
        <v>2.7799999999999998</v>
      </c>
      <c r="I227" s="229"/>
      <c r="J227" s="225"/>
      <c r="K227" s="225"/>
      <c r="L227" s="230"/>
      <c r="M227" s="231"/>
      <c r="N227" s="232"/>
      <c r="O227" s="232"/>
      <c r="P227" s="232"/>
      <c r="Q227" s="232"/>
      <c r="R227" s="232"/>
      <c r="S227" s="232"/>
      <c r="T227" s="23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4" t="s">
        <v>147</v>
      </c>
      <c r="AU227" s="234" t="s">
        <v>82</v>
      </c>
      <c r="AV227" s="13" t="s">
        <v>82</v>
      </c>
      <c r="AW227" s="13" t="s">
        <v>33</v>
      </c>
      <c r="AX227" s="13" t="s">
        <v>72</v>
      </c>
      <c r="AY227" s="234" t="s">
        <v>134</v>
      </c>
    </row>
    <row r="228" s="13" customFormat="1">
      <c r="A228" s="13"/>
      <c r="B228" s="224"/>
      <c r="C228" s="225"/>
      <c r="D228" s="217" t="s">
        <v>147</v>
      </c>
      <c r="E228" s="226" t="s">
        <v>19</v>
      </c>
      <c r="F228" s="227" t="s">
        <v>347</v>
      </c>
      <c r="G228" s="225"/>
      <c r="H228" s="228">
        <v>8.0850000000000009</v>
      </c>
      <c r="I228" s="229"/>
      <c r="J228" s="225"/>
      <c r="K228" s="225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147</v>
      </c>
      <c r="AU228" s="234" t="s">
        <v>82</v>
      </c>
      <c r="AV228" s="13" t="s">
        <v>82</v>
      </c>
      <c r="AW228" s="13" t="s">
        <v>33</v>
      </c>
      <c r="AX228" s="13" t="s">
        <v>72</v>
      </c>
      <c r="AY228" s="234" t="s">
        <v>134</v>
      </c>
    </row>
    <row r="229" s="14" customFormat="1">
      <c r="A229" s="14"/>
      <c r="B229" s="236"/>
      <c r="C229" s="237"/>
      <c r="D229" s="217" t="s">
        <v>147</v>
      </c>
      <c r="E229" s="238" t="s">
        <v>19</v>
      </c>
      <c r="F229" s="239" t="s">
        <v>337</v>
      </c>
      <c r="G229" s="237"/>
      <c r="H229" s="238" t="s">
        <v>19</v>
      </c>
      <c r="I229" s="240"/>
      <c r="J229" s="237"/>
      <c r="K229" s="237"/>
      <c r="L229" s="241"/>
      <c r="M229" s="242"/>
      <c r="N229" s="243"/>
      <c r="O229" s="243"/>
      <c r="P229" s="243"/>
      <c r="Q229" s="243"/>
      <c r="R229" s="243"/>
      <c r="S229" s="243"/>
      <c r="T229" s="24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5" t="s">
        <v>147</v>
      </c>
      <c r="AU229" s="245" t="s">
        <v>82</v>
      </c>
      <c r="AV229" s="14" t="s">
        <v>80</v>
      </c>
      <c r="AW229" s="14" t="s">
        <v>33</v>
      </c>
      <c r="AX229" s="14" t="s">
        <v>72</v>
      </c>
      <c r="AY229" s="245" t="s">
        <v>134</v>
      </c>
    </row>
    <row r="230" s="13" customFormat="1">
      <c r="A230" s="13"/>
      <c r="B230" s="224"/>
      <c r="C230" s="225"/>
      <c r="D230" s="217" t="s">
        <v>147</v>
      </c>
      <c r="E230" s="226" t="s">
        <v>19</v>
      </c>
      <c r="F230" s="227" t="s">
        <v>348</v>
      </c>
      <c r="G230" s="225"/>
      <c r="H230" s="228">
        <v>2.625</v>
      </c>
      <c r="I230" s="229"/>
      <c r="J230" s="225"/>
      <c r="K230" s="225"/>
      <c r="L230" s="230"/>
      <c r="M230" s="231"/>
      <c r="N230" s="232"/>
      <c r="O230" s="232"/>
      <c r="P230" s="232"/>
      <c r="Q230" s="232"/>
      <c r="R230" s="232"/>
      <c r="S230" s="232"/>
      <c r="T230" s="23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4" t="s">
        <v>147</v>
      </c>
      <c r="AU230" s="234" t="s">
        <v>82</v>
      </c>
      <c r="AV230" s="13" t="s">
        <v>82</v>
      </c>
      <c r="AW230" s="13" t="s">
        <v>33</v>
      </c>
      <c r="AX230" s="13" t="s">
        <v>72</v>
      </c>
      <c r="AY230" s="234" t="s">
        <v>134</v>
      </c>
    </row>
    <row r="231" s="2" customFormat="1" ht="14.4" customHeight="1">
      <c r="A231" s="38"/>
      <c r="B231" s="39"/>
      <c r="C231" s="204" t="s">
        <v>349</v>
      </c>
      <c r="D231" s="204" t="s">
        <v>136</v>
      </c>
      <c r="E231" s="205" t="s">
        <v>350</v>
      </c>
      <c r="F231" s="206" t="s">
        <v>351</v>
      </c>
      <c r="G231" s="207" t="s">
        <v>217</v>
      </c>
      <c r="H231" s="208">
        <v>13.49</v>
      </c>
      <c r="I231" s="209"/>
      <c r="J231" s="210">
        <f>ROUND(I231*H231,2)</f>
        <v>0</v>
      </c>
      <c r="K231" s="206" t="s">
        <v>140</v>
      </c>
      <c r="L231" s="44"/>
      <c r="M231" s="211" t="s">
        <v>19</v>
      </c>
      <c r="N231" s="212" t="s">
        <v>43</v>
      </c>
      <c r="O231" s="84"/>
      <c r="P231" s="213">
        <f>O231*H231</f>
        <v>0</v>
      </c>
      <c r="Q231" s="213">
        <v>0</v>
      </c>
      <c r="R231" s="213">
        <f>Q231*H231</f>
        <v>0</v>
      </c>
      <c r="S231" s="213">
        <v>0</v>
      </c>
      <c r="T231" s="214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15" t="s">
        <v>141</v>
      </c>
      <c r="AT231" s="215" t="s">
        <v>136</v>
      </c>
      <c r="AU231" s="215" t="s">
        <v>82</v>
      </c>
      <c r="AY231" s="17" t="s">
        <v>134</v>
      </c>
      <c r="BE231" s="216">
        <f>IF(N231="základní",J231,0)</f>
        <v>0</v>
      </c>
      <c r="BF231" s="216">
        <f>IF(N231="snížená",J231,0)</f>
        <v>0</v>
      </c>
      <c r="BG231" s="216">
        <f>IF(N231="zákl. přenesená",J231,0)</f>
        <v>0</v>
      </c>
      <c r="BH231" s="216">
        <f>IF(N231="sníž. přenesená",J231,0)</f>
        <v>0</v>
      </c>
      <c r="BI231" s="216">
        <f>IF(N231="nulová",J231,0)</f>
        <v>0</v>
      </c>
      <c r="BJ231" s="17" t="s">
        <v>80</v>
      </c>
      <c r="BK231" s="216">
        <f>ROUND(I231*H231,2)</f>
        <v>0</v>
      </c>
      <c r="BL231" s="17" t="s">
        <v>141</v>
      </c>
      <c r="BM231" s="215" t="s">
        <v>352</v>
      </c>
    </row>
    <row r="232" s="2" customFormat="1">
      <c r="A232" s="38"/>
      <c r="B232" s="39"/>
      <c r="C232" s="40"/>
      <c r="D232" s="217" t="s">
        <v>143</v>
      </c>
      <c r="E232" s="40"/>
      <c r="F232" s="218" t="s">
        <v>353</v>
      </c>
      <c r="G232" s="40"/>
      <c r="H232" s="40"/>
      <c r="I232" s="219"/>
      <c r="J232" s="40"/>
      <c r="K232" s="40"/>
      <c r="L232" s="44"/>
      <c r="M232" s="220"/>
      <c r="N232" s="221"/>
      <c r="O232" s="84"/>
      <c r="P232" s="84"/>
      <c r="Q232" s="84"/>
      <c r="R232" s="84"/>
      <c r="S232" s="84"/>
      <c r="T232" s="85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143</v>
      </c>
      <c r="AU232" s="17" t="s">
        <v>82</v>
      </c>
    </row>
    <row r="233" s="2" customFormat="1">
      <c r="A233" s="38"/>
      <c r="B233" s="39"/>
      <c r="C233" s="40"/>
      <c r="D233" s="222" t="s">
        <v>145</v>
      </c>
      <c r="E233" s="40"/>
      <c r="F233" s="223" t="s">
        <v>354</v>
      </c>
      <c r="G233" s="40"/>
      <c r="H233" s="40"/>
      <c r="I233" s="219"/>
      <c r="J233" s="40"/>
      <c r="K233" s="40"/>
      <c r="L233" s="44"/>
      <c r="M233" s="220"/>
      <c r="N233" s="221"/>
      <c r="O233" s="84"/>
      <c r="P233" s="84"/>
      <c r="Q233" s="84"/>
      <c r="R233" s="84"/>
      <c r="S233" s="84"/>
      <c r="T233" s="85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145</v>
      </c>
      <c r="AU233" s="17" t="s">
        <v>82</v>
      </c>
    </row>
    <row r="234" s="12" customFormat="1" ht="22.8" customHeight="1">
      <c r="A234" s="12"/>
      <c r="B234" s="188"/>
      <c r="C234" s="189"/>
      <c r="D234" s="190" t="s">
        <v>71</v>
      </c>
      <c r="E234" s="202" t="s">
        <v>154</v>
      </c>
      <c r="F234" s="202" t="s">
        <v>355</v>
      </c>
      <c r="G234" s="189"/>
      <c r="H234" s="189"/>
      <c r="I234" s="192"/>
      <c r="J234" s="203">
        <f>BK234</f>
        <v>0</v>
      </c>
      <c r="K234" s="189"/>
      <c r="L234" s="194"/>
      <c r="M234" s="195"/>
      <c r="N234" s="196"/>
      <c r="O234" s="196"/>
      <c r="P234" s="197">
        <f>SUM(P235:P283)</f>
        <v>0</v>
      </c>
      <c r="Q234" s="196"/>
      <c r="R234" s="197">
        <f>SUM(R235:R283)</f>
        <v>88.8658511</v>
      </c>
      <c r="S234" s="196"/>
      <c r="T234" s="198">
        <f>SUM(T235:T283)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199" t="s">
        <v>80</v>
      </c>
      <c r="AT234" s="200" t="s">
        <v>71</v>
      </c>
      <c r="AU234" s="200" t="s">
        <v>80</v>
      </c>
      <c r="AY234" s="199" t="s">
        <v>134</v>
      </c>
      <c r="BK234" s="201">
        <f>SUM(BK235:BK283)</f>
        <v>0</v>
      </c>
    </row>
    <row r="235" s="2" customFormat="1" ht="30" customHeight="1">
      <c r="A235" s="38"/>
      <c r="B235" s="39"/>
      <c r="C235" s="204" t="s">
        <v>356</v>
      </c>
      <c r="D235" s="204" t="s">
        <v>136</v>
      </c>
      <c r="E235" s="205" t="s">
        <v>357</v>
      </c>
      <c r="F235" s="206" t="s">
        <v>358</v>
      </c>
      <c r="G235" s="207" t="s">
        <v>139</v>
      </c>
      <c r="H235" s="208">
        <v>1</v>
      </c>
      <c r="I235" s="209"/>
      <c r="J235" s="210">
        <f>ROUND(I235*H235,2)</f>
        <v>0</v>
      </c>
      <c r="K235" s="206" t="s">
        <v>140</v>
      </c>
      <c r="L235" s="44"/>
      <c r="M235" s="211" t="s">
        <v>19</v>
      </c>
      <c r="N235" s="212" t="s">
        <v>43</v>
      </c>
      <c r="O235" s="84"/>
      <c r="P235" s="213">
        <f>O235*H235</f>
        <v>0</v>
      </c>
      <c r="Q235" s="213">
        <v>0.12021</v>
      </c>
      <c r="R235" s="213">
        <f>Q235*H235</f>
        <v>0.12021</v>
      </c>
      <c r="S235" s="213">
        <v>0</v>
      </c>
      <c r="T235" s="214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15" t="s">
        <v>141</v>
      </c>
      <c r="AT235" s="215" t="s">
        <v>136</v>
      </c>
      <c r="AU235" s="215" t="s">
        <v>82</v>
      </c>
      <c r="AY235" s="17" t="s">
        <v>134</v>
      </c>
      <c r="BE235" s="216">
        <f>IF(N235="základní",J235,0)</f>
        <v>0</v>
      </c>
      <c r="BF235" s="216">
        <f>IF(N235="snížená",J235,0)</f>
        <v>0</v>
      </c>
      <c r="BG235" s="216">
        <f>IF(N235="zákl. přenesená",J235,0)</f>
        <v>0</v>
      </c>
      <c r="BH235" s="216">
        <f>IF(N235="sníž. přenesená",J235,0)</f>
        <v>0</v>
      </c>
      <c r="BI235" s="216">
        <f>IF(N235="nulová",J235,0)</f>
        <v>0</v>
      </c>
      <c r="BJ235" s="17" t="s">
        <v>80</v>
      </c>
      <c r="BK235" s="216">
        <f>ROUND(I235*H235,2)</f>
        <v>0</v>
      </c>
      <c r="BL235" s="17" t="s">
        <v>141</v>
      </c>
      <c r="BM235" s="215" t="s">
        <v>359</v>
      </c>
    </row>
    <row r="236" s="2" customFormat="1">
      <c r="A236" s="38"/>
      <c r="B236" s="39"/>
      <c r="C236" s="40"/>
      <c r="D236" s="217" t="s">
        <v>143</v>
      </c>
      <c r="E236" s="40"/>
      <c r="F236" s="218" t="s">
        <v>360</v>
      </c>
      <c r="G236" s="40"/>
      <c r="H236" s="40"/>
      <c r="I236" s="219"/>
      <c r="J236" s="40"/>
      <c r="K236" s="40"/>
      <c r="L236" s="44"/>
      <c r="M236" s="220"/>
      <c r="N236" s="221"/>
      <c r="O236" s="84"/>
      <c r="P236" s="84"/>
      <c r="Q236" s="84"/>
      <c r="R236" s="84"/>
      <c r="S236" s="84"/>
      <c r="T236" s="85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143</v>
      </c>
      <c r="AU236" s="17" t="s">
        <v>82</v>
      </c>
    </row>
    <row r="237" s="2" customFormat="1">
      <c r="A237" s="38"/>
      <c r="B237" s="39"/>
      <c r="C237" s="40"/>
      <c r="D237" s="222" t="s">
        <v>145</v>
      </c>
      <c r="E237" s="40"/>
      <c r="F237" s="223" t="s">
        <v>361</v>
      </c>
      <c r="G237" s="40"/>
      <c r="H237" s="40"/>
      <c r="I237" s="219"/>
      <c r="J237" s="40"/>
      <c r="K237" s="40"/>
      <c r="L237" s="44"/>
      <c r="M237" s="220"/>
      <c r="N237" s="221"/>
      <c r="O237" s="84"/>
      <c r="P237" s="84"/>
      <c r="Q237" s="84"/>
      <c r="R237" s="84"/>
      <c r="S237" s="84"/>
      <c r="T237" s="85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145</v>
      </c>
      <c r="AU237" s="17" t="s">
        <v>82</v>
      </c>
    </row>
    <row r="238" s="13" customFormat="1">
      <c r="A238" s="13"/>
      <c r="B238" s="224"/>
      <c r="C238" s="225"/>
      <c r="D238" s="217" t="s">
        <v>147</v>
      </c>
      <c r="E238" s="226" t="s">
        <v>19</v>
      </c>
      <c r="F238" s="227" t="s">
        <v>362</v>
      </c>
      <c r="G238" s="225"/>
      <c r="H238" s="228">
        <v>1</v>
      </c>
      <c r="I238" s="229"/>
      <c r="J238" s="225"/>
      <c r="K238" s="225"/>
      <c r="L238" s="230"/>
      <c r="M238" s="231"/>
      <c r="N238" s="232"/>
      <c r="O238" s="232"/>
      <c r="P238" s="232"/>
      <c r="Q238" s="232"/>
      <c r="R238" s="232"/>
      <c r="S238" s="232"/>
      <c r="T238" s="23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4" t="s">
        <v>147</v>
      </c>
      <c r="AU238" s="234" t="s">
        <v>82</v>
      </c>
      <c r="AV238" s="13" t="s">
        <v>82</v>
      </c>
      <c r="AW238" s="13" t="s">
        <v>33</v>
      </c>
      <c r="AX238" s="13" t="s">
        <v>72</v>
      </c>
      <c r="AY238" s="234" t="s">
        <v>134</v>
      </c>
    </row>
    <row r="239" s="2" customFormat="1" ht="19.8" customHeight="1">
      <c r="A239" s="38"/>
      <c r="B239" s="39"/>
      <c r="C239" s="204" t="s">
        <v>363</v>
      </c>
      <c r="D239" s="204" t="s">
        <v>136</v>
      </c>
      <c r="E239" s="205" t="s">
        <v>364</v>
      </c>
      <c r="F239" s="206" t="s">
        <v>365</v>
      </c>
      <c r="G239" s="207" t="s">
        <v>217</v>
      </c>
      <c r="H239" s="208">
        <v>5.6500000000000004</v>
      </c>
      <c r="I239" s="209"/>
      <c r="J239" s="210">
        <f>ROUND(I239*H239,2)</f>
        <v>0</v>
      </c>
      <c r="K239" s="206" t="s">
        <v>140</v>
      </c>
      <c r="L239" s="44"/>
      <c r="M239" s="211" t="s">
        <v>19</v>
      </c>
      <c r="N239" s="212" t="s">
        <v>43</v>
      </c>
      <c r="O239" s="84"/>
      <c r="P239" s="213">
        <f>O239*H239</f>
        <v>0</v>
      </c>
      <c r="Q239" s="213">
        <v>0.028570000000000002</v>
      </c>
      <c r="R239" s="213">
        <f>Q239*H239</f>
        <v>0.16142050000000002</v>
      </c>
      <c r="S239" s="213">
        <v>0</v>
      </c>
      <c r="T239" s="214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15" t="s">
        <v>141</v>
      </c>
      <c r="AT239" s="215" t="s">
        <v>136</v>
      </c>
      <c r="AU239" s="215" t="s">
        <v>82</v>
      </c>
      <c r="AY239" s="17" t="s">
        <v>134</v>
      </c>
      <c r="BE239" s="216">
        <f>IF(N239="základní",J239,0)</f>
        <v>0</v>
      </c>
      <c r="BF239" s="216">
        <f>IF(N239="snížená",J239,0)</f>
        <v>0</v>
      </c>
      <c r="BG239" s="216">
        <f>IF(N239="zákl. přenesená",J239,0)</f>
        <v>0</v>
      </c>
      <c r="BH239" s="216">
        <f>IF(N239="sníž. přenesená",J239,0)</f>
        <v>0</v>
      </c>
      <c r="BI239" s="216">
        <f>IF(N239="nulová",J239,0)</f>
        <v>0</v>
      </c>
      <c r="BJ239" s="17" t="s">
        <v>80</v>
      </c>
      <c r="BK239" s="216">
        <f>ROUND(I239*H239,2)</f>
        <v>0</v>
      </c>
      <c r="BL239" s="17" t="s">
        <v>141</v>
      </c>
      <c r="BM239" s="215" t="s">
        <v>366</v>
      </c>
    </row>
    <row r="240" s="2" customFormat="1">
      <c r="A240" s="38"/>
      <c r="B240" s="39"/>
      <c r="C240" s="40"/>
      <c r="D240" s="217" t="s">
        <v>143</v>
      </c>
      <c r="E240" s="40"/>
      <c r="F240" s="218" t="s">
        <v>367</v>
      </c>
      <c r="G240" s="40"/>
      <c r="H240" s="40"/>
      <c r="I240" s="219"/>
      <c r="J240" s="40"/>
      <c r="K240" s="40"/>
      <c r="L240" s="44"/>
      <c r="M240" s="220"/>
      <c r="N240" s="221"/>
      <c r="O240" s="84"/>
      <c r="P240" s="84"/>
      <c r="Q240" s="84"/>
      <c r="R240" s="84"/>
      <c r="S240" s="84"/>
      <c r="T240" s="85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143</v>
      </c>
      <c r="AU240" s="17" t="s">
        <v>82</v>
      </c>
    </row>
    <row r="241" s="2" customFormat="1">
      <c r="A241" s="38"/>
      <c r="B241" s="39"/>
      <c r="C241" s="40"/>
      <c r="D241" s="222" t="s">
        <v>145</v>
      </c>
      <c r="E241" s="40"/>
      <c r="F241" s="223" t="s">
        <v>368</v>
      </c>
      <c r="G241" s="40"/>
      <c r="H241" s="40"/>
      <c r="I241" s="219"/>
      <c r="J241" s="40"/>
      <c r="K241" s="40"/>
      <c r="L241" s="44"/>
      <c r="M241" s="220"/>
      <c r="N241" s="221"/>
      <c r="O241" s="84"/>
      <c r="P241" s="84"/>
      <c r="Q241" s="84"/>
      <c r="R241" s="84"/>
      <c r="S241" s="84"/>
      <c r="T241" s="85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145</v>
      </c>
      <c r="AU241" s="17" t="s">
        <v>82</v>
      </c>
    </row>
    <row r="242" s="14" customFormat="1">
      <c r="A242" s="14"/>
      <c r="B242" s="236"/>
      <c r="C242" s="237"/>
      <c r="D242" s="217" t="s">
        <v>147</v>
      </c>
      <c r="E242" s="238" t="s">
        <v>19</v>
      </c>
      <c r="F242" s="239" t="s">
        <v>369</v>
      </c>
      <c r="G242" s="237"/>
      <c r="H242" s="238" t="s">
        <v>19</v>
      </c>
      <c r="I242" s="240"/>
      <c r="J242" s="237"/>
      <c r="K242" s="237"/>
      <c r="L242" s="241"/>
      <c r="M242" s="242"/>
      <c r="N242" s="243"/>
      <c r="O242" s="243"/>
      <c r="P242" s="243"/>
      <c r="Q242" s="243"/>
      <c r="R242" s="243"/>
      <c r="S242" s="243"/>
      <c r="T242" s="24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5" t="s">
        <v>147</v>
      </c>
      <c r="AU242" s="245" t="s">
        <v>82</v>
      </c>
      <c r="AV242" s="14" t="s">
        <v>80</v>
      </c>
      <c r="AW242" s="14" t="s">
        <v>33</v>
      </c>
      <c r="AX242" s="14" t="s">
        <v>72</v>
      </c>
      <c r="AY242" s="245" t="s">
        <v>134</v>
      </c>
    </row>
    <row r="243" s="13" customFormat="1">
      <c r="A243" s="13"/>
      <c r="B243" s="224"/>
      <c r="C243" s="225"/>
      <c r="D243" s="217" t="s">
        <v>147</v>
      </c>
      <c r="E243" s="226" t="s">
        <v>19</v>
      </c>
      <c r="F243" s="227" t="s">
        <v>370</v>
      </c>
      <c r="G243" s="225"/>
      <c r="H243" s="228">
        <v>5.6500000000000004</v>
      </c>
      <c r="I243" s="229"/>
      <c r="J243" s="225"/>
      <c r="K243" s="225"/>
      <c r="L243" s="230"/>
      <c r="M243" s="231"/>
      <c r="N243" s="232"/>
      <c r="O243" s="232"/>
      <c r="P243" s="232"/>
      <c r="Q243" s="232"/>
      <c r="R243" s="232"/>
      <c r="S243" s="232"/>
      <c r="T243" s="23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4" t="s">
        <v>147</v>
      </c>
      <c r="AU243" s="234" t="s">
        <v>82</v>
      </c>
      <c r="AV243" s="13" t="s">
        <v>82</v>
      </c>
      <c r="AW243" s="13" t="s">
        <v>33</v>
      </c>
      <c r="AX243" s="13" t="s">
        <v>72</v>
      </c>
      <c r="AY243" s="234" t="s">
        <v>134</v>
      </c>
    </row>
    <row r="244" s="2" customFormat="1" ht="14.4" customHeight="1">
      <c r="A244" s="38"/>
      <c r="B244" s="39"/>
      <c r="C244" s="204" t="s">
        <v>371</v>
      </c>
      <c r="D244" s="204" t="s">
        <v>136</v>
      </c>
      <c r="E244" s="205" t="s">
        <v>372</v>
      </c>
      <c r="F244" s="206" t="s">
        <v>373</v>
      </c>
      <c r="G244" s="207" t="s">
        <v>217</v>
      </c>
      <c r="H244" s="208">
        <v>53.600000000000001</v>
      </c>
      <c r="I244" s="209"/>
      <c r="J244" s="210">
        <f>ROUND(I244*H244,2)</f>
        <v>0</v>
      </c>
      <c r="K244" s="206" t="s">
        <v>140</v>
      </c>
      <c r="L244" s="44"/>
      <c r="M244" s="211" t="s">
        <v>19</v>
      </c>
      <c r="N244" s="212" t="s">
        <v>43</v>
      </c>
      <c r="O244" s="84"/>
      <c r="P244" s="213">
        <f>O244*H244</f>
        <v>0</v>
      </c>
      <c r="Q244" s="213">
        <v>0.34645999999999999</v>
      </c>
      <c r="R244" s="213">
        <f>Q244*H244</f>
        <v>18.570256000000001</v>
      </c>
      <c r="S244" s="213">
        <v>0</v>
      </c>
      <c r="T244" s="214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15" t="s">
        <v>141</v>
      </c>
      <c r="AT244" s="215" t="s">
        <v>136</v>
      </c>
      <c r="AU244" s="215" t="s">
        <v>82</v>
      </c>
      <c r="AY244" s="17" t="s">
        <v>134</v>
      </c>
      <c r="BE244" s="216">
        <f>IF(N244="základní",J244,0)</f>
        <v>0</v>
      </c>
      <c r="BF244" s="216">
        <f>IF(N244="snížená",J244,0)</f>
        <v>0</v>
      </c>
      <c r="BG244" s="216">
        <f>IF(N244="zákl. přenesená",J244,0)</f>
        <v>0</v>
      </c>
      <c r="BH244" s="216">
        <f>IF(N244="sníž. přenesená",J244,0)</f>
        <v>0</v>
      </c>
      <c r="BI244" s="216">
        <f>IF(N244="nulová",J244,0)</f>
        <v>0</v>
      </c>
      <c r="BJ244" s="17" t="s">
        <v>80</v>
      </c>
      <c r="BK244" s="216">
        <f>ROUND(I244*H244,2)</f>
        <v>0</v>
      </c>
      <c r="BL244" s="17" t="s">
        <v>141</v>
      </c>
      <c r="BM244" s="215" t="s">
        <v>374</v>
      </c>
    </row>
    <row r="245" s="2" customFormat="1">
      <c r="A245" s="38"/>
      <c r="B245" s="39"/>
      <c r="C245" s="40"/>
      <c r="D245" s="217" t="s">
        <v>143</v>
      </c>
      <c r="E245" s="40"/>
      <c r="F245" s="218" t="s">
        <v>375</v>
      </c>
      <c r="G245" s="40"/>
      <c r="H245" s="40"/>
      <c r="I245" s="219"/>
      <c r="J245" s="40"/>
      <c r="K245" s="40"/>
      <c r="L245" s="44"/>
      <c r="M245" s="220"/>
      <c r="N245" s="221"/>
      <c r="O245" s="84"/>
      <c r="P245" s="84"/>
      <c r="Q245" s="84"/>
      <c r="R245" s="84"/>
      <c r="S245" s="84"/>
      <c r="T245" s="85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143</v>
      </c>
      <c r="AU245" s="17" t="s">
        <v>82</v>
      </c>
    </row>
    <row r="246" s="2" customFormat="1">
      <c r="A246" s="38"/>
      <c r="B246" s="39"/>
      <c r="C246" s="40"/>
      <c r="D246" s="222" t="s">
        <v>145</v>
      </c>
      <c r="E246" s="40"/>
      <c r="F246" s="223" t="s">
        <v>376</v>
      </c>
      <c r="G246" s="40"/>
      <c r="H246" s="40"/>
      <c r="I246" s="219"/>
      <c r="J246" s="40"/>
      <c r="K246" s="40"/>
      <c r="L246" s="44"/>
      <c r="M246" s="220"/>
      <c r="N246" s="221"/>
      <c r="O246" s="84"/>
      <c r="P246" s="84"/>
      <c r="Q246" s="84"/>
      <c r="R246" s="84"/>
      <c r="S246" s="84"/>
      <c r="T246" s="85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145</v>
      </c>
      <c r="AU246" s="17" t="s">
        <v>82</v>
      </c>
    </row>
    <row r="247" s="14" customFormat="1">
      <c r="A247" s="14"/>
      <c r="B247" s="236"/>
      <c r="C247" s="237"/>
      <c r="D247" s="217" t="s">
        <v>147</v>
      </c>
      <c r="E247" s="238" t="s">
        <v>19</v>
      </c>
      <c r="F247" s="239" t="s">
        <v>377</v>
      </c>
      <c r="G247" s="237"/>
      <c r="H247" s="238" t="s">
        <v>19</v>
      </c>
      <c r="I247" s="240"/>
      <c r="J247" s="237"/>
      <c r="K247" s="237"/>
      <c r="L247" s="241"/>
      <c r="M247" s="242"/>
      <c r="N247" s="243"/>
      <c r="O247" s="243"/>
      <c r="P247" s="243"/>
      <c r="Q247" s="243"/>
      <c r="R247" s="243"/>
      <c r="S247" s="243"/>
      <c r="T247" s="24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5" t="s">
        <v>147</v>
      </c>
      <c r="AU247" s="245" t="s">
        <v>82</v>
      </c>
      <c r="AV247" s="14" t="s">
        <v>80</v>
      </c>
      <c r="AW247" s="14" t="s">
        <v>33</v>
      </c>
      <c r="AX247" s="14" t="s">
        <v>72</v>
      </c>
      <c r="AY247" s="245" t="s">
        <v>134</v>
      </c>
    </row>
    <row r="248" s="13" customFormat="1">
      <c r="A248" s="13"/>
      <c r="B248" s="224"/>
      <c r="C248" s="225"/>
      <c r="D248" s="217" t="s">
        <v>147</v>
      </c>
      <c r="E248" s="226" t="s">
        <v>19</v>
      </c>
      <c r="F248" s="227" t="s">
        <v>378</v>
      </c>
      <c r="G248" s="225"/>
      <c r="H248" s="228">
        <v>53.600000000000001</v>
      </c>
      <c r="I248" s="229"/>
      <c r="J248" s="225"/>
      <c r="K248" s="225"/>
      <c r="L248" s="230"/>
      <c r="M248" s="231"/>
      <c r="N248" s="232"/>
      <c r="O248" s="232"/>
      <c r="P248" s="232"/>
      <c r="Q248" s="232"/>
      <c r="R248" s="232"/>
      <c r="S248" s="232"/>
      <c r="T248" s="23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4" t="s">
        <v>147</v>
      </c>
      <c r="AU248" s="234" t="s">
        <v>82</v>
      </c>
      <c r="AV248" s="13" t="s">
        <v>82</v>
      </c>
      <c r="AW248" s="13" t="s">
        <v>33</v>
      </c>
      <c r="AX248" s="13" t="s">
        <v>72</v>
      </c>
      <c r="AY248" s="234" t="s">
        <v>134</v>
      </c>
    </row>
    <row r="249" s="2" customFormat="1" ht="30" customHeight="1">
      <c r="A249" s="38"/>
      <c r="B249" s="39"/>
      <c r="C249" s="204" t="s">
        <v>379</v>
      </c>
      <c r="D249" s="204" t="s">
        <v>136</v>
      </c>
      <c r="E249" s="205" t="s">
        <v>380</v>
      </c>
      <c r="F249" s="206" t="s">
        <v>381</v>
      </c>
      <c r="G249" s="207" t="s">
        <v>225</v>
      </c>
      <c r="H249" s="208">
        <v>26.074999999999999</v>
      </c>
      <c r="I249" s="209"/>
      <c r="J249" s="210">
        <f>ROUND(I249*H249,2)</f>
        <v>0</v>
      </c>
      <c r="K249" s="206" t="s">
        <v>140</v>
      </c>
      <c r="L249" s="44"/>
      <c r="M249" s="211" t="s">
        <v>19</v>
      </c>
      <c r="N249" s="212" t="s">
        <v>43</v>
      </c>
      <c r="O249" s="84"/>
      <c r="P249" s="213">
        <f>O249*H249</f>
        <v>0</v>
      </c>
      <c r="Q249" s="213">
        <v>2.5143</v>
      </c>
      <c r="R249" s="213">
        <f>Q249*H249</f>
        <v>65.5603725</v>
      </c>
      <c r="S249" s="213">
        <v>0</v>
      </c>
      <c r="T249" s="214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15" t="s">
        <v>141</v>
      </c>
      <c r="AT249" s="215" t="s">
        <v>136</v>
      </c>
      <c r="AU249" s="215" t="s">
        <v>82</v>
      </c>
      <c r="AY249" s="17" t="s">
        <v>134</v>
      </c>
      <c r="BE249" s="216">
        <f>IF(N249="základní",J249,0)</f>
        <v>0</v>
      </c>
      <c r="BF249" s="216">
        <f>IF(N249="snížená",J249,0)</f>
        <v>0</v>
      </c>
      <c r="BG249" s="216">
        <f>IF(N249="zákl. přenesená",J249,0)</f>
        <v>0</v>
      </c>
      <c r="BH249" s="216">
        <f>IF(N249="sníž. přenesená",J249,0)</f>
        <v>0</v>
      </c>
      <c r="BI249" s="216">
        <f>IF(N249="nulová",J249,0)</f>
        <v>0</v>
      </c>
      <c r="BJ249" s="17" t="s">
        <v>80</v>
      </c>
      <c r="BK249" s="216">
        <f>ROUND(I249*H249,2)</f>
        <v>0</v>
      </c>
      <c r="BL249" s="17" t="s">
        <v>141</v>
      </c>
      <c r="BM249" s="215" t="s">
        <v>382</v>
      </c>
    </row>
    <row r="250" s="2" customFormat="1">
      <c r="A250" s="38"/>
      <c r="B250" s="39"/>
      <c r="C250" s="40"/>
      <c r="D250" s="217" t="s">
        <v>143</v>
      </c>
      <c r="E250" s="40"/>
      <c r="F250" s="218" t="s">
        <v>383</v>
      </c>
      <c r="G250" s="40"/>
      <c r="H250" s="40"/>
      <c r="I250" s="219"/>
      <c r="J250" s="40"/>
      <c r="K250" s="40"/>
      <c r="L250" s="44"/>
      <c r="M250" s="220"/>
      <c r="N250" s="221"/>
      <c r="O250" s="84"/>
      <c r="P250" s="84"/>
      <c r="Q250" s="84"/>
      <c r="R250" s="84"/>
      <c r="S250" s="84"/>
      <c r="T250" s="85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143</v>
      </c>
      <c r="AU250" s="17" t="s">
        <v>82</v>
      </c>
    </row>
    <row r="251" s="2" customFormat="1">
      <c r="A251" s="38"/>
      <c r="B251" s="39"/>
      <c r="C251" s="40"/>
      <c r="D251" s="222" t="s">
        <v>145</v>
      </c>
      <c r="E251" s="40"/>
      <c r="F251" s="223" t="s">
        <v>384</v>
      </c>
      <c r="G251" s="40"/>
      <c r="H251" s="40"/>
      <c r="I251" s="219"/>
      <c r="J251" s="40"/>
      <c r="K251" s="40"/>
      <c r="L251" s="44"/>
      <c r="M251" s="220"/>
      <c r="N251" s="221"/>
      <c r="O251" s="84"/>
      <c r="P251" s="84"/>
      <c r="Q251" s="84"/>
      <c r="R251" s="84"/>
      <c r="S251" s="84"/>
      <c r="T251" s="85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145</v>
      </c>
      <c r="AU251" s="17" t="s">
        <v>82</v>
      </c>
    </row>
    <row r="252" s="2" customFormat="1">
      <c r="A252" s="38"/>
      <c r="B252" s="39"/>
      <c r="C252" s="40"/>
      <c r="D252" s="217" t="s">
        <v>160</v>
      </c>
      <c r="E252" s="40"/>
      <c r="F252" s="235" t="s">
        <v>385</v>
      </c>
      <c r="G252" s="40"/>
      <c r="H252" s="40"/>
      <c r="I252" s="219"/>
      <c r="J252" s="40"/>
      <c r="K252" s="40"/>
      <c r="L252" s="44"/>
      <c r="M252" s="220"/>
      <c r="N252" s="221"/>
      <c r="O252" s="84"/>
      <c r="P252" s="84"/>
      <c r="Q252" s="84"/>
      <c r="R252" s="84"/>
      <c r="S252" s="84"/>
      <c r="T252" s="85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160</v>
      </c>
      <c r="AU252" s="17" t="s">
        <v>82</v>
      </c>
    </row>
    <row r="253" s="14" customFormat="1">
      <c r="A253" s="14"/>
      <c r="B253" s="236"/>
      <c r="C253" s="237"/>
      <c r="D253" s="217" t="s">
        <v>147</v>
      </c>
      <c r="E253" s="238" t="s">
        <v>19</v>
      </c>
      <c r="F253" s="239" t="s">
        <v>386</v>
      </c>
      <c r="G253" s="237"/>
      <c r="H253" s="238" t="s">
        <v>19</v>
      </c>
      <c r="I253" s="240"/>
      <c r="J253" s="237"/>
      <c r="K253" s="237"/>
      <c r="L253" s="241"/>
      <c r="M253" s="242"/>
      <c r="N253" s="243"/>
      <c r="O253" s="243"/>
      <c r="P253" s="243"/>
      <c r="Q253" s="243"/>
      <c r="R253" s="243"/>
      <c r="S253" s="243"/>
      <c r="T253" s="24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5" t="s">
        <v>147</v>
      </c>
      <c r="AU253" s="245" t="s">
        <v>82</v>
      </c>
      <c r="AV253" s="14" t="s">
        <v>80</v>
      </c>
      <c r="AW253" s="14" t="s">
        <v>33</v>
      </c>
      <c r="AX253" s="14" t="s">
        <v>72</v>
      </c>
      <c r="AY253" s="245" t="s">
        <v>134</v>
      </c>
    </row>
    <row r="254" s="13" customFormat="1">
      <c r="A254" s="13"/>
      <c r="B254" s="224"/>
      <c r="C254" s="225"/>
      <c r="D254" s="217" t="s">
        <v>147</v>
      </c>
      <c r="E254" s="226" t="s">
        <v>19</v>
      </c>
      <c r="F254" s="227" t="s">
        <v>387</v>
      </c>
      <c r="G254" s="225"/>
      <c r="H254" s="228">
        <v>16.449999999999999</v>
      </c>
      <c r="I254" s="229"/>
      <c r="J254" s="225"/>
      <c r="K254" s="225"/>
      <c r="L254" s="230"/>
      <c r="M254" s="231"/>
      <c r="N254" s="232"/>
      <c r="O254" s="232"/>
      <c r="P254" s="232"/>
      <c r="Q254" s="232"/>
      <c r="R254" s="232"/>
      <c r="S254" s="232"/>
      <c r="T254" s="23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4" t="s">
        <v>147</v>
      </c>
      <c r="AU254" s="234" t="s">
        <v>82</v>
      </c>
      <c r="AV254" s="13" t="s">
        <v>82</v>
      </c>
      <c r="AW254" s="13" t="s">
        <v>33</v>
      </c>
      <c r="AX254" s="13" t="s">
        <v>72</v>
      </c>
      <c r="AY254" s="234" t="s">
        <v>134</v>
      </c>
    </row>
    <row r="255" s="13" customFormat="1">
      <c r="A255" s="13"/>
      <c r="B255" s="224"/>
      <c r="C255" s="225"/>
      <c r="D255" s="217" t="s">
        <v>147</v>
      </c>
      <c r="E255" s="226" t="s">
        <v>19</v>
      </c>
      <c r="F255" s="227" t="s">
        <v>388</v>
      </c>
      <c r="G255" s="225"/>
      <c r="H255" s="228">
        <v>0.34999999999999998</v>
      </c>
      <c r="I255" s="229"/>
      <c r="J255" s="225"/>
      <c r="K255" s="225"/>
      <c r="L255" s="230"/>
      <c r="M255" s="231"/>
      <c r="N255" s="232"/>
      <c r="O255" s="232"/>
      <c r="P255" s="232"/>
      <c r="Q255" s="232"/>
      <c r="R255" s="232"/>
      <c r="S255" s="232"/>
      <c r="T255" s="23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4" t="s">
        <v>147</v>
      </c>
      <c r="AU255" s="234" t="s">
        <v>82</v>
      </c>
      <c r="AV255" s="13" t="s">
        <v>82</v>
      </c>
      <c r="AW255" s="13" t="s">
        <v>33</v>
      </c>
      <c r="AX255" s="13" t="s">
        <v>72</v>
      </c>
      <c r="AY255" s="234" t="s">
        <v>134</v>
      </c>
    </row>
    <row r="256" s="13" customFormat="1">
      <c r="A256" s="13"/>
      <c r="B256" s="224"/>
      <c r="C256" s="225"/>
      <c r="D256" s="217" t="s">
        <v>147</v>
      </c>
      <c r="E256" s="226" t="s">
        <v>19</v>
      </c>
      <c r="F256" s="227" t="s">
        <v>389</v>
      </c>
      <c r="G256" s="225"/>
      <c r="H256" s="228">
        <v>9.2750000000000004</v>
      </c>
      <c r="I256" s="229"/>
      <c r="J256" s="225"/>
      <c r="K256" s="225"/>
      <c r="L256" s="230"/>
      <c r="M256" s="231"/>
      <c r="N256" s="232"/>
      <c r="O256" s="232"/>
      <c r="P256" s="232"/>
      <c r="Q256" s="232"/>
      <c r="R256" s="232"/>
      <c r="S256" s="232"/>
      <c r="T256" s="23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4" t="s">
        <v>147</v>
      </c>
      <c r="AU256" s="234" t="s">
        <v>82</v>
      </c>
      <c r="AV256" s="13" t="s">
        <v>82</v>
      </c>
      <c r="AW256" s="13" t="s">
        <v>33</v>
      </c>
      <c r="AX256" s="13" t="s">
        <v>72</v>
      </c>
      <c r="AY256" s="234" t="s">
        <v>134</v>
      </c>
    </row>
    <row r="257" s="2" customFormat="1" ht="22.2" customHeight="1">
      <c r="A257" s="38"/>
      <c r="B257" s="39"/>
      <c r="C257" s="204" t="s">
        <v>390</v>
      </c>
      <c r="D257" s="204" t="s">
        <v>136</v>
      </c>
      <c r="E257" s="205" t="s">
        <v>391</v>
      </c>
      <c r="F257" s="206" t="s">
        <v>392</v>
      </c>
      <c r="G257" s="207" t="s">
        <v>217</v>
      </c>
      <c r="H257" s="208">
        <v>112.40000000000001</v>
      </c>
      <c r="I257" s="209"/>
      <c r="J257" s="210">
        <f>ROUND(I257*H257,2)</f>
        <v>0</v>
      </c>
      <c r="K257" s="206" t="s">
        <v>140</v>
      </c>
      <c r="L257" s="44"/>
      <c r="M257" s="211" t="s">
        <v>19</v>
      </c>
      <c r="N257" s="212" t="s">
        <v>43</v>
      </c>
      <c r="O257" s="84"/>
      <c r="P257" s="213">
        <f>O257*H257</f>
        <v>0</v>
      </c>
      <c r="Q257" s="213">
        <v>0.00247</v>
      </c>
      <c r="R257" s="213">
        <f>Q257*H257</f>
        <v>0.27762799999999999</v>
      </c>
      <c r="S257" s="213">
        <v>0</v>
      </c>
      <c r="T257" s="214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15" t="s">
        <v>141</v>
      </c>
      <c r="AT257" s="215" t="s">
        <v>136</v>
      </c>
      <c r="AU257" s="215" t="s">
        <v>82</v>
      </c>
      <c r="AY257" s="17" t="s">
        <v>134</v>
      </c>
      <c r="BE257" s="216">
        <f>IF(N257="základní",J257,0)</f>
        <v>0</v>
      </c>
      <c r="BF257" s="216">
        <f>IF(N257="snížená",J257,0)</f>
        <v>0</v>
      </c>
      <c r="BG257" s="216">
        <f>IF(N257="zákl. přenesená",J257,0)</f>
        <v>0</v>
      </c>
      <c r="BH257" s="216">
        <f>IF(N257="sníž. přenesená",J257,0)</f>
        <v>0</v>
      </c>
      <c r="BI257" s="216">
        <f>IF(N257="nulová",J257,0)</f>
        <v>0</v>
      </c>
      <c r="BJ257" s="17" t="s">
        <v>80</v>
      </c>
      <c r="BK257" s="216">
        <f>ROUND(I257*H257,2)</f>
        <v>0</v>
      </c>
      <c r="BL257" s="17" t="s">
        <v>141</v>
      </c>
      <c r="BM257" s="215" t="s">
        <v>393</v>
      </c>
    </row>
    <row r="258" s="2" customFormat="1">
      <c r="A258" s="38"/>
      <c r="B258" s="39"/>
      <c r="C258" s="40"/>
      <c r="D258" s="217" t="s">
        <v>143</v>
      </c>
      <c r="E258" s="40"/>
      <c r="F258" s="218" t="s">
        <v>394</v>
      </c>
      <c r="G258" s="40"/>
      <c r="H258" s="40"/>
      <c r="I258" s="219"/>
      <c r="J258" s="40"/>
      <c r="K258" s="40"/>
      <c r="L258" s="44"/>
      <c r="M258" s="220"/>
      <c r="N258" s="221"/>
      <c r="O258" s="84"/>
      <c r="P258" s="84"/>
      <c r="Q258" s="84"/>
      <c r="R258" s="84"/>
      <c r="S258" s="84"/>
      <c r="T258" s="85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143</v>
      </c>
      <c r="AU258" s="17" t="s">
        <v>82</v>
      </c>
    </row>
    <row r="259" s="2" customFormat="1">
      <c r="A259" s="38"/>
      <c r="B259" s="39"/>
      <c r="C259" s="40"/>
      <c r="D259" s="222" t="s">
        <v>145</v>
      </c>
      <c r="E259" s="40"/>
      <c r="F259" s="223" t="s">
        <v>395</v>
      </c>
      <c r="G259" s="40"/>
      <c r="H259" s="40"/>
      <c r="I259" s="219"/>
      <c r="J259" s="40"/>
      <c r="K259" s="40"/>
      <c r="L259" s="44"/>
      <c r="M259" s="220"/>
      <c r="N259" s="221"/>
      <c r="O259" s="84"/>
      <c r="P259" s="84"/>
      <c r="Q259" s="84"/>
      <c r="R259" s="84"/>
      <c r="S259" s="84"/>
      <c r="T259" s="85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145</v>
      </c>
      <c r="AU259" s="17" t="s">
        <v>82</v>
      </c>
    </row>
    <row r="260" s="14" customFormat="1">
      <c r="A260" s="14"/>
      <c r="B260" s="236"/>
      <c r="C260" s="237"/>
      <c r="D260" s="217" t="s">
        <v>147</v>
      </c>
      <c r="E260" s="238" t="s">
        <v>19</v>
      </c>
      <c r="F260" s="239" t="s">
        <v>396</v>
      </c>
      <c r="G260" s="237"/>
      <c r="H260" s="238" t="s">
        <v>19</v>
      </c>
      <c r="I260" s="240"/>
      <c r="J260" s="237"/>
      <c r="K260" s="237"/>
      <c r="L260" s="241"/>
      <c r="M260" s="242"/>
      <c r="N260" s="243"/>
      <c r="O260" s="243"/>
      <c r="P260" s="243"/>
      <c r="Q260" s="243"/>
      <c r="R260" s="243"/>
      <c r="S260" s="243"/>
      <c r="T260" s="24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5" t="s">
        <v>147</v>
      </c>
      <c r="AU260" s="245" t="s">
        <v>82</v>
      </c>
      <c r="AV260" s="14" t="s">
        <v>80</v>
      </c>
      <c r="AW260" s="14" t="s">
        <v>33</v>
      </c>
      <c r="AX260" s="14" t="s">
        <v>72</v>
      </c>
      <c r="AY260" s="245" t="s">
        <v>134</v>
      </c>
    </row>
    <row r="261" s="13" customFormat="1">
      <c r="A261" s="13"/>
      <c r="B261" s="224"/>
      <c r="C261" s="225"/>
      <c r="D261" s="217" t="s">
        <v>147</v>
      </c>
      <c r="E261" s="226" t="s">
        <v>19</v>
      </c>
      <c r="F261" s="227" t="s">
        <v>397</v>
      </c>
      <c r="G261" s="225"/>
      <c r="H261" s="228">
        <v>74.200000000000003</v>
      </c>
      <c r="I261" s="229"/>
      <c r="J261" s="225"/>
      <c r="K261" s="225"/>
      <c r="L261" s="230"/>
      <c r="M261" s="231"/>
      <c r="N261" s="232"/>
      <c r="O261" s="232"/>
      <c r="P261" s="232"/>
      <c r="Q261" s="232"/>
      <c r="R261" s="232"/>
      <c r="S261" s="232"/>
      <c r="T261" s="23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4" t="s">
        <v>147</v>
      </c>
      <c r="AU261" s="234" t="s">
        <v>82</v>
      </c>
      <c r="AV261" s="13" t="s">
        <v>82</v>
      </c>
      <c r="AW261" s="13" t="s">
        <v>33</v>
      </c>
      <c r="AX261" s="13" t="s">
        <v>72</v>
      </c>
      <c r="AY261" s="234" t="s">
        <v>134</v>
      </c>
    </row>
    <row r="262" s="13" customFormat="1">
      <c r="A262" s="13"/>
      <c r="B262" s="224"/>
      <c r="C262" s="225"/>
      <c r="D262" s="217" t="s">
        <v>147</v>
      </c>
      <c r="E262" s="226" t="s">
        <v>19</v>
      </c>
      <c r="F262" s="227" t="s">
        <v>398</v>
      </c>
      <c r="G262" s="225"/>
      <c r="H262" s="228">
        <v>38.200000000000003</v>
      </c>
      <c r="I262" s="229"/>
      <c r="J262" s="225"/>
      <c r="K262" s="225"/>
      <c r="L262" s="230"/>
      <c r="M262" s="231"/>
      <c r="N262" s="232"/>
      <c r="O262" s="232"/>
      <c r="P262" s="232"/>
      <c r="Q262" s="232"/>
      <c r="R262" s="232"/>
      <c r="S262" s="232"/>
      <c r="T262" s="23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4" t="s">
        <v>147</v>
      </c>
      <c r="AU262" s="234" t="s">
        <v>82</v>
      </c>
      <c r="AV262" s="13" t="s">
        <v>82</v>
      </c>
      <c r="AW262" s="13" t="s">
        <v>33</v>
      </c>
      <c r="AX262" s="13" t="s">
        <v>72</v>
      </c>
      <c r="AY262" s="234" t="s">
        <v>134</v>
      </c>
    </row>
    <row r="263" s="2" customFormat="1" ht="22.2" customHeight="1">
      <c r="A263" s="38"/>
      <c r="B263" s="39"/>
      <c r="C263" s="204" t="s">
        <v>399</v>
      </c>
      <c r="D263" s="204" t="s">
        <v>136</v>
      </c>
      <c r="E263" s="205" t="s">
        <v>400</v>
      </c>
      <c r="F263" s="206" t="s">
        <v>401</v>
      </c>
      <c r="G263" s="207" t="s">
        <v>217</v>
      </c>
      <c r="H263" s="208">
        <v>112.40000000000001</v>
      </c>
      <c r="I263" s="209"/>
      <c r="J263" s="210">
        <f>ROUND(I263*H263,2)</f>
        <v>0</v>
      </c>
      <c r="K263" s="206" t="s">
        <v>140</v>
      </c>
      <c r="L263" s="44"/>
      <c r="M263" s="211" t="s">
        <v>19</v>
      </c>
      <c r="N263" s="212" t="s">
        <v>43</v>
      </c>
      <c r="O263" s="84"/>
      <c r="P263" s="213">
        <f>O263*H263</f>
        <v>0</v>
      </c>
      <c r="Q263" s="213">
        <v>0</v>
      </c>
      <c r="R263" s="213">
        <f>Q263*H263</f>
        <v>0</v>
      </c>
      <c r="S263" s="213">
        <v>0</v>
      </c>
      <c r="T263" s="214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15" t="s">
        <v>141</v>
      </c>
      <c r="AT263" s="215" t="s">
        <v>136</v>
      </c>
      <c r="AU263" s="215" t="s">
        <v>82</v>
      </c>
      <c r="AY263" s="17" t="s">
        <v>134</v>
      </c>
      <c r="BE263" s="216">
        <f>IF(N263="základní",J263,0)</f>
        <v>0</v>
      </c>
      <c r="BF263" s="216">
        <f>IF(N263="snížená",J263,0)</f>
        <v>0</v>
      </c>
      <c r="BG263" s="216">
        <f>IF(N263="zákl. přenesená",J263,0)</f>
        <v>0</v>
      </c>
      <c r="BH263" s="216">
        <f>IF(N263="sníž. přenesená",J263,0)</f>
        <v>0</v>
      </c>
      <c r="BI263" s="216">
        <f>IF(N263="nulová",J263,0)</f>
        <v>0</v>
      </c>
      <c r="BJ263" s="17" t="s">
        <v>80</v>
      </c>
      <c r="BK263" s="216">
        <f>ROUND(I263*H263,2)</f>
        <v>0</v>
      </c>
      <c r="BL263" s="17" t="s">
        <v>141</v>
      </c>
      <c r="BM263" s="215" t="s">
        <v>402</v>
      </c>
    </row>
    <row r="264" s="2" customFormat="1">
      <c r="A264" s="38"/>
      <c r="B264" s="39"/>
      <c r="C264" s="40"/>
      <c r="D264" s="217" t="s">
        <v>143</v>
      </c>
      <c r="E264" s="40"/>
      <c r="F264" s="218" t="s">
        <v>403</v>
      </c>
      <c r="G264" s="40"/>
      <c r="H264" s="40"/>
      <c r="I264" s="219"/>
      <c r="J264" s="40"/>
      <c r="K264" s="40"/>
      <c r="L264" s="44"/>
      <c r="M264" s="220"/>
      <c r="N264" s="221"/>
      <c r="O264" s="84"/>
      <c r="P264" s="84"/>
      <c r="Q264" s="84"/>
      <c r="R264" s="84"/>
      <c r="S264" s="84"/>
      <c r="T264" s="85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143</v>
      </c>
      <c r="AU264" s="17" t="s">
        <v>82</v>
      </c>
    </row>
    <row r="265" s="2" customFormat="1">
      <c r="A265" s="38"/>
      <c r="B265" s="39"/>
      <c r="C265" s="40"/>
      <c r="D265" s="222" t="s">
        <v>145</v>
      </c>
      <c r="E265" s="40"/>
      <c r="F265" s="223" t="s">
        <v>404</v>
      </c>
      <c r="G265" s="40"/>
      <c r="H265" s="40"/>
      <c r="I265" s="219"/>
      <c r="J265" s="40"/>
      <c r="K265" s="40"/>
      <c r="L265" s="44"/>
      <c r="M265" s="220"/>
      <c r="N265" s="221"/>
      <c r="O265" s="84"/>
      <c r="P265" s="84"/>
      <c r="Q265" s="84"/>
      <c r="R265" s="84"/>
      <c r="S265" s="84"/>
      <c r="T265" s="85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145</v>
      </c>
      <c r="AU265" s="17" t="s">
        <v>82</v>
      </c>
    </row>
    <row r="266" s="2" customFormat="1" ht="22.2" customHeight="1">
      <c r="A266" s="38"/>
      <c r="B266" s="39"/>
      <c r="C266" s="204" t="s">
        <v>405</v>
      </c>
      <c r="D266" s="204" t="s">
        <v>136</v>
      </c>
      <c r="E266" s="205" t="s">
        <v>406</v>
      </c>
      <c r="F266" s="206" t="s">
        <v>407</v>
      </c>
      <c r="G266" s="207" t="s">
        <v>217</v>
      </c>
      <c r="H266" s="208">
        <v>58.799999999999997</v>
      </c>
      <c r="I266" s="209"/>
      <c r="J266" s="210">
        <f>ROUND(I266*H266,2)</f>
        <v>0</v>
      </c>
      <c r="K266" s="206" t="s">
        <v>140</v>
      </c>
      <c r="L266" s="44"/>
      <c r="M266" s="211" t="s">
        <v>19</v>
      </c>
      <c r="N266" s="212" t="s">
        <v>43</v>
      </c>
      <c r="O266" s="84"/>
      <c r="P266" s="213">
        <f>O266*H266</f>
        <v>0</v>
      </c>
      <c r="Q266" s="213">
        <v>0.0025000000000000001</v>
      </c>
      <c r="R266" s="213">
        <f>Q266*H266</f>
        <v>0.14699999999999999</v>
      </c>
      <c r="S266" s="213">
        <v>0</v>
      </c>
      <c r="T266" s="214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15" t="s">
        <v>141</v>
      </c>
      <c r="AT266" s="215" t="s">
        <v>136</v>
      </c>
      <c r="AU266" s="215" t="s">
        <v>82</v>
      </c>
      <c r="AY266" s="17" t="s">
        <v>134</v>
      </c>
      <c r="BE266" s="216">
        <f>IF(N266="základní",J266,0)</f>
        <v>0</v>
      </c>
      <c r="BF266" s="216">
        <f>IF(N266="snížená",J266,0)</f>
        <v>0</v>
      </c>
      <c r="BG266" s="216">
        <f>IF(N266="zákl. přenesená",J266,0)</f>
        <v>0</v>
      </c>
      <c r="BH266" s="216">
        <f>IF(N266="sníž. přenesená",J266,0)</f>
        <v>0</v>
      </c>
      <c r="BI266" s="216">
        <f>IF(N266="nulová",J266,0)</f>
        <v>0</v>
      </c>
      <c r="BJ266" s="17" t="s">
        <v>80</v>
      </c>
      <c r="BK266" s="216">
        <f>ROUND(I266*H266,2)</f>
        <v>0</v>
      </c>
      <c r="BL266" s="17" t="s">
        <v>141</v>
      </c>
      <c r="BM266" s="215" t="s">
        <v>408</v>
      </c>
    </row>
    <row r="267" s="2" customFormat="1">
      <c r="A267" s="38"/>
      <c r="B267" s="39"/>
      <c r="C267" s="40"/>
      <c r="D267" s="217" t="s">
        <v>143</v>
      </c>
      <c r="E267" s="40"/>
      <c r="F267" s="218" t="s">
        <v>409</v>
      </c>
      <c r="G267" s="40"/>
      <c r="H267" s="40"/>
      <c r="I267" s="219"/>
      <c r="J267" s="40"/>
      <c r="K267" s="40"/>
      <c r="L267" s="44"/>
      <c r="M267" s="220"/>
      <c r="N267" s="221"/>
      <c r="O267" s="84"/>
      <c r="P267" s="84"/>
      <c r="Q267" s="84"/>
      <c r="R267" s="84"/>
      <c r="S267" s="84"/>
      <c r="T267" s="85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143</v>
      </c>
      <c r="AU267" s="17" t="s">
        <v>82</v>
      </c>
    </row>
    <row r="268" s="2" customFormat="1">
      <c r="A268" s="38"/>
      <c r="B268" s="39"/>
      <c r="C268" s="40"/>
      <c r="D268" s="222" t="s">
        <v>145</v>
      </c>
      <c r="E268" s="40"/>
      <c r="F268" s="223" t="s">
        <v>410</v>
      </c>
      <c r="G268" s="40"/>
      <c r="H268" s="40"/>
      <c r="I268" s="219"/>
      <c r="J268" s="40"/>
      <c r="K268" s="40"/>
      <c r="L268" s="44"/>
      <c r="M268" s="220"/>
      <c r="N268" s="221"/>
      <c r="O268" s="84"/>
      <c r="P268" s="84"/>
      <c r="Q268" s="84"/>
      <c r="R268" s="84"/>
      <c r="S268" s="84"/>
      <c r="T268" s="85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145</v>
      </c>
      <c r="AU268" s="17" t="s">
        <v>82</v>
      </c>
    </row>
    <row r="269" s="14" customFormat="1">
      <c r="A269" s="14"/>
      <c r="B269" s="236"/>
      <c r="C269" s="237"/>
      <c r="D269" s="217" t="s">
        <v>147</v>
      </c>
      <c r="E269" s="238" t="s">
        <v>19</v>
      </c>
      <c r="F269" s="239" t="s">
        <v>411</v>
      </c>
      <c r="G269" s="237"/>
      <c r="H269" s="238" t="s">
        <v>19</v>
      </c>
      <c r="I269" s="240"/>
      <c r="J269" s="237"/>
      <c r="K269" s="237"/>
      <c r="L269" s="241"/>
      <c r="M269" s="242"/>
      <c r="N269" s="243"/>
      <c r="O269" s="243"/>
      <c r="P269" s="243"/>
      <c r="Q269" s="243"/>
      <c r="R269" s="243"/>
      <c r="S269" s="243"/>
      <c r="T269" s="24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5" t="s">
        <v>147</v>
      </c>
      <c r="AU269" s="245" t="s">
        <v>82</v>
      </c>
      <c r="AV269" s="14" t="s">
        <v>80</v>
      </c>
      <c r="AW269" s="14" t="s">
        <v>33</v>
      </c>
      <c r="AX269" s="14" t="s">
        <v>72</v>
      </c>
      <c r="AY269" s="245" t="s">
        <v>134</v>
      </c>
    </row>
    <row r="270" s="13" customFormat="1">
      <c r="A270" s="13"/>
      <c r="B270" s="224"/>
      <c r="C270" s="225"/>
      <c r="D270" s="217" t="s">
        <v>147</v>
      </c>
      <c r="E270" s="226" t="s">
        <v>19</v>
      </c>
      <c r="F270" s="227" t="s">
        <v>397</v>
      </c>
      <c r="G270" s="225"/>
      <c r="H270" s="228">
        <v>74.200000000000003</v>
      </c>
      <c r="I270" s="229"/>
      <c r="J270" s="225"/>
      <c r="K270" s="225"/>
      <c r="L270" s="230"/>
      <c r="M270" s="231"/>
      <c r="N270" s="232"/>
      <c r="O270" s="232"/>
      <c r="P270" s="232"/>
      <c r="Q270" s="232"/>
      <c r="R270" s="232"/>
      <c r="S270" s="232"/>
      <c r="T270" s="23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4" t="s">
        <v>147</v>
      </c>
      <c r="AU270" s="234" t="s">
        <v>82</v>
      </c>
      <c r="AV270" s="13" t="s">
        <v>82</v>
      </c>
      <c r="AW270" s="13" t="s">
        <v>33</v>
      </c>
      <c r="AX270" s="13" t="s">
        <v>72</v>
      </c>
      <c r="AY270" s="234" t="s">
        <v>134</v>
      </c>
    </row>
    <row r="271" s="13" customFormat="1">
      <c r="A271" s="13"/>
      <c r="B271" s="224"/>
      <c r="C271" s="225"/>
      <c r="D271" s="217" t="s">
        <v>147</v>
      </c>
      <c r="E271" s="226" t="s">
        <v>19</v>
      </c>
      <c r="F271" s="227" t="s">
        <v>398</v>
      </c>
      <c r="G271" s="225"/>
      <c r="H271" s="228">
        <v>38.200000000000003</v>
      </c>
      <c r="I271" s="229"/>
      <c r="J271" s="225"/>
      <c r="K271" s="225"/>
      <c r="L271" s="230"/>
      <c r="M271" s="231"/>
      <c r="N271" s="232"/>
      <c r="O271" s="232"/>
      <c r="P271" s="232"/>
      <c r="Q271" s="232"/>
      <c r="R271" s="232"/>
      <c r="S271" s="232"/>
      <c r="T271" s="23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4" t="s">
        <v>147</v>
      </c>
      <c r="AU271" s="234" t="s">
        <v>82</v>
      </c>
      <c r="AV271" s="13" t="s">
        <v>82</v>
      </c>
      <c r="AW271" s="13" t="s">
        <v>33</v>
      </c>
      <c r="AX271" s="13" t="s">
        <v>72</v>
      </c>
      <c r="AY271" s="234" t="s">
        <v>134</v>
      </c>
    </row>
    <row r="272" s="13" customFormat="1">
      <c r="A272" s="13"/>
      <c r="B272" s="224"/>
      <c r="C272" s="225"/>
      <c r="D272" s="217" t="s">
        <v>147</v>
      </c>
      <c r="E272" s="226" t="s">
        <v>19</v>
      </c>
      <c r="F272" s="227" t="s">
        <v>412</v>
      </c>
      <c r="G272" s="225"/>
      <c r="H272" s="228">
        <v>-53.600000000000001</v>
      </c>
      <c r="I272" s="229"/>
      <c r="J272" s="225"/>
      <c r="K272" s="225"/>
      <c r="L272" s="230"/>
      <c r="M272" s="231"/>
      <c r="N272" s="232"/>
      <c r="O272" s="232"/>
      <c r="P272" s="232"/>
      <c r="Q272" s="232"/>
      <c r="R272" s="232"/>
      <c r="S272" s="232"/>
      <c r="T272" s="23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4" t="s">
        <v>147</v>
      </c>
      <c r="AU272" s="234" t="s">
        <v>82</v>
      </c>
      <c r="AV272" s="13" t="s">
        <v>82</v>
      </c>
      <c r="AW272" s="13" t="s">
        <v>33</v>
      </c>
      <c r="AX272" s="13" t="s">
        <v>72</v>
      </c>
      <c r="AY272" s="234" t="s">
        <v>134</v>
      </c>
    </row>
    <row r="273" s="2" customFormat="1" ht="22.2" customHeight="1">
      <c r="A273" s="38"/>
      <c r="B273" s="39"/>
      <c r="C273" s="204" t="s">
        <v>413</v>
      </c>
      <c r="D273" s="204" t="s">
        <v>136</v>
      </c>
      <c r="E273" s="205" t="s">
        <v>414</v>
      </c>
      <c r="F273" s="206" t="s">
        <v>415</v>
      </c>
      <c r="G273" s="207" t="s">
        <v>195</v>
      </c>
      <c r="H273" s="208">
        <v>3.6299999999999999</v>
      </c>
      <c r="I273" s="209"/>
      <c r="J273" s="210">
        <f>ROUND(I273*H273,2)</f>
        <v>0</v>
      </c>
      <c r="K273" s="206" t="s">
        <v>140</v>
      </c>
      <c r="L273" s="44"/>
      <c r="M273" s="211" t="s">
        <v>19</v>
      </c>
      <c r="N273" s="212" t="s">
        <v>43</v>
      </c>
      <c r="O273" s="84"/>
      <c r="P273" s="213">
        <f>O273*H273</f>
        <v>0</v>
      </c>
      <c r="Q273" s="213">
        <v>1.10907</v>
      </c>
      <c r="R273" s="213">
        <f>Q273*H273</f>
        <v>4.0259241000000001</v>
      </c>
      <c r="S273" s="213">
        <v>0</v>
      </c>
      <c r="T273" s="214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15" t="s">
        <v>141</v>
      </c>
      <c r="AT273" s="215" t="s">
        <v>136</v>
      </c>
      <c r="AU273" s="215" t="s">
        <v>82</v>
      </c>
      <c r="AY273" s="17" t="s">
        <v>134</v>
      </c>
      <c r="BE273" s="216">
        <f>IF(N273="základní",J273,0)</f>
        <v>0</v>
      </c>
      <c r="BF273" s="216">
        <f>IF(N273="snížená",J273,0)</f>
        <v>0</v>
      </c>
      <c r="BG273" s="216">
        <f>IF(N273="zákl. přenesená",J273,0)</f>
        <v>0</v>
      </c>
      <c r="BH273" s="216">
        <f>IF(N273="sníž. přenesená",J273,0)</f>
        <v>0</v>
      </c>
      <c r="BI273" s="216">
        <f>IF(N273="nulová",J273,0)</f>
        <v>0</v>
      </c>
      <c r="BJ273" s="17" t="s">
        <v>80</v>
      </c>
      <c r="BK273" s="216">
        <f>ROUND(I273*H273,2)</f>
        <v>0</v>
      </c>
      <c r="BL273" s="17" t="s">
        <v>141</v>
      </c>
      <c r="BM273" s="215" t="s">
        <v>416</v>
      </c>
    </row>
    <row r="274" s="2" customFormat="1">
      <c r="A274" s="38"/>
      <c r="B274" s="39"/>
      <c r="C274" s="40"/>
      <c r="D274" s="217" t="s">
        <v>143</v>
      </c>
      <c r="E274" s="40"/>
      <c r="F274" s="218" t="s">
        <v>417</v>
      </c>
      <c r="G274" s="40"/>
      <c r="H274" s="40"/>
      <c r="I274" s="219"/>
      <c r="J274" s="40"/>
      <c r="K274" s="40"/>
      <c r="L274" s="44"/>
      <c r="M274" s="220"/>
      <c r="N274" s="221"/>
      <c r="O274" s="84"/>
      <c r="P274" s="84"/>
      <c r="Q274" s="84"/>
      <c r="R274" s="84"/>
      <c r="S274" s="84"/>
      <c r="T274" s="85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143</v>
      </c>
      <c r="AU274" s="17" t="s">
        <v>82</v>
      </c>
    </row>
    <row r="275" s="2" customFormat="1">
      <c r="A275" s="38"/>
      <c r="B275" s="39"/>
      <c r="C275" s="40"/>
      <c r="D275" s="222" t="s">
        <v>145</v>
      </c>
      <c r="E275" s="40"/>
      <c r="F275" s="223" t="s">
        <v>418</v>
      </c>
      <c r="G275" s="40"/>
      <c r="H275" s="40"/>
      <c r="I275" s="219"/>
      <c r="J275" s="40"/>
      <c r="K275" s="40"/>
      <c r="L275" s="44"/>
      <c r="M275" s="220"/>
      <c r="N275" s="221"/>
      <c r="O275" s="84"/>
      <c r="P275" s="84"/>
      <c r="Q275" s="84"/>
      <c r="R275" s="84"/>
      <c r="S275" s="84"/>
      <c r="T275" s="85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145</v>
      </c>
      <c r="AU275" s="17" t="s">
        <v>82</v>
      </c>
    </row>
    <row r="276" s="13" customFormat="1">
      <c r="A276" s="13"/>
      <c r="B276" s="224"/>
      <c r="C276" s="225"/>
      <c r="D276" s="217" t="s">
        <v>147</v>
      </c>
      <c r="E276" s="226" t="s">
        <v>19</v>
      </c>
      <c r="F276" s="227" t="s">
        <v>419</v>
      </c>
      <c r="G276" s="225"/>
      <c r="H276" s="228">
        <v>3.6299999999999999</v>
      </c>
      <c r="I276" s="229"/>
      <c r="J276" s="225"/>
      <c r="K276" s="225"/>
      <c r="L276" s="230"/>
      <c r="M276" s="231"/>
      <c r="N276" s="232"/>
      <c r="O276" s="232"/>
      <c r="P276" s="232"/>
      <c r="Q276" s="232"/>
      <c r="R276" s="232"/>
      <c r="S276" s="232"/>
      <c r="T276" s="23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4" t="s">
        <v>147</v>
      </c>
      <c r="AU276" s="234" t="s">
        <v>82</v>
      </c>
      <c r="AV276" s="13" t="s">
        <v>82</v>
      </c>
      <c r="AW276" s="13" t="s">
        <v>33</v>
      </c>
      <c r="AX276" s="13" t="s">
        <v>72</v>
      </c>
      <c r="AY276" s="234" t="s">
        <v>134</v>
      </c>
    </row>
    <row r="277" s="2" customFormat="1" ht="22.2" customHeight="1">
      <c r="A277" s="38"/>
      <c r="B277" s="39"/>
      <c r="C277" s="204" t="s">
        <v>420</v>
      </c>
      <c r="D277" s="204" t="s">
        <v>136</v>
      </c>
      <c r="E277" s="205" t="s">
        <v>421</v>
      </c>
      <c r="F277" s="206" t="s">
        <v>422</v>
      </c>
      <c r="G277" s="207" t="s">
        <v>139</v>
      </c>
      <c r="H277" s="208">
        <v>76</v>
      </c>
      <c r="I277" s="209"/>
      <c r="J277" s="210">
        <f>ROUND(I277*H277,2)</f>
        <v>0</v>
      </c>
      <c r="K277" s="206" t="s">
        <v>140</v>
      </c>
      <c r="L277" s="44"/>
      <c r="M277" s="211" t="s">
        <v>19</v>
      </c>
      <c r="N277" s="212" t="s">
        <v>43</v>
      </c>
      <c r="O277" s="84"/>
      <c r="P277" s="213">
        <f>O277*H277</f>
        <v>0</v>
      </c>
      <c r="Q277" s="213">
        <v>4.0000000000000003E-05</v>
      </c>
      <c r="R277" s="213">
        <f>Q277*H277</f>
        <v>0.0030400000000000002</v>
      </c>
      <c r="S277" s="213">
        <v>0</v>
      </c>
      <c r="T277" s="214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15" t="s">
        <v>141</v>
      </c>
      <c r="AT277" s="215" t="s">
        <v>136</v>
      </c>
      <c r="AU277" s="215" t="s">
        <v>82</v>
      </c>
      <c r="AY277" s="17" t="s">
        <v>134</v>
      </c>
      <c r="BE277" s="216">
        <f>IF(N277="základní",J277,0)</f>
        <v>0</v>
      </c>
      <c r="BF277" s="216">
        <f>IF(N277="snížená",J277,0)</f>
        <v>0</v>
      </c>
      <c r="BG277" s="216">
        <f>IF(N277="zákl. přenesená",J277,0)</f>
        <v>0</v>
      </c>
      <c r="BH277" s="216">
        <f>IF(N277="sníž. přenesená",J277,0)</f>
        <v>0</v>
      </c>
      <c r="BI277" s="216">
        <f>IF(N277="nulová",J277,0)</f>
        <v>0</v>
      </c>
      <c r="BJ277" s="17" t="s">
        <v>80</v>
      </c>
      <c r="BK277" s="216">
        <f>ROUND(I277*H277,2)</f>
        <v>0</v>
      </c>
      <c r="BL277" s="17" t="s">
        <v>141</v>
      </c>
      <c r="BM277" s="215" t="s">
        <v>423</v>
      </c>
    </row>
    <row r="278" s="2" customFormat="1">
      <c r="A278" s="38"/>
      <c r="B278" s="39"/>
      <c r="C278" s="40"/>
      <c r="D278" s="217" t="s">
        <v>143</v>
      </c>
      <c r="E278" s="40"/>
      <c r="F278" s="218" t="s">
        <v>424</v>
      </c>
      <c r="G278" s="40"/>
      <c r="H278" s="40"/>
      <c r="I278" s="219"/>
      <c r="J278" s="40"/>
      <c r="K278" s="40"/>
      <c r="L278" s="44"/>
      <c r="M278" s="220"/>
      <c r="N278" s="221"/>
      <c r="O278" s="84"/>
      <c r="P278" s="84"/>
      <c r="Q278" s="84"/>
      <c r="R278" s="84"/>
      <c r="S278" s="84"/>
      <c r="T278" s="85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143</v>
      </c>
      <c r="AU278" s="17" t="s">
        <v>82</v>
      </c>
    </row>
    <row r="279" s="2" customFormat="1">
      <c r="A279" s="38"/>
      <c r="B279" s="39"/>
      <c r="C279" s="40"/>
      <c r="D279" s="222" t="s">
        <v>145</v>
      </c>
      <c r="E279" s="40"/>
      <c r="F279" s="223" t="s">
        <v>425</v>
      </c>
      <c r="G279" s="40"/>
      <c r="H279" s="40"/>
      <c r="I279" s="219"/>
      <c r="J279" s="40"/>
      <c r="K279" s="40"/>
      <c r="L279" s="44"/>
      <c r="M279" s="220"/>
      <c r="N279" s="221"/>
      <c r="O279" s="84"/>
      <c r="P279" s="84"/>
      <c r="Q279" s="84"/>
      <c r="R279" s="84"/>
      <c r="S279" s="84"/>
      <c r="T279" s="85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145</v>
      </c>
      <c r="AU279" s="17" t="s">
        <v>82</v>
      </c>
    </row>
    <row r="280" s="2" customFormat="1">
      <c r="A280" s="38"/>
      <c r="B280" s="39"/>
      <c r="C280" s="40"/>
      <c r="D280" s="217" t="s">
        <v>160</v>
      </c>
      <c r="E280" s="40"/>
      <c r="F280" s="235" t="s">
        <v>426</v>
      </c>
      <c r="G280" s="40"/>
      <c r="H280" s="40"/>
      <c r="I280" s="219"/>
      <c r="J280" s="40"/>
      <c r="K280" s="40"/>
      <c r="L280" s="44"/>
      <c r="M280" s="220"/>
      <c r="N280" s="221"/>
      <c r="O280" s="84"/>
      <c r="P280" s="84"/>
      <c r="Q280" s="84"/>
      <c r="R280" s="84"/>
      <c r="S280" s="84"/>
      <c r="T280" s="85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160</v>
      </c>
      <c r="AU280" s="17" t="s">
        <v>82</v>
      </c>
    </row>
    <row r="281" s="14" customFormat="1">
      <c r="A281" s="14"/>
      <c r="B281" s="236"/>
      <c r="C281" s="237"/>
      <c r="D281" s="217" t="s">
        <v>147</v>
      </c>
      <c r="E281" s="238" t="s">
        <v>19</v>
      </c>
      <c r="F281" s="239" t="s">
        <v>427</v>
      </c>
      <c r="G281" s="237"/>
      <c r="H281" s="238" t="s">
        <v>19</v>
      </c>
      <c r="I281" s="240"/>
      <c r="J281" s="237"/>
      <c r="K281" s="237"/>
      <c r="L281" s="241"/>
      <c r="M281" s="242"/>
      <c r="N281" s="243"/>
      <c r="O281" s="243"/>
      <c r="P281" s="243"/>
      <c r="Q281" s="243"/>
      <c r="R281" s="243"/>
      <c r="S281" s="243"/>
      <c r="T281" s="24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5" t="s">
        <v>147</v>
      </c>
      <c r="AU281" s="245" t="s">
        <v>82</v>
      </c>
      <c r="AV281" s="14" t="s">
        <v>80</v>
      </c>
      <c r="AW281" s="14" t="s">
        <v>33</v>
      </c>
      <c r="AX281" s="14" t="s">
        <v>72</v>
      </c>
      <c r="AY281" s="245" t="s">
        <v>134</v>
      </c>
    </row>
    <row r="282" s="13" customFormat="1">
      <c r="A282" s="13"/>
      <c r="B282" s="224"/>
      <c r="C282" s="225"/>
      <c r="D282" s="217" t="s">
        <v>147</v>
      </c>
      <c r="E282" s="226" t="s">
        <v>19</v>
      </c>
      <c r="F282" s="227" t="s">
        <v>428</v>
      </c>
      <c r="G282" s="225"/>
      <c r="H282" s="228">
        <v>36</v>
      </c>
      <c r="I282" s="229"/>
      <c r="J282" s="225"/>
      <c r="K282" s="225"/>
      <c r="L282" s="230"/>
      <c r="M282" s="231"/>
      <c r="N282" s="232"/>
      <c r="O282" s="232"/>
      <c r="P282" s="232"/>
      <c r="Q282" s="232"/>
      <c r="R282" s="232"/>
      <c r="S282" s="232"/>
      <c r="T282" s="23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4" t="s">
        <v>147</v>
      </c>
      <c r="AU282" s="234" t="s">
        <v>82</v>
      </c>
      <c r="AV282" s="13" t="s">
        <v>82</v>
      </c>
      <c r="AW282" s="13" t="s">
        <v>33</v>
      </c>
      <c r="AX282" s="13" t="s">
        <v>72</v>
      </c>
      <c r="AY282" s="234" t="s">
        <v>134</v>
      </c>
    </row>
    <row r="283" s="13" customFormat="1">
      <c r="A283" s="13"/>
      <c r="B283" s="224"/>
      <c r="C283" s="225"/>
      <c r="D283" s="217" t="s">
        <v>147</v>
      </c>
      <c r="E283" s="226" t="s">
        <v>19</v>
      </c>
      <c r="F283" s="227" t="s">
        <v>429</v>
      </c>
      <c r="G283" s="225"/>
      <c r="H283" s="228">
        <v>40</v>
      </c>
      <c r="I283" s="229"/>
      <c r="J283" s="225"/>
      <c r="K283" s="225"/>
      <c r="L283" s="230"/>
      <c r="M283" s="231"/>
      <c r="N283" s="232"/>
      <c r="O283" s="232"/>
      <c r="P283" s="232"/>
      <c r="Q283" s="232"/>
      <c r="R283" s="232"/>
      <c r="S283" s="232"/>
      <c r="T283" s="23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4" t="s">
        <v>147</v>
      </c>
      <c r="AU283" s="234" t="s">
        <v>82</v>
      </c>
      <c r="AV283" s="13" t="s">
        <v>82</v>
      </c>
      <c r="AW283" s="13" t="s">
        <v>33</v>
      </c>
      <c r="AX283" s="13" t="s">
        <v>72</v>
      </c>
      <c r="AY283" s="234" t="s">
        <v>134</v>
      </c>
    </row>
    <row r="284" s="12" customFormat="1" ht="22.8" customHeight="1">
      <c r="A284" s="12"/>
      <c r="B284" s="188"/>
      <c r="C284" s="189"/>
      <c r="D284" s="190" t="s">
        <v>71</v>
      </c>
      <c r="E284" s="202" t="s">
        <v>173</v>
      </c>
      <c r="F284" s="202" t="s">
        <v>430</v>
      </c>
      <c r="G284" s="189"/>
      <c r="H284" s="189"/>
      <c r="I284" s="192"/>
      <c r="J284" s="203">
        <f>BK284</f>
        <v>0</v>
      </c>
      <c r="K284" s="189"/>
      <c r="L284" s="194"/>
      <c r="M284" s="195"/>
      <c r="N284" s="196"/>
      <c r="O284" s="196"/>
      <c r="P284" s="197">
        <f>SUM(P285:P346)</f>
        <v>0</v>
      </c>
      <c r="Q284" s="196"/>
      <c r="R284" s="197">
        <f>SUM(R285:R346)</f>
        <v>16.281458820000001</v>
      </c>
      <c r="S284" s="196"/>
      <c r="T284" s="198">
        <f>SUM(T285:T346)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199" t="s">
        <v>80</v>
      </c>
      <c r="AT284" s="200" t="s">
        <v>71</v>
      </c>
      <c r="AU284" s="200" t="s">
        <v>80</v>
      </c>
      <c r="AY284" s="199" t="s">
        <v>134</v>
      </c>
      <c r="BK284" s="201">
        <f>SUM(BK285:BK346)</f>
        <v>0</v>
      </c>
    </row>
    <row r="285" s="2" customFormat="1" ht="19.8" customHeight="1">
      <c r="A285" s="38"/>
      <c r="B285" s="39"/>
      <c r="C285" s="204" t="s">
        <v>431</v>
      </c>
      <c r="D285" s="204" t="s">
        <v>136</v>
      </c>
      <c r="E285" s="205" t="s">
        <v>432</v>
      </c>
      <c r="F285" s="206" t="s">
        <v>433</v>
      </c>
      <c r="G285" s="207" t="s">
        <v>434</v>
      </c>
      <c r="H285" s="208">
        <v>11.300000000000001</v>
      </c>
      <c r="I285" s="209"/>
      <c r="J285" s="210">
        <f>ROUND(I285*H285,2)</f>
        <v>0</v>
      </c>
      <c r="K285" s="206" t="s">
        <v>140</v>
      </c>
      <c r="L285" s="44"/>
      <c r="M285" s="211" t="s">
        <v>19</v>
      </c>
      <c r="N285" s="212" t="s">
        <v>43</v>
      </c>
      <c r="O285" s="84"/>
      <c r="P285" s="213">
        <f>O285*H285</f>
        <v>0</v>
      </c>
      <c r="Q285" s="213">
        <v>0.0015</v>
      </c>
      <c r="R285" s="213">
        <f>Q285*H285</f>
        <v>0.01695</v>
      </c>
      <c r="S285" s="213">
        <v>0</v>
      </c>
      <c r="T285" s="214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15" t="s">
        <v>141</v>
      </c>
      <c r="AT285" s="215" t="s">
        <v>136</v>
      </c>
      <c r="AU285" s="215" t="s">
        <v>82</v>
      </c>
      <c r="AY285" s="17" t="s">
        <v>134</v>
      </c>
      <c r="BE285" s="216">
        <f>IF(N285="základní",J285,0)</f>
        <v>0</v>
      </c>
      <c r="BF285" s="216">
        <f>IF(N285="snížená",J285,0)</f>
        <v>0</v>
      </c>
      <c r="BG285" s="216">
        <f>IF(N285="zákl. přenesená",J285,0)</f>
        <v>0</v>
      </c>
      <c r="BH285" s="216">
        <f>IF(N285="sníž. přenesená",J285,0)</f>
        <v>0</v>
      </c>
      <c r="BI285" s="216">
        <f>IF(N285="nulová",J285,0)</f>
        <v>0</v>
      </c>
      <c r="BJ285" s="17" t="s">
        <v>80</v>
      </c>
      <c r="BK285" s="216">
        <f>ROUND(I285*H285,2)</f>
        <v>0</v>
      </c>
      <c r="BL285" s="17" t="s">
        <v>141</v>
      </c>
      <c r="BM285" s="215" t="s">
        <v>435</v>
      </c>
    </row>
    <row r="286" s="2" customFormat="1">
      <c r="A286" s="38"/>
      <c r="B286" s="39"/>
      <c r="C286" s="40"/>
      <c r="D286" s="217" t="s">
        <v>143</v>
      </c>
      <c r="E286" s="40"/>
      <c r="F286" s="218" t="s">
        <v>436</v>
      </c>
      <c r="G286" s="40"/>
      <c r="H286" s="40"/>
      <c r="I286" s="219"/>
      <c r="J286" s="40"/>
      <c r="K286" s="40"/>
      <c r="L286" s="44"/>
      <c r="M286" s="220"/>
      <c r="N286" s="221"/>
      <c r="O286" s="84"/>
      <c r="P286" s="84"/>
      <c r="Q286" s="84"/>
      <c r="R286" s="84"/>
      <c r="S286" s="84"/>
      <c r="T286" s="85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143</v>
      </c>
      <c r="AU286" s="17" t="s">
        <v>82</v>
      </c>
    </row>
    <row r="287" s="2" customFormat="1">
      <c r="A287" s="38"/>
      <c r="B287" s="39"/>
      <c r="C287" s="40"/>
      <c r="D287" s="222" t="s">
        <v>145</v>
      </c>
      <c r="E287" s="40"/>
      <c r="F287" s="223" t="s">
        <v>437</v>
      </c>
      <c r="G287" s="40"/>
      <c r="H287" s="40"/>
      <c r="I287" s="219"/>
      <c r="J287" s="40"/>
      <c r="K287" s="40"/>
      <c r="L287" s="44"/>
      <c r="M287" s="220"/>
      <c r="N287" s="221"/>
      <c r="O287" s="84"/>
      <c r="P287" s="84"/>
      <c r="Q287" s="84"/>
      <c r="R287" s="84"/>
      <c r="S287" s="84"/>
      <c r="T287" s="85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145</v>
      </c>
      <c r="AU287" s="17" t="s">
        <v>82</v>
      </c>
    </row>
    <row r="288" s="14" customFormat="1">
      <c r="A288" s="14"/>
      <c r="B288" s="236"/>
      <c r="C288" s="237"/>
      <c r="D288" s="217" t="s">
        <v>147</v>
      </c>
      <c r="E288" s="238" t="s">
        <v>19</v>
      </c>
      <c r="F288" s="239" t="s">
        <v>438</v>
      </c>
      <c r="G288" s="237"/>
      <c r="H288" s="238" t="s">
        <v>19</v>
      </c>
      <c r="I288" s="240"/>
      <c r="J288" s="237"/>
      <c r="K288" s="237"/>
      <c r="L288" s="241"/>
      <c r="M288" s="242"/>
      <c r="N288" s="243"/>
      <c r="O288" s="243"/>
      <c r="P288" s="243"/>
      <c r="Q288" s="243"/>
      <c r="R288" s="243"/>
      <c r="S288" s="243"/>
      <c r="T288" s="24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5" t="s">
        <v>147</v>
      </c>
      <c r="AU288" s="245" t="s">
        <v>82</v>
      </c>
      <c r="AV288" s="14" t="s">
        <v>80</v>
      </c>
      <c r="AW288" s="14" t="s">
        <v>33</v>
      </c>
      <c r="AX288" s="14" t="s">
        <v>72</v>
      </c>
      <c r="AY288" s="245" t="s">
        <v>134</v>
      </c>
    </row>
    <row r="289" s="13" customFormat="1">
      <c r="A289" s="13"/>
      <c r="B289" s="224"/>
      <c r="C289" s="225"/>
      <c r="D289" s="217" t="s">
        <v>147</v>
      </c>
      <c r="E289" s="226" t="s">
        <v>19</v>
      </c>
      <c r="F289" s="227" t="s">
        <v>439</v>
      </c>
      <c r="G289" s="225"/>
      <c r="H289" s="228">
        <v>11.300000000000001</v>
      </c>
      <c r="I289" s="229"/>
      <c r="J289" s="225"/>
      <c r="K289" s="225"/>
      <c r="L289" s="230"/>
      <c r="M289" s="231"/>
      <c r="N289" s="232"/>
      <c r="O289" s="232"/>
      <c r="P289" s="232"/>
      <c r="Q289" s="232"/>
      <c r="R289" s="232"/>
      <c r="S289" s="232"/>
      <c r="T289" s="23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4" t="s">
        <v>147</v>
      </c>
      <c r="AU289" s="234" t="s">
        <v>82</v>
      </c>
      <c r="AV289" s="13" t="s">
        <v>82</v>
      </c>
      <c r="AW289" s="13" t="s">
        <v>33</v>
      </c>
      <c r="AX289" s="13" t="s">
        <v>72</v>
      </c>
      <c r="AY289" s="234" t="s">
        <v>134</v>
      </c>
    </row>
    <row r="290" s="2" customFormat="1" ht="14.4" customHeight="1">
      <c r="A290" s="38"/>
      <c r="B290" s="39"/>
      <c r="C290" s="204" t="s">
        <v>440</v>
      </c>
      <c r="D290" s="204" t="s">
        <v>136</v>
      </c>
      <c r="E290" s="205" t="s">
        <v>441</v>
      </c>
      <c r="F290" s="206" t="s">
        <v>442</v>
      </c>
      <c r="G290" s="207" t="s">
        <v>217</v>
      </c>
      <c r="H290" s="208">
        <v>7</v>
      </c>
      <c r="I290" s="209"/>
      <c r="J290" s="210">
        <f>ROUND(I290*H290,2)</f>
        <v>0</v>
      </c>
      <c r="K290" s="206" t="s">
        <v>140</v>
      </c>
      <c r="L290" s="44"/>
      <c r="M290" s="211" t="s">
        <v>19</v>
      </c>
      <c r="N290" s="212" t="s">
        <v>43</v>
      </c>
      <c r="O290" s="84"/>
      <c r="P290" s="213">
        <f>O290*H290</f>
        <v>0</v>
      </c>
      <c r="Q290" s="213">
        <v>0</v>
      </c>
      <c r="R290" s="213">
        <f>Q290*H290</f>
        <v>0</v>
      </c>
      <c r="S290" s="213">
        <v>0</v>
      </c>
      <c r="T290" s="214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15" t="s">
        <v>141</v>
      </c>
      <c r="AT290" s="215" t="s">
        <v>136</v>
      </c>
      <c r="AU290" s="215" t="s">
        <v>82</v>
      </c>
      <c r="AY290" s="17" t="s">
        <v>134</v>
      </c>
      <c r="BE290" s="216">
        <f>IF(N290="základní",J290,0)</f>
        <v>0</v>
      </c>
      <c r="BF290" s="216">
        <f>IF(N290="snížená",J290,0)</f>
        <v>0</v>
      </c>
      <c r="BG290" s="216">
        <f>IF(N290="zákl. přenesená",J290,0)</f>
        <v>0</v>
      </c>
      <c r="BH290" s="216">
        <f>IF(N290="sníž. přenesená",J290,0)</f>
        <v>0</v>
      </c>
      <c r="BI290" s="216">
        <f>IF(N290="nulová",J290,0)</f>
        <v>0</v>
      </c>
      <c r="BJ290" s="17" t="s">
        <v>80</v>
      </c>
      <c r="BK290" s="216">
        <f>ROUND(I290*H290,2)</f>
        <v>0</v>
      </c>
      <c r="BL290" s="17" t="s">
        <v>141</v>
      </c>
      <c r="BM290" s="215" t="s">
        <v>443</v>
      </c>
    </row>
    <row r="291" s="2" customFormat="1">
      <c r="A291" s="38"/>
      <c r="B291" s="39"/>
      <c r="C291" s="40"/>
      <c r="D291" s="217" t="s">
        <v>143</v>
      </c>
      <c r="E291" s="40"/>
      <c r="F291" s="218" t="s">
        <v>444</v>
      </c>
      <c r="G291" s="40"/>
      <c r="H291" s="40"/>
      <c r="I291" s="219"/>
      <c r="J291" s="40"/>
      <c r="K291" s="40"/>
      <c r="L291" s="44"/>
      <c r="M291" s="220"/>
      <c r="N291" s="221"/>
      <c r="O291" s="84"/>
      <c r="P291" s="84"/>
      <c r="Q291" s="84"/>
      <c r="R291" s="84"/>
      <c r="S291" s="84"/>
      <c r="T291" s="85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143</v>
      </c>
      <c r="AU291" s="17" t="s">
        <v>82</v>
      </c>
    </row>
    <row r="292" s="2" customFormat="1">
      <c r="A292" s="38"/>
      <c r="B292" s="39"/>
      <c r="C292" s="40"/>
      <c r="D292" s="222" t="s">
        <v>145</v>
      </c>
      <c r="E292" s="40"/>
      <c r="F292" s="223" t="s">
        <v>445</v>
      </c>
      <c r="G292" s="40"/>
      <c r="H292" s="40"/>
      <c r="I292" s="219"/>
      <c r="J292" s="40"/>
      <c r="K292" s="40"/>
      <c r="L292" s="44"/>
      <c r="M292" s="220"/>
      <c r="N292" s="221"/>
      <c r="O292" s="84"/>
      <c r="P292" s="84"/>
      <c r="Q292" s="84"/>
      <c r="R292" s="84"/>
      <c r="S292" s="84"/>
      <c r="T292" s="85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145</v>
      </c>
      <c r="AU292" s="17" t="s">
        <v>82</v>
      </c>
    </row>
    <row r="293" s="14" customFormat="1">
      <c r="A293" s="14"/>
      <c r="B293" s="236"/>
      <c r="C293" s="237"/>
      <c r="D293" s="217" t="s">
        <v>147</v>
      </c>
      <c r="E293" s="238" t="s">
        <v>19</v>
      </c>
      <c r="F293" s="239" t="s">
        <v>446</v>
      </c>
      <c r="G293" s="237"/>
      <c r="H293" s="238" t="s">
        <v>19</v>
      </c>
      <c r="I293" s="240"/>
      <c r="J293" s="237"/>
      <c r="K293" s="237"/>
      <c r="L293" s="241"/>
      <c r="M293" s="242"/>
      <c r="N293" s="243"/>
      <c r="O293" s="243"/>
      <c r="P293" s="243"/>
      <c r="Q293" s="243"/>
      <c r="R293" s="243"/>
      <c r="S293" s="243"/>
      <c r="T293" s="24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5" t="s">
        <v>147</v>
      </c>
      <c r="AU293" s="245" t="s">
        <v>82</v>
      </c>
      <c r="AV293" s="14" t="s">
        <v>80</v>
      </c>
      <c r="AW293" s="14" t="s">
        <v>33</v>
      </c>
      <c r="AX293" s="14" t="s">
        <v>72</v>
      </c>
      <c r="AY293" s="245" t="s">
        <v>134</v>
      </c>
    </row>
    <row r="294" s="13" customFormat="1">
      <c r="A294" s="13"/>
      <c r="B294" s="224"/>
      <c r="C294" s="225"/>
      <c r="D294" s="217" t="s">
        <v>147</v>
      </c>
      <c r="E294" s="226" t="s">
        <v>19</v>
      </c>
      <c r="F294" s="227" t="s">
        <v>447</v>
      </c>
      <c r="G294" s="225"/>
      <c r="H294" s="228">
        <v>7</v>
      </c>
      <c r="I294" s="229"/>
      <c r="J294" s="225"/>
      <c r="K294" s="225"/>
      <c r="L294" s="230"/>
      <c r="M294" s="231"/>
      <c r="N294" s="232"/>
      <c r="O294" s="232"/>
      <c r="P294" s="232"/>
      <c r="Q294" s="232"/>
      <c r="R294" s="232"/>
      <c r="S294" s="232"/>
      <c r="T294" s="23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4" t="s">
        <v>147</v>
      </c>
      <c r="AU294" s="234" t="s">
        <v>82</v>
      </c>
      <c r="AV294" s="13" t="s">
        <v>82</v>
      </c>
      <c r="AW294" s="13" t="s">
        <v>33</v>
      </c>
      <c r="AX294" s="13" t="s">
        <v>72</v>
      </c>
      <c r="AY294" s="234" t="s">
        <v>134</v>
      </c>
    </row>
    <row r="295" s="2" customFormat="1" ht="22.2" customHeight="1">
      <c r="A295" s="38"/>
      <c r="B295" s="39"/>
      <c r="C295" s="204" t="s">
        <v>448</v>
      </c>
      <c r="D295" s="204" t="s">
        <v>136</v>
      </c>
      <c r="E295" s="205" t="s">
        <v>449</v>
      </c>
      <c r="F295" s="206" t="s">
        <v>450</v>
      </c>
      <c r="G295" s="207" t="s">
        <v>217</v>
      </c>
      <c r="H295" s="208">
        <v>7</v>
      </c>
      <c r="I295" s="209"/>
      <c r="J295" s="210">
        <f>ROUND(I295*H295,2)</f>
        <v>0</v>
      </c>
      <c r="K295" s="206" t="s">
        <v>140</v>
      </c>
      <c r="L295" s="44"/>
      <c r="M295" s="211" t="s">
        <v>19</v>
      </c>
      <c r="N295" s="212" t="s">
        <v>43</v>
      </c>
      <c r="O295" s="84"/>
      <c r="P295" s="213">
        <f>O295*H295</f>
        <v>0</v>
      </c>
      <c r="Q295" s="213">
        <v>0.0043800000000000002</v>
      </c>
      <c r="R295" s="213">
        <f>Q295*H295</f>
        <v>0.03066</v>
      </c>
      <c r="S295" s="213">
        <v>0</v>
      </c>
      <c r="T295" s="214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15" t="s">
        <v>141</v>
      </c>
      <c r="AT295" s="215" t="s">
        <v>136</v>
      </c>
      <c r="AU295" s="215" t="s">
        <v>82</v>
      </c>
      <c r="AY295" s="17" t="s">
        <v>134</v>
      </c>
      <c r="BE295" s="216">
        <f>IF(N295="základní",J295,0)</f>
        <v>0</v>
      </c>
      <c r="BF295" s="216">
        <f>IF(N295="snížená",J295,0)</f>
        <v>0</v>
      </c>
      <c r="BG295" s="216">
        <f>IF(N295="zákl. přenesená",J295,0)</f>
        <v>0</v>
      </c>
      <c r="BH295" s="216">
        <f>IF(N295="sníž. přenesená",J295,0)</f>
        <v>0</v>
      </c>
      <c r="BI295" s="216">
        <f>IF(N295="nulová",J295,0)</f>
        <v>0</v>
      </c>
      <c r="BJ295" s="17" t="s">
        <v>80</v>
      </c>
      <c r="BK295" s="216">
        <f>ROUND(I295*H295,2)</f>
        <v>0</v>
      </c>
      <c r="BL295" s="17" t="s">
        <v>141</v>
      </c>
      <c r="BM295" s="215" t="s">
        <v>451</v>
      </c>
    </row>
    <row r="296" s="2" customFormat="1">
      <c r="A296" s="38"/>
      <c r="B296" s="39"/>
      <c r="C296" s="40"/>
      <c r="D296" s="217" t="s">
        <v>143</v>
      </c>
      <c r="E296" s="40"/>
      <c r="F296" s="218" t="s">
        <v>452</v>
      </c>
      <c r="G296" s="40"/>
      <c r="H296" s="40"/>
      <c r="I296" s="219"/>
      <c r="J296" s="40"/>
      <c r="K296" s="40"/>
      <c r="L296" s="44"/>
      <c r="M296" s="220"/>
      <c r="N296" s="221"/>
      <c r="O296" s="84"/>
      <c r="P296" s="84"/>
      <c r="Q296" s="84"/>
      <c r="R296" s="84"/>
      <c r="S296" s="84"/>
      <c r="T296" s="85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143</v>
      </c>
      <c r="AU296" s="17" t="s">
        <v>82</v>
      </c>
    </row>
    <row r="297" s="2" customFormat="1">
      <c r="A297" s="38"/>
      <c r="B297" s="39"/>
      <c r="C297" s="40"/>
      <c r="D297" s="222" t="s">
        <v>145</v>
      </c>
      <c r="E297" s="40"/>
      <c r="F297" s="223" t="s">
        <v>453</v>
      </c>
      <c r="G297" s="40"/>
      <c r="H297" s="40"/>
      <c r="I297" s="219"/>
      <c r="J297" s="40"/>
      <c r="K297" s="40"/>
      <c r="L297" s="44"/>
      <c r="M297" s="220"/>
      <c r="N297" s="221"/>
      <c r="O297" s="84"/>
      <c r="P297" s="84"/>
      <c r="Q297" s="84"/>
      <c r="R297" s="84"/>
      <c r="S297" s="84"/>
      <c r="T297" s="85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145</v>
      </c>
      <c r="AU297" s="17" t="s">
        <v>82</v>
      </c>
    </row>
    <row r="298" s="14" customFormat="1">
      <c r="A298" s="14"/>
      <c r="B298" s="236"/>
      <c r="C298" s="237"/>
      <c r="D298" s="217" t="s">
        <v>147</v>
      </c>
      <c r="E298" s="238" t="s">
        <v>19</v>
      </c>
      <c r="F298" s="239" t="s">
        <v>454</v>
      </c>
      <c r="G298" s="237"/>
      <c r="H298" s="238" t="s">
        <v>19</v>
      </c>
      <c r="I298" s="240"/>
      <c r="J298" s="237"/>
      <c r="K298" s="237"/>
      <c r="L298" s="241"/>
      <c r="M298" s="242"/>
      <c r="N298" s="243"/>
      <c r="O298" s="243"/>
      <c r="P298" s="243"/>
      <c r="Q298" s="243"/>
      <c r="R298" s="243"/>
      <c r="S298" s="243"/>
      <c r="T298" s="24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5" t="s">
        <v>147</v>
      </c>
      <c r="AU298" s="245" t="s">
        <v>82</v>
      </c>
      <c r="AV298" s="14" t="s">
        <v>80</v>
      </c>
      <c r="AW298" s="14" t="s">
        <v>33</v>
      </c>
      <c r="AX298" s="14" t="s">
        <v>72</v>
      </c>
      <c r="AY298" s="245" t="s">
        <v>134</v>
      </c>
    </row>
    <row r="299" s="13" customFormat="1">
      <c r="A299" s="13"/>
      <c r="B299" s="224"/>
      <c r="C299" s="225"/>
      <c r="D299" s="217" t="s">
        <v>147</v>
      </c>
      <c r="E299" s="226" t="s">
        <v>19</v>
      </c>
      <c r="F299" s="227" t="s">
        <v>447</v>
      </c>
      <c r="G299" s="225"/>
      <c r="H299" s="228">
        <v>7</v>
      </c>
      <c r="I299" s="229"/>
      <c r="J299" s="225"/>
      <c r="K299" s="225"/>
      <c r="L299" s="230"/>
      <c r="M299" s="231"/>
      <c r="N299" s="232"/>
      <c r="O299" s="232"/>
      <c r="P299" s="232"/>
      <c r="Q299" s="232"/>
      <c r="R299" s="232"/>
      <c r="S299" s="232"/>
      <c r="T299" s="23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4" t="s">
        <v>147</v>
      </c>
      <c r="AU299" s="234" t="s">
        <v>82</v>
      </c>
      <c r="AV299" s="13" t="s">
        <v>82</v>
      </c>
      <c r="AW299" s="13" t="s">
        <v>33</v>
      </c>
      <c r="AX299" s="13" t="s">
        <v>72</v>
      </c>
      <c r="AY299" s="234" t="s">
        <v>134</v>
      </c>
    </row>
    <row r="300" s="2" customFormat="1" ht="22.2" customHeight="1">
      <c r="A300" s="38"/>
      <c r="B300" s="39"/>
      <c r="C300" s="204" t="s">
        <v>455</v>
      </c>
      <c r="D300" s="204" t="s">
        <v>136</v>
      </c>
      <c r="E300" s="205" t="s">
        <v>456</v>
      </c>
      <c r="F300" s="206" t="s">
        <v>457</v>
      </c>
      <c r="G300" s="207" t="s">
        <v>217</v>
      </c>
      <c r="H300" s="208">
        <v>7</v>
      </c>
      <c r="I300" s="209"/>
      <c r="J300" s="210">
        <f>ROUND(I300*H300,2)</f>
        <v>0</v>
      </c>
      <c r="K300" s="206" t="s">
        <v>140</v>
      </c>
      <c r="L300" s="44"/>
      <c r="M300" s="211" t="s">
        <v>19</v>
      </c>
      <c r="N300" s="212" t="s">
        <v>43</v>
      </c>
      <c r="O300" s="84"/>
      <c r="P300" s="213">
        <f>O300*H300</f>
        <v>0</v>
      </c>
      <c r="Q300" s="213">
        <v>0.00018000000000000001</v>
      </c>
      <c r="R300" s="213">
        <f>Q300*H300</f>
        <v>0.0012600000000000001</v>
      </c>
      <c r="S300" s="213">
        <v>0</v>
      </c>
      <c r="T300" s="214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15" t="s">
        <v>141</v>
      </c>
      <c r="AT300" s="215" t="s">
        <v>136</v>
      </c>
      <c r="AU300" s="215" t="s">
        <v>82</v>
      </c>
      <c r="AY300" s="17" t="s">
        <v>134</v>
      </c>
      <c r="BE300" s="216">
        <f>IF(N300="základní",J300,0)</f>
        <v>0</v>
      </c>
      <c r="BF300" s="216">
        <f>IF(N300="snížená",J300,0)</f>
        <v>0</v>
      </c>
      <c r="BG300" s="216">
        <f>IF(N300="zákl. přenesená",J300,0)</f>
        <v>0</v>
      </c>
      <c r="BH300" s="216">
        <f>IF(N300="sníž. přenesená",J300,0)</f>
        <v>0</v>
      </c>
      <c r="BI300" s="216">
        <f>IF(N300="nulová",J300,0)</f>
        <v>0</v>
      </c>
      <c r="BJ300" s="17" t="s">
        <v>80</v>
      </c>
      <c r="BK300" s="216">
        <f>ROUND(I300*H300,2)</f>
        <v>0</v>
      </c>
      <c r="BL300" s="17" t="s">
        <v>141</v>
      </c>
      <c r="BM300" s="215" t="s">
        <v>458</v>
      </c>
    </row>
    <row r="301" s="2" customFormat="1">
      <c r="A301" s="38"/>
      <c r="B301" s="39"/>
      <c r="C301" s="40"/>
      <c r="D301" s="217" t="s">
        <v>143</v>
      </c>
      <c r="E301" s="40"/>
      <c r="F301" s="218" t="s">
        <v>459</v>
      </c>
      <c r="G301" s="40"/>
      <c r="H301" s="40"/>
      <c r="I301" s="219"/>
      <c r="J301" s="40"/>
      <c r="K301" s="40"/>
      <c r="L301" s="44"/>
      <c r="M301" s="220"/>
      <c r="N301" s="221"/>
      <c r="O301" s="84"/>
      <c r="P301" s="84"/>
      <c r="Q301" s="84"/>
      <c r="R301" s="84"/>
      <c r="S301" s="84"/>
      <c r="T301" s="85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143</v>
      </c>
      <c r="AU301" s="17" t="s">
        <v>82</v>
      </c>
    </row>
    <row r="302" s="2" customFormat="1">
      <c r="A302" s="38"/>
      <c r="B302" s="39"/>
      <c r="C302" s="40"/>
      <c r="D302" s="222" t="s">
        <v>145</v>
      </c>
      <c r="E302" s="40"/>
      <c r="F302" s="223" t="s">
        <v>460</v>
      </c>
      <c r="G302" s="40"/>
      <c r="H302" s="40"/>
      <c r="I302" s="219"/>
      <c r="J302" s="40"/>
      <c r="K302" s="40"/>
      <c r="L302" s="44"/>
      <c r="M302" s="220"/>
      <c r="N302" s="221"/>
      <c r="O302" s="84"/>
      <c r="P302" s="84"/>
      <c r="Q302" s="84"/>
      <c r="R302" s="84"/>
      <c r="S302" s="84"/>
      <c r="T302" s="85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145</v>
      </c>
      <c r="AU302" s="17" t="s">
        <v>82</v>
      </c>
    </row>
    <row r="303" s="2" customFormat="1" ht="22.2" customHeight="1">
      <c r="A303" s="38"/>
      <c r="B303" s="39"/>
      <c r="C303" s="204" t="s">
        <v>461</v>
      </c>
      <c r="D303" s="204" t="s">
        <v>136</v>
      </c>
      <c r="E303" s="205" t="s">
        <v>462</v>
      </c>
      <c r="F303" s="206" t="s">
        <v>463</v>
      </c>
      <c r="G303" s="207" t="s">
        <v>217</v>
      </c>
      <c r="H303" s="208">
        <v>7</v>
      </c>
      <c r="I303" s="209"/>
      <c r="J303" s="210">
        <f>ROUND(I303*H303,2)</f>
        <v>0</v>
      </c>
      <c r="K303" s="206" t="s">
        <v>140</v>
      </c>
      <c r="L303" s="44"/>
      <c r="M303" s="211" t="s">
        <v>19</v>
      </c>
      <c r="N303" s="212" t="s">
        <v>43</v>
      </c>
      <c r="O303" s="84"/>
      <c r="P303" s="213">
        <f>O303*H303</f>
        <v>0</v>
      </c>
      <c r="Q303" s="213">
        <v>0.0057000000000000002</v>
      </c>
      <c r="R303" s="213">
        <f>Q303*H303</f>
        <v>0.039900000000000005</v>
      </c>
      <c r="S303" s="213">
        <v>0</v>
      </c>
      <c r="T303" s="214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15" t="s">
        <v>141</v>
      </c>
      <c r="AT303" s="215" t="s">
        <v>136</v>
      </c>
      <c r="AU303" s="215" t="s">
        <v>82</v>
      </c>
      <c r="AY303" s="17" t="s">
        <v>134</v>
      </c>
      <c r="BE303" s="216">
        <f>IF(N303="základní",J303,0)</f>
        <v>0</v>
      </c>
      <c r="BF303" s="216">
        <f>IF(N303="snížená",J303,0)</f>
        <v>0</v>
      </c>
      <c r="BG303" s="216">
        <f>IF(N303="zákl. přenesená",J303,0)</f>
        <v>0</v>
      </c>
      <c r="BH303" s="216">
        <f>IF(N303="sníž. přenesená",J303,0)</f>
        <v>0</v>
      </c>
      <c r="BI303" s="216">
        <f>IF(N303="nulová",J303,0)</f>
        <v>0</v>
      </c>
      <c r="BJ303" s="17" t="s">
        <v>80</v>
      </c>
      <c r="BK303" s="216">
        <f>ROUND(I303*H303,2)</f>
        <v>0</v>
      </c>
      <c r="BL303" s="17" t="s">
        <v>141</v>
      </c>
      <c r="BM303" s="215" t="s">
        <v>464</v>
      </c>
    </row>
    <row r="304" s="2" customFormat="1">
      <c r="A304" s="38"/>
      <c r="B304" s="39"/>
      <c r="C304" s="40"/>
      <c r="D304" s="217" t="s">
        <v>143</v>
      </c>
      <c r="E304" s="40"/>
      <c r="F304" s="218" t="s">
        <v>465</v>
      </c>
      <c r="G304" s="40"/>
      <c r="H304" s="40"/>
      <c r="I304" s="219"/>
      <c r="J304" s="40"/>
      <c r="K304" s="40"/>
      <c r="L304" s="44"/>
      <c r="M304" s="220"/>
      <c r="N304" s="221"/>
      <c r="O304" s="84"/>
      <c r="P304" s="84"/>
      <c r="Q304" s="84"/>
      <c r="R304" s="84"/>
      <c r="S304" s="84"/>
      <c r="T304" s="85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143</v>
      </c>
      <c r="AU304" s="17" t="s">
        <v>82</v>
      </c>
    </row>
    <row r="305" s="2" customFormat="1">
      <c r="A305" s="38"/>
      <c r="B305" s="39"/>
      <c r="C305" s="40"/>
      <c r="D305" s="222" t="s">
        <v>145</v>
      </c>
      <c r="E305" s="40"/>
      <c r="F305" s="223" t="s">
        <v>466</v>
      </c>
      <c r="G305" s="40"/>
      <c r="H305" s="40"/>
      <c r="I305" s="219"/>
      <c r="J305" s="40"/>
      <c r="K305" s="40"/>
      <c r="L305" s="44"/>
      <c r="M305" s="220"/>
      <c r="N305" s="221"/>
      <c r="O305" s="84"/>
      <c r="P305" s="84"/>
      <c r="Q305" s="84"/>
      <c r="R305" s="84"/>
      <c r="S305" s="84"/>
      <c r="T305" s="85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145</v>
      </c>
      <c r="AU305" s="17" t="s">
        <v>82</v>
      </c>
    </row>
    <row r="306" s="2" customFormat="1">
      <c r="A306" s="38"/>
      <c r="B306" s="39"/>
      <c r="C306" s="40"/>
      <c r="D306" s="217" t="s">
        <v>160</v>
      </c>
      <c r="E306" s="40"/>
      <c r="F306" s="235" t="s">
        <v>467</v>
      </c>
      <c r="G306" s="40"/>
      <c r="H306" s="40"/>
      <c r="I306" s="219"/>
      <c r="J306" s="40"/>
      <c r="K306" s="40"/>
      <c r="L306" s="44"/>
      <c r="M306" s="220"/>
      <c r="N306" s="221"/>
      <c r="O306" s="84"/>
      <c r="P306" s="84"/>
      <c r="Q306" s="84"/>
      <c r="R306" s="84"/>
      <c r="S306" s="84"/>
      <c r="T306" s="85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160</v>
      </c>
      <c r="AU306" s="17" t="s">
        <v>82</v>
      </c>
    </row>
    <row r="307" s="14" customFormat="1">
      <c r="A307" s="14"/>
      <c r="B307" s="236"/>
      <c r="C307" s="237"/>
      <c r="D307" s="217" t="s">
        <v>147</v>
      </c>
      <c r="E307" s="238" t="s">
        <v>19</v>
      </c>
      <c r="F307" s="239" t="s">
        <v>468</v>
      </c>
      <c r="G307" s="237"/>
      <c r="H307" s="238" t="s">
        <v>19</v>
      </c>
      <c r="I307" s="240"/>
      <c r="J307" s="237"/>
      <c r="K307" s="237"/>
      <c r="L307" s="241"/>
      <c r="M307" s="242"/>
      <c r="N307" s="243"/>
      <c r="O307" s="243"/>
      <c r="P307" s="243"/>
      <c r="Q307" s="243"/>
      <c r="R307" s="243"/>
      <c r="S307" s="243"/>
      <c r="T307" s="24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5" t="s">
        <v>147</v>
      </c>
      <c r="AU307" s="245" t="s">
        <v>82</v>
      </c>
      <c r="AV307" s="14" t="s">
        <v>80</v>
      </c>
      <c r="AW307" s="14" t="s">
        <v>33</v>
      </c>
      <c r="AX307" s="14" t="s">
        <v>72</v>
      </c>
      <c r="AY307" s="245" t="s">
        <v>134</v>
      </c>
    </row>
    <row r="308" s="13" customFormat="1">
      <c r="A308" s="13"/>
      <c r="B308" s="224"/>
      <c r="C308" s="225"/>
      <c r="D308" s="217" t="s">
        <v>147</v>
      </c>
      <c r="E308" s="226" t="s">
        <v>19</v>
      </c>
      <c r="F308" s="227" t="s">
        <v>447</v>
      </c>
      <c r="G308" s="225"/>
      <c r="H308" s="228">
        <v>7</v>
      </c>
      <c r="I308" s="229"/>
      <c r="J308" s="225"/>
      <c r="K308" s="225"/>
      <c r="L308" s="230"/>
      <c r="M308" s="231"/>
      <c r="N308" s="232"/>
      <c r="O308" s="232"/>
      <c r="P308" s="232"/>
      <c r="Q308" s="232"/>
      <c r="R308" s="232"/>
      <c r="S308" s="232"/>
      <c r="T308" s="23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4" t="s">
        <v>147</v>
      </c>
      <c r="AU308" s="234" t="s">
        <v>82</v>
      </c>
      <c r="AV308" s="13" t="s">
        <v>82</v>
      </c>
      <c r="AW308" s="13" t="s">
        <v>33</v>
      </c>
      <c r="AX308" s="13" t="s">
        <v>72</v>
      </c>
      <c r="AY308" s="234" t="s">
        <v>134</v>
      </c>
    </row>
    <row r="309" s="2" customFormat="1" ht="30" customHeight="1">
      <c r="A309" s="38"/>
      <c r="B309" s="39"/>
      <c r="C309" s="204" t="s">
        <v>469</v>
      </c>
      <c r="D309" s="204" t="s">
        <v>136</v>
      </c>
      <c r="E309" s="205" t="s">
        <v>470</v>
      </c>
      <c r="F309" s="206" t="s">
        <v>471</v>
      </c>
      <c r="G309" s="207" t="s">
        <v>225</v>
      </c>
      <c r="H309" s="208">
        <v>3.556</v>
      </c>
      <c r="I309" s="209"/>
      <c r="J309" s="210">
        <f>ROUND(I309*H309,2)</f>
        <v>0</v>
      </c>
      <c r="K309" s="206" t="s">
        <v>140</v>
      </c>
      <c r="L309" s="44"/>
      <c r="M309" s="211" t="s">
        <v>19</v>
      </c>
      <c r="N309" s="212" t="s">
        <v>43</v>
      </c>
      <c r="O309" s="84"/>
      <c r="P309" s="213">
        <f>O309*H309</f>
        <v>0</v>
      </c>
      <c r="Q309" s="213">
        <v>2.5018699999999998</v>
      </c>
      <c r="R309" s="213">
        <f>Q309*H309</f>
        <v>8.8966497199999992</v>
      </c>
      <c r="S309" s="213">
        <v>0</v>
      </c>
      <c r="T309" s="214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15" t="s">
        <v>141</v>
      </c>
      <c r="AT309" s="215" t="s">
        <v>136</v>
      </c>
      <c r="AU309" s="215" t="s">
        <v>82</v>
      </c>
      <c r="AY309" s="17" t="s">
        <v>134</v>
      </c>
      <c r="BE309" s="216">
        <f>IF(N309="základní",J309,0)</f>
        <v>0</v>
      </c>
      <c r="BF309" s="216">
        <f>IF(N309="snížená",J309,0)</f>
        <v>0</v>
      </c>
      <c r="BG309" s="216">
        <f>IF(N309="zákl. přenesená",J309,0)</f>
        <v>0</v>
      </c>
      <c r="BH309" s="216">
        <f>IF(N309="sníž. přenesená",J309,0)</f>
        <v>0</v>
      </c>
      <c r="BI309" s="216">
        <f>IF(N309="nulová",J309,0)</f>
        <v>0</v>
      </c>
      <c r="BJ309" s="17" t="s">
        <v>80</v>
      </c>
      <c r="BK309" s="216">
        <f>ROUND(I309*H309,2)</f>
        <v>0</v>
      </c>
      <c r="BL309" s="17" t="s">
        <v>141</v>
      </c>
      <c r="BM309" s="215" t="s">
        <v>472</v>
      </c>
    </row>
    <row r="310" s="2" customFormat="1">
      <c r="A310" s="38"/>
      <c r="B310" s="39"/>
      <c r="C310" s="40"/>
      <c r="D310" s="217" t="s">
        <v>143</v>
      </c>
      <c r="E310" s="40"/>
      <c r="F310" s="218" t="s">
        <v>473</v>
      </c>
      <c r="G310" s="40"/>
      <c r="H310" s="40"/>
      <c r="I310" s="219"/>
      <c r="J310" s="40"/>
      <c r="K310" s="40"/>
      <c r="L310" s="44"/>
      <c r="M310" s="220"/>
      <c r="N310" s="221"/>
      <c r="O310" s="84"/>
      <c r="P310" s="84"/>
      <c r="Q310" s="84"/>
      <c r="R310" s="84"/>
      <c r="S310" s="84"/>
      <c r="T310" s="85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143</v>
      </c>
      <c r="AU310" s="17" t="s">
        <v>82</v>
      </c>
    </row>
    <row r="311" s="2" customFormat="1">
      <c r="A311" s="38"/>
      <c r="B311" s="39"/>
      <c r="C311" s="40"/>
      <c r="D311" s="222" t="s">
        <v>145</v>
      </c>
      <c r="E311" s="40"/>
      <c r="F311" s="223" t="s">
        <v>474</v>
      </c>
      <c r="G311" s="40"/>
      <c r="H311" s="40"/>
      <c r="I311" s="219"/>
      <c r="J311" s="40"/>
      <c r="K311" s="40"/>
      <c r="L311" s="44"/>
      <c r="M311" s="220"/>
      <c r="N311" s="221"/>
      <c r="O311" s="84"/>
      <c r="P311" s="84"/>
      <c r="Q311" s="84"/>
      <c r="R311" s="84"/>
      <c r="S311" s="84"/>
      <c r="T311" s="85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7" t="s">
        <v>145</v>
      </c>
      <c r="AU311" s="17" t="s">
        <v>82</v>
      </c>
    </row>
    <row r="312" s="13" customFormat="1">
      <c r="A312" s="13"/>
      <c r="B312" s="224"/>
      <c r="C312" s="225"/>
      <c r="D312" s="217" t="s">
        <v>147</v>
      </c>
      <c r="E312" s="226" t="s">
        <v>19</v>
      </c>
      <c r="F312" s="227" t="s">
        <v>475</v>
      </c>
      <c r="G312" s="225"/>
      <c r="H312" s="228">
        <v>3.556</v>
      </c>
      <c r="I312" s="229"/>
      <c r="J312" s="225"/>
      <c r="K312" s="225"/>
      <c r="L312" s="230"/>
      <c r="M312" s="231"/>
      <c r="N312" s="232"/>
      <c r="O312" s="232"/>
      <c r="P312" s="232"/>
      <c r="Q312" s="232"/>
      <c r="R312" s="232"/>
      <c r="S312" s="232"/>
      <c r="T312" s="23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4" t="s">
        <v>147</v>
      </c>
      <c r="AU312" s="234" t="s">
        <v>82</v>
      </c>
      <c r="AV312" s="13" t="s">
        <v>82</v>
      </c>
      <c r="AW312" s="13" t="s">
        <v>33</v>
      </c>
      <c r="AX312" s="13" t="s">
        <v>72</v>
      </c>
      <c r="AY312" s="234" t="s">
        <v>134</v>
      </c>
    </row>
    <row r="313" s="2" customFormat="1" ht="30" customHeight="1">
      <c r="A313" s="38"/>
      <c r="B313" s="39"/>
      <c r="C313" s="204" t="s">
        <v>476</v>
      </c>
      <c r="D313" s="204" t="s">
        <v>136</v>
      </c>
      <c r="E313" s="205" t="s">
        <v>477</v>
      </c>
      <c r="F313" s="206" t="s">
        <v>478</v>
      </c>
      <c r="G313" s="207" t="s">
        <v>225</v>
      </c>
      <c r="H313" s="208">
        <v>0.78000000000000003</v>
      </c>
      <c r="I313" s="209"/>
      <c r="J313" s="210">
        <f>ROUND(I313*H313,2)</f>
        <v>0</v>
      </c>
      <c r="K313" s="206" t="s">
        <v>140</v>
      </c>
      <c r="L313" s="44"/>
      <c r="M313" s="211" t="s">
        <v>19</v>
      </c>
      <c r="N313" s="212" t="s">
        <v>43</v>
      </c>
      <c r="O313" s="84"/>
      <c r="P313" s="213">
        <f>O313*H313</f>
        <v>0</v>
      </c>
      <c r="Q313" s="213">
        <v>2.5018699999999998</v>
      </c>
      <c r="R313" s="213">
        <f>Q313*H313</f>
        <v>1.9514585999999998</v>
      </c>
      <c r="S313" s="213">
        <v>0</v>
      </c>
      <c r="T313" s="214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15" t="s">
        <v>141</v>
      </c>
      <c r="AT313" s="215" t="s">
        <v>136</v>
      </c>
      <c r="AU313" s="215" t="s">
        <v>82</v>
      </c>
      <c r="AY313" s="17" t="s">
        <v>134</v>
      </c>
      <c r="BE313" s="216">
        <f>IF(N313="základní",J313,0)</f>
        <v>0</v>
      </c>
      <c r="BF313" s="216">
        <f>IF(N313="snížená",J313,0)</f>
        <v>0</v>
      </c>
      <c r="BG313" s="216">
        <f>IF(N313="zákl. přenesená",J313,0)</f>
        <v>0</v>
      </c>
      <c r="BH313" s="216">
        <f>IF(N313="sníž. přenesená",J313,0)</f>
        <v>0</v>
      </c>
      <c r="BI313" s="216">
        <f>IF(N313="nulová",J313,0)</f>
        <v>0</v>
      </c>
      <c r="BJ313" s="17" t="s">
        <v>80</v>
      </c>
      <c r="BK313" s="216">
        <f>ROUND(I313*H313,2)</f>
        <v>0</v>
      </c>
      <c r="BL313" s="17" t="s">
        <v>141</v>
      </c>
      <c r="BM313" s="215" t="s">
        <v>479</v>
      </c>
    </row>
    <row r="314" s="2" customFormat="1">
      <c r="A314" s="38"/>
      <c r="B314" s="39"/>
      <c r="C314" s="40"/>
      <c r="D314" s="217" t="s">
        <v>143</v>
      </c>
      <c r="E314" s="40"/>
      <c r="F314" s="218" t="s">
        <v>480</v>
      </c>
      <c r="G314" s="40"/>
      <c r="H314" s="40"/>
      <c r="I314" s="219"/>
      <c r="J314" s="40"/>
      <c r="K314" s="40"/>
      <c r="L314" s="44"/>
      <c r="M314" s="220"/>
      <c r="N314" s="221"/>
      <c r="O314" s="84"/>
      <c r="P314" s="84"/>
      <c r="Q314" s="84"/>
      <c r="R314" s="84"/>
      <c r="S314" s="84"/>
      <c r="T314" s="85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17" t="s">
        <v>143</v>
      </c>
      <c r="AU314" s="17" t="s">
        <v>82</v>
      </c>
    </row>
    <row r="315" s="2" customFormat="1">
      <c r="A315" s="38"/>
      <c r="B315" s="39"/>
      <c r="C315" s="40"/>
      <c r="D315" s="222" t="s">
        <v>145</v>
      </c>
      <c r="E315" s="40"/>
      <c r="F315" s="223" t="s">
        <v>481</v>
      </c>
      <c r="G315" s="40"/>
      <c r="H315" s="40"/>
      <c r="I315" s="219"/>
      <c r="J315" s="40"/>
      <c r="K315" s="40"/>
      <c r="L315" s="44"/>
      <c r="M315" s="220"/>
      <c r="N315" s="221"/>
      <c r="O315" s="84"/>
      <c r="P315" s="84"/>
      <c r="Q315" s="84"/>
      <c r="R315" s="84"/>
      <c r="S315" s="84"/>
      <c r="T315" s="85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145</v>
      </c>
      <c r="AU315" s="17" t="s">
        <v>82</v>
      </c>
    </row>
    <row r="316" s="13" customFormat="1">
      <c r="A316" s="13"/>
      <c r="B316" s="224"/>
      <c r="C316" s="225"/>
      <c r="D316" s="217" t="s">
        <v>147</v>
      </c>
      <c r="E316" s="226" t="s">
        <v>19</v>
      </c>
      <c r="F316" s="227" t="s">
        <v>482</v>
      </c>
      <c r="G316" s="225"/>
      <c r="H316" s="228">
        <v>0.78000000000000003</v>
      </c>
      <c r="I316" s="229"/>
      <c r="J316" s="225"/>
      <c r="K316" s="225"/>
      <c r="L316" s="230"/>
      <c r="M316" s="231"/>
      <c r="N316" s="232"/>
      <c r="O316" s="232"/>
      <c r="P316" s="232"/>
      <c r="Q316" s="232"/>
      <c r="R316" s="232"/>
      <c r="S316" s="232"/>
      <c r="T316" s="23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4" t="s">
        <v>147</v>
      </c>
      <c r="AU316" s="234" t="s">
        <v>82</v>
      </c>
      <c r="AV316" s="13" t="s">
        <v>82</v>
      </c>
      <c r="AW316" s="13" t="s">
        <v>33</v>
      </c>
      <c r="AX316" s="13" t="s">
        <v>72</v>
      </c>
      <c r="AY316" s="234" t="s">
        <v>134</v>
      </c>
    </row>
    <row r="317" s="2" customFormat="1" ht="22.2" customHeight="1">
      <c r="A317" s="38"/>
      <c r="B317" s="39"/>
      <c r="C317" s="204" t="s">
        <v>483</v>
      </c>
      <c r="D317" s="204" t="s">
        <v>136</v>
      </c>
      <c r="E317" s="205" t="s">
        <v>484</v>
      </c>
      <c r="F317" s="206" t="s">
        <v>485</v>
      </c>
      <c r="G317" s="207" t="s">
        <v>225</v>
      </c>
      <c r="H317" s="208">
        <v>3.556</v>
      </c>
      <c r="I317" s="209"/>
      <c r="J317" s="210">
        <f>ROUND(I317*H317,2)</f>
        <v>0</v>
      </c>
      <c r="K317" s="206" t="s">
        <v>140</v>
      </c>
      <c r="L317" s="44"/>
      <c r="M317" s="211" t="s">
        <v>19</v>
      </c>
      <c r="N317" s="212" t="s">
        <v>43</v>
      </c>
      <c r="O317" s="84"/>
      <c r="P317" s="213">
        <f>O317*H317</f>
        <v>0</v>
      </c>
      <c r="Q317" s="213">
        <v>0.040000000000000001</v>
      </c>
      <c r="R317" s="213">
        <f>Q317*H317</f>
        <v>0.14224000000000001</v>
      </c>
      <c r="S317" s="213">
        <v>0</v>
      </c>
      <c r="T317" s="214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15" t="s">
        <v>141</v>
      </c>
      <c r="AT317" s="215" t="s">
        <v>136</v>
      </c>
      <c r="AU317" s="215" t="s">
        <v>82</v>
      </c>
      <c r="AY317" s="17" t="s">
        <v>134</v>
      </c>
      <c r="BE317" s="216">
        <f>IF(N317="základní",J317,0)</f>
        <v>0</v>
      </c>
      <c r="BF317" s="216">
        <f>IF(N317="snížená",J317,0)</f>
        <v>0</v>
      </c>
      <c r="BG317" s="216">
        <f>IF(N317="zákl. přenesená",J317,0)</f>
        <v>0</v>
      </c>
      <c r="BH317" s="216">
        <f>IF(N317="sníž. přenesená",J317,0)</f>
        <v>0</v>
      </c>
      <c r="BI317" s="216">
        <f>IF(N317="nulová",J317,0)</f>
        <v>0</v>
      </c>
      <c r="BJ317" s="17" t="s">
        <v>80</v>
      </c>
      <c r="BK317" s="216">
        <f>ROUND(I317*H317,2)</f>
        <v>0</v>
      </c>
      <c r="BL317" s="17" t="s">
        <v>141</v>
      </c>
      <c r="BM317" s="215" t="s">
        <v>486</v>
      </c>
    </row>
    <row r="318" s="2" customFormat="1">
      <c r="A318" s="38"/>
      <c r="B318" s="39"/>
      <c r="C318" s="40"/>
      <c r="D318" s="217" t="s">
        <v>143</v>
      </c>
      <c r="E318" s="40"/>
      <c r="F318" s="218" t="s">
        <v>487</v>
      </c>
      <c r="G318" s="40"/>
      <c r="H318" s="40"/>
      <c r="I318" s="219"/>
      <c r="J318" s="40"/>
      <c r="K318" s="40"/>
      <c r="L318" s="44"/>
      <c r="M318" s="220"/>
      <c r="N318" s="221"/>
      <c r="O318" s="84"/>
      <c r="P318" s="84"/>
      <c r="Q318" s="84"/>
      <c r="R318" s="84"/>
      <c r="S318" s="84"/>
      <c r="T318" s="85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143</v>
      </c>
      <c r="AU318" s="17" t="s">
        <v>82</v>
      </c>
    </row>
    <row r="319" s="2" customFormat="1">
      <c r="A319" s="38"/>
      <c r="B319" s="39"/>
      <c r="C319" s="40"/>
      <c r="D319" s="222" t="s">
        <v>145</v>
      </c>
      <c r="E319" s="40"/>
      <c r="F319" s="223" t="s">
        <v>488</v>
      </c>
      <c r="G319" s="40"/>
      <c r="H319" s="40"/>
      <c r="I319" s="219"/>
      <c r="J319" s="40"/>
      <c r="K319" s="40"/>
      <c r="L319" s="44"/>
      <c r="M319" s="220"/>
      <c r="N319" s="221"/>
      <c r="O319" s="84"/>
      <c r="P319" s="84"/>
      <c r="Q319" s="84"/>
      <c r="R319" s="84"/>
      <c r="S319" s="84"/>
      <c r="T319" s="85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145</v>
      </c>
      <c r="AU319" s="17" t="s">
        <v>82</v>
      </c>
    </row>
    <row r="320" s="13" customFormat="1">
      <c r="A320" s="13"/>
      <c r="B320" s="224"/>
      <c r="C320" s="225"/>
      <c r="D320" s="217" t="s">
        <v>147</v>
      </c>
      <c r="E320" s="226" t="s">
        <v>19</v>
      </c>
      <c r="F320" s="227" t="s">
        <v>475</v>
      </c>
      <c r="G320" s="225"/>
      <c r="H320" s="228">
        <v>3.556</v>
      </c>
      <c r="I320" s="229"/>
      <c r="J320" s="225"/>
      <c r="K320" s="225"/>
      <c r="L320" s="230"/>
      <c r="M320" s="231"/>
      <c r="N320" s="232"/>
      <c r="O320" s="232"/>
      <c r="P320" s="232"/>
      <c r="Q320" s="232"/>
      <c r="R320" s="232"/>
      <c r="S320" s="232"/>
      <c r="T320" s="23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4" t="s">
        <v>147</v>
      </c>
      <c r="AU320" s="234" t="s">
        <v>82</v>
      </c>
      <c r="AV320" s="13" t="s">
        <v>82</v>
      </c>
      <c r="AW320" s="13" t="s">
        <v>33</v>
      </c>
      <c r="AX320" s="13" t="s">
        <v>72</v>
      </c>
      <c r="AY320" s="234" t="s">
        <v>134</v>
      </c>
    </row>
    <row r="321" s="2" customFormat="1" ht="22.2" customHeight="1">
      <c r="A321" s="38"/>
      <c r="B321" s="39"/>
      <c r="C321" s="204" t="s">
        <v>489</v>
      </c>
      <c r="D321" s="204" t="s">
        <v>136</v>
      </c>
      <c r="E321" s="205" t="s">
        <v>490</v>
      </c>
      <c r="F321" s="206" t="s">
        <v>491</v>
      </c>
      <c r="G321" s="207" t="s">
        <v>225</v>
      </c>
      <c r="H321" s="208">
        <v>0.78000000000000003</v>
      </c>
      <c r="I321" s="209"/>
      <c r="J321" s="210">
        <f>ROUND(I321*H321,2)</f>
        <v>0</v>
      </c>
      <c r="K321" s="206" t="s">
        <v>140</v>
      </c>
      <c r="L321" s="44"/>
      <c r="M321" s="211" t="s">
        <v>19</v>
      </c>
      <c r="N321" s="212" t="s">
        <v>43</v>
      </c>
      <c r="O321" s="84"/>
      <c r="P321" s="213">
        <f>O321*H321</f>
        <v>0</v>
      </c>
      <c r="Q321" s="213">
        <v>0.01</v>
      </c>
      <c r="R321" s="213">
        <f>Q321*H321</f>
        <v>0.0078000000000000005</v>
      </c>
      <c r="S321" s="213">
        <v>0</v>
      </c>
      <c r="T321" s="214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15" t="s">
        <v>141</v>
      </c>
      <c r="AT321" s="215" t="s">
        <v>136</v>
      </c>
      <c r="AU321" s="215" t="s">
        <v>82</v>
      </c>
      <c r="AY321" s="17" t="s">
        <v>134</v>
      </c>
      <c r="BE321" s="216">
        <f>IF(N321="základní",J321,0)</f>
        <v>0</v>
      </c>
      <c r="BF321" s="216">
        <f>IF(N321="snížená",J321,0)</f>
        <v>0</v>
      </c>
      <c r="BG321" s="216">
        <f>IF(N321="zákl. přenesená",J321,0)</f>
        <v>0</v>
      </c>
      <c r="BH321" s="216">
        <f>IF(N321="sníž. přenesená",J321,0)</f>
        <v>0</v>
      </c>
      <c r="BI321" s="216">
        <f>IF(N321="nulová",J321,0)</f>
        <v>0</v>
      </c>
      <c r="BJ321" s="17" t="s">
        <v>80</v>
      </c>
      <c r="BK321" s="216">
        <f>ROUND(I321*H321,2)</f>
        <v>0</v>
      </c>
      <c r="BL321" s="17" t="s">
        <v>141</v>
      </c>
      <c r="BM321" s="215" t="s">
        <v>492</v>
      </c>
    </row>
    <row r="322" s="2" customFormat="1">
      <c r="A322" s="38"/>
      <c r="B322" s="39"/>
      <c r="C322" s="40"/>
      <c r="D322" s="217" t="s">
        <v>143</v>
      </c>
      <c r="E322" s="40"/>
      <c r="F322" s="218" t="s">
        <v>493</v>
      </c>
      <c r="G322" s="40"/>
      <c r="H322" s="40"/>
      <c r="I322" s="219"/>
      <c r="J322" s="40"/>
      <c r="K322" s="40"/>
      <c r="L322" s="44"/>
      <c r="M322" s="220"/>
      <c r="N322" s="221"/>
      <c r="O322" s="84"/>
      <c r="P322" s="84"/>
      <c r="Q322" s="84"/>
      <c r="R322" s="84"/>
      <c r="S322" s="84"/>
      <c r="T322" s="85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143</v>
      </c>
      <c r="AU322" s="17" t="s">
        <v>82</v>
      </c>
    </row>
    <row r="323" s="2" customFormat="1">
      <c r="A323" s="38"/>
      <c r="B323" s="39"/>
      <c r="C323" s="40"/>
      <c r="D323" s="222" t="s">
        <v>145</v>
      </c>
      <c r="E323" s="40"/>
      <c r="F323" s="223" t="s">
        <v>494</v>
      </c>
      <c r="G323" s="40"/>
      <c r="H323" s="40"/>
      <c r="I323" s="219"/>
      <c r="J323" s="40"/>
      <c r="K323" s="40"/>
      <c r="L323" s="44"/>
      <c r="M323" s="220"/>
      <c r="N323" s="221"/>
      <c r="O323" s="84"/>
      <c r="P323" s="84"/>
      <c r="Q323" s="84"/>
      <c r="R323" s="84"/>
      <c r="S323" s="84"/>
      <c r="T323" s="85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145</v>
      </c>
      <c r="AU323" s="17" t="s">
        <v>82</v>
      </c>
    </row>
    <row r="324" s="13" customFormat="1">
      <c r="A324" s="13"/>
      <c r="B324" s="224"/>
      <c r="C324" s="225"/>
      <c r="D324" s="217" t="s">
        <v>147</v>
      </c>
      <c r="E324" s="226" t="s">
        <v>19</v>
      </c>
      <c r="F324" s="227" t="s">
        <v>482</v>
      </c>
      <c r="G324" s="225"/>
      <c r="H324" s="228">
        <v>0.78000000000000003</v>
      </c>
      <c r="I324" s="229"/>
      <c r="J324" s="225"/>
      <c r="K324" s="225"/>
      <c r="L324" s="230"/>
      <c r="M324" s="231"/>
      <c r="N324" s="232"/>
      <c r="O324" s="232"/>
      <c r="P324" s="232"/>
      <c r="Q324" s="232"/>
      <c r="R324" s="232"/>
      <c r="S324" s="232"/>
      <c r="T324" s="23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4" t="s">
        <v>147</v>
      </c>
      <c r="AU324" s="234" t="s">
        <v>82</v>
      </c>
      <c r="AV324" s="13" t="s">
        <v>82</v>
      </c>
      <c r="AW324" s="13" t="s">
        <v>33</v>
      </c>
      <c r="AX324" s="13" t="s">
        <v>72</v>
      </c>
      <c r="AY324" s="234" t="s">
        <v>134</v>
      </c>
    </row>
    <row r="325" s="2" customFormat="1" ht="34.8" customHeight="1">
      <c r="A325" s="38"/>
      <c r="B325" s="39"/>
      <c r="C325" s="204" t="s">
        <v>495</v>
      </c>
      <c r="D325" s="204" t="s">
        <v>136</v>
      </c>
      <c r="E325" s="205" t="s">
        <v>496</v>
      </c>
      <c r="F325" s="206" t="s">
        <v>497</v>
      </c>
      <c r="G325" s="207" t="s">
        <v>225</v>
      </c>
      <c r="H325" s="208">
        <v>4.3360000000000003</v>
      </c>
      <c r="I325" s="209"/>
      <c r="J325" s="210">
        <f>ROUND(I325*H325,2)</f>
        <v>0</v>
      </c>
      <c r="K325" s="206" t="s">
        <v>19</v>
      </c>
      <c r="L325" s="44"/>
      <c r="M325" s="211" t="s">
        <v>19</v>
      </c>
      <c r="N325" s="212" t="s">
        <v>43</v>
      </c>
      <c r="O325" s="84"/>
      <c r="P325" s="213">
        <f>O325*H325</f>
        <v>0</v>
      </c>
      <c r="Q325" s="213">
        <v>0.0040400000000000002</v>
      </c>
      <c r="R325" s="213">
        <f>Q325*H325</f>
        <v>0.017517440000000002</v>
      </c>
      <c r="S325" s="213">
        <v>0</v>
      </c>
      <c r="T325" s="214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15" t="s">
        <v>141</v>
      </c>
      <c r="AT325" s="215" t="s">
        <v>136</v>
      </c>
      <c r="AU325" s="215" t="s">
        <v>82</v>
      </c>
      <c r="AY325" s="17" t="s">
        <v>134</v>
      </c>
      <c r="BE325" s="216">
        <f>IF(N325="základní",J325,0)</f>
        <v>0</v>
      </c>
      <c r="BF325" s="216">
        <f>IF(N325="snížená",J325,0)</f>
        <v>0</v>
      </c>
      <c r="BG325" s="216">
        <f>IF(N325="zákl. přenesená",J325,0)</f>
        <v>0</v>
      </c>
      <c r="BH325" s="216">
        <f>IF(N325="sníž. přenesená",J325,0)</f>
        <v>0</v>
      </c>
      <c r="BI325" s="216">
        <f>IF(N325="nulová",J325,0)</f>
        <v>0</v>
      </c>
      <c r="BJ325" s="17" t="s">
        <v>80</v>
      </c>
      <c r="BK325" s="216">
        <f>ROUND(I325*H325,2)</f>
        <v>0</v>
      </c>
      <c r="BL325" s="17" t="s">
        <v>141</v>
      </c>
      <c r="BM325" s="215" t="s">
        <v>498</v>
      </c>
    </row>
    <row r="326" s="2" customFormat="1">
      <c r="A326" s="38"/>
      <c r="B326" s="39"/>
      <c r="C326" s="40"/>
      <c r="D326" s="217" t="s">
        <v>143</v>
      </c>
      <c r="E326" s="40"/>
      <c r="F326" s="218" t="s">
        <v>497</v>
      </c>
      <c r="G326" s="40"/>
      <c r="H326" s="40"/>
      <c r="I326" s="219"/>
      <c r="J326" s="40"/>
      <c r="K326" s="40"/>
      <c r="L326" s="44"/>
      <c r="M326" s="220"/>
      <c r="N326" s="221"/>
      <c r="O326" s="84"/>
      <c r="P326" s="84"/>
      <c r="Q326" s="84"/>
      <c r="R326" s="84"/>
      <c r="S326" s="84"/>
      <c r="T326" s="85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143</v>
      </c>
      <c r="AU326" s="17" t="s">
        <v>82</v>
      </c>
    </row>
    <row r="327" s="13" customFormat="1">
      <c r="A327" s="13"/>
      <c r="B327" s="224"/>
      <c r="C327" s="225"/>
      <c r="D327" s="217" t="s">
        <v>147</v>
      </c>
      <c r="E327" s="226" t="s">
        <v>19</v>
      </c>
      <c r="F327" s="227" t="s">
        <v>499</v>
      </c>
      <c r="G327" s="225"/>
      <c r="H327" s="228">
        <v>3.556</v>
      </c>
      <c r="I327" s="229"/>
      <c r="J327" s="225"/>
      <c r="K327" s="225"/>
      <c r="L327" s="230"/>
      <c r="M327" s="231"/>
      <c r="N327" s="232"/>
      <c r="O327" s="232"/>
      <c r="P327" s="232"/>
      <c r="Q327" s="232"/>
      <c r="R327" s="232"/>
      <c r="S327" s="232"/>
      <c r="T327" s="23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4" t="s">
        <v>147</v>
      </c>
      <c r="AU327" s="234" t="s">
        <v>82</v>
      </c>
      <c r="AV327" s="13" t="s">
        <v>82</v>
      </c>
      <c r="AW327" s="13" t="s">
        <v>33</v>
      </c>
      <c r="AX327" s="13" t="s">
        <v>72</v>
      </c>
      <c r="AY327" s="234" t="s">
        <v>134</v>
      </c>
    </row>
    <row r="328" s="13" customFormat="1">
      <c r="A328" s="13"/>
      <c r="B328" s="224"/>
      <c r="C328" s="225"/>
      <c r="D328" s="217" t="s">
        <v>147</v>
      </c>
      <c r="E328" s="226" t="s">
        <v>19</v>
      </c>
      <c r="F328" s="227" t="s">
        <v>482</v>
      </c>
      <c r="G328" s="225"/>
      <c r="H328" s="228">
        <v>0.78000000000000003</v>
      </c>
      <c r="I328" s="229"/>
      <c r="J328" s="225"/>
      <c r="K328" s="225"/>
      <c r="L328" s="230"/>
      <c r="M328" s="231"/>
      <c r="N328" s="232"/>
      <c r="O328" s="232"/>
      <c r="P328" s="232"/>
      <c r="Q328" s="232"/>
      <c r="R328" s="232"/>
      <c r="S328" s="232"/>
      <c r="T328" s="23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4" t="s">
        <v>147</v>
      </c>
      <c r="AU328" s="234" t="s">
        <v>82</v>
      </c>
      <c r="AV328" s="13" t="s">
        <v>82</v>
      </c>
      <c r="AW328" s="13" t="s">
        <v>33</v>
      </c>
      <c r="AX328" s="13" t="s">
        <v>72</v>
      </c>
      <c r="AY328" s="234" t="s">
        <v>134</v>
      </c>
    </row>
    <row r="329" s="2" customFormat="1" ht="14.4" customHeight="1">
      <c r="A329" s="38"/>
      <c r="B329" s="39"/>
      <c r="C329" s="204" t="s">
        <v>500</v>
      </c>
      <c r="D329" s="204" t="s">
        <v>136</v>
      </c>
      <c r="E329" s="205" t="s">
        <v>501</v>
      </c>
      <c r="F329" s="206" t="s">
        <v>502</v>
      </c>
      <c r="G329" s="207" t="s">
        <v>217</v>
      </c>
      <c r="H329" s="208">
        <v>53.734000000000002</v>
      </c>
      <c r="I329" s="209"/>
      <c r="J329" s="210">
        <f>ROUND(I329*H329,2)</f>
        <v>0</v>
      </c>
      <c r="K329" s="206" t="s">
        <v>140</v>
      </c>
      <c r="L329" s="44"/>
      <c r="M329" s="211" t="s">
        <v>19</v>
      </c>
      <c r="N329" s="212" t="s">
        <v>43</v>
      </c>
      <c r="O329" s="84"/>
      <c r="P329" s="213">
        <f>O329*H329</f>
        <v>0</v>
      </c>
      <c r="Q329" s="213">
        <v>0.00012999999999999999</v>
      </c>
      <c r="R329" s="213">
        <f>Q329*H329</f>
        <v>0.00698542</v>
      </c>
      <c r="S329" s="213">
        <v>0</v>
      </c>
      <c r="T329" s="214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15" t="s">
        <v>141</v>
      </c>
      <c r="AT329" s="215" t="s">
        <v>136</v>
      </c>
      <c r="AU329" s="215" t="s">
        <v>82</v>
      </c>
      <c r="AY329" s="17" t="s">
        <v>134</v>
      </c>
      <c r="BE329" s="216">
        <f>IF(N329="základní",J329,0)</f>
        <v>0</v>
      </c>
      <c r="BF329" s="216">
        <f>IF(N329="snížená",J329,0)</f>
        <v>0</v>
      </c>
      <c r="BG329" s="216">
        <f>IF(N329="zákl. přenesená",J329,0)</f>
        <v>0</v>
      </c>
      <c r="BH329" s="216">
        <f>IF(N329="sníž. přenesená",J329,0)</f>
        <v>0</v>
      </c>
      <c r="BI329" s="216">
        <f>IF(N329="nulová",J329,0)</f>
        <v>0</v>
      </c>
      <c r="BJ329" s="17" t="s">
        <v>80</v>
      </c>
      <c r="BK329" s="216">
        <f>ROUND(I329*H329,2)</f>
        <v>0</v>
      </c>
      <c r="BL329" s="17" t="s">
        <v>141</v>
      </c>
      <c r="BM329" s="215" t="s">
        <v>503</v>
      </c>
    </row>
    <row r="330" s="2" customFormat="1">
      <c r="A330" s="38"/>
      <c r="B330" s="39"/>
      <c r="C330" s="40"/>
      <c r="D330" s="217" t="s">
        <v>143</v>
      </c>
      <c r="E330" s="40"/>
      <c r="F330" s="218" t="s">
        <v>504</v>
      </c>
      <c r="G330" s="40"/>
      <c r="H330" s="40"/>
      <c r="I330" s="219"/>
      <c r="J330" s="40"/>
      <c r="K330" s="40"/>
      <c r="L330" s="44"/>
      <c r="M330" s="220"/>
      <c r="N330" s="221"/>
      <c r="O330" s="84"/>
      <c r="P330" s="84"/>
      <c r="Q330" s="84"/>
      <c r="R330" s="84"/>
      <c r="S330" s="84"/>
      <c r="T330" s="85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143</v>
      </c>
      <c r="AU330" s="17" t="s">
        <v>82</v>
      </c>
    </row>
    <row r="331" s="2" customFormat="1">
      <c r="A331" s="38"/>
      <c r="B331" s="39"/>
      <c r="C331" s="40"/>
      <c r="D331" s="222" t="s">
        <v>145</v>
      </c>
      <c r="E331" s="40"/>
      <c r="F331" s="223" t="s">
        <v>505</v>
      </c>
      <c r="G331" s="40"/>
      <c r="H331" s="40"/>
      <c r="I331" s="219"/>
      <c r="J331" s="40"/>
      <c r="K331" s="40"/>
      <c r="L331" s="44"/>
      <c r="M331" s="220"/>
      <c r="N331" s="221"/>
      <c r="O331" s="84"/>
      <c r="P331" s="84"/>
      <c r="Q331" s="84"/>
      <c r="R331" s="84"/>
      <c r="S331" s="84"/>
      <c r="T331" s="85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7" t="s">
        <v>145</v>
      </c>
      <c r="AU331" s="17" t="s">
        <v>82</v>
      </c>
    </row>
    <row r="332" s="13" customFormat="1">
      <c r="A332" s="13"/>
      <c r="B332" s="224"/>
      <c r="C332" s="225"/>
      <c r="D332" s="217" t="s">
        <v>147</v>
      </c>
      <c r="E332" s="226" t="s">
        <v>19</v>
      </c>
      <c r="F332" s="227" t="s">
        <v>506</v>
      </c>
      <c r="G332" s="225"/>
      <c r="H332" s="228">
        <v>53.734000000000002</v>
      </c>
      <c r="I332" s="229"/>
      <c r="J332" s="225"/>
      <c r="K332" s="225"/>
      <c r="L332" s="230"/>
      <c r="M332" s="231"/>
      <c r="N332" s="232"/>
      <c r="O332" s="232"/>
      <c r="P332" s="232"/>
      <c r="Q332" s="232"/>
      <c r="R332" s="232"/>
      <c r="S332" s="232"/>
      <c r="T332" s="23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4" t="s">
        <v>147</v>
      </c>
      <c r="AU332" s="234" t="s">
        <v>82</v>
      </c>
      <c r="AV332" s="13" t="s">
        <v>82</v>
      </c>
      <c r="AW332" s="13" t="s">
        <v>33</v>
      </c>
      <c r="AX332" s="13" t="s">
        <v>72</v>
      </c>
      <c r="AY332" s="234" t="s">
        <v>134</v>
      </c>
    </row>
    <row r="333" s="2" customFormat="1" ht="30" customHeight="1">
      <c r="A333" s="38"/>
      <c r="B333" s="39"/>
      <c r="C333" s="204" t="s">
        <v>507</v>
      </c>
      <c r="D333" s="204" t="s">
        <v>136</v>
      </c>
      <c r="E333" s="205" t="s">
        <v>508</v>
      </c>
      <c r="F333" s="206" t="s">
        <v>509</v>
      </c>
      <c r="G333" s="207" t="s">
        <v>225</v>
      </c>
      <c r="H333" s="208">
        <v>2.0550000000000002</v>
      </c>
      <c r="I333" s="209"/>
      <c r="J333" s="210">
        <f>ROUND(I333*H333,2)</f>
        <v>0</v>
      </c>
      <c r="K333" s="206" t="s">
        <v>140</v>
      </c>
      <c r="L333" s="44"/>
      <c r="M333" s="211" t="s">
        <v>19</v>
      </c>
      <c r="N333" s="212" t="s">
        <v>43</v>
      </c>
      <c r="O333" s="84"/>
      <c r="P333" s="213">
        <f>O333*H333</f>
        <v>0</v>
      </c>
      <c r="Q333" s="213">
        <v>2.5018699999999998</v>
      </c>
      <c r="R333" s="213">
        <f>Q333*H333</f>
        <v>5.14134285</v>
      </c>
      <c r="S333" s="213">
        <v>0</v>
      </c>
      <c r="T333" s="214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15" t="s">
        <v>141</v>
      </c>
      <c r="AT333" s="215" t="s">
        <v>136</v>
      </c>
      <c r="AU333" s="215" t="s">
        <v>82</v>
      </c>
      <c r="AY333" s="17" t="s">
        <v>134</v>
      </c>
      <c r="BE333" s="216">
        <f>IF(N333="základní",J333,0)</f>
        <v>0</v>
      </c>
      <c r="BF333" s="216">
        <f>IF(N333="snížená",J333,0)</f>
        <v>0</v>
      </c>
      <c r="BG333" s="216">
        <f>IF(N333="zákl. přenesená",J333,0)</f>
        <v>0</v>
      </c>
      <c r="BH333" s="216">
        <f>IF(N333="sníž. přenesená",J333,0)</f>
        <v>0</v>
      </c>
      <c r="BI333" s="216">
        <f>IF(N333="nulová",J333,0)</f>
        <v>0</v>
      </c>
      <c r="BJ333" s="17" t="s">
        <v>80</v>
      </c>
      <c r="BK333" s="216">
        <f>ROUND(I333*H333,2)</f>
        <v>0</v>
      </c>
      <c r="BL333" s="17" t="s">
        <v>141</v>
      </c>
      <c r="BM333" s="215" t="s">
        <v>510</v>
      </c>
    </row>
    <row r="334" s="2" customFormat="1">
      <c r="A334" s="38"/>
      <c r="B334" s="39"/>
      <c r="C334" s="40"/>
      <c r="D334" s="217" t="s">
        <v>143</v>
      </c>
      <c r="E334" s="40"/>
      <c r="F334" s="218" t="s">
        <v>511</v>
      </c>
      <c r="G334" s="40"/>
      <c r="H334" s="40"/>
      <c r="I334" s="219"/>
      <c r="J334" s="40"/>
      <c r="K334" s="40"/>
      <c r="L334" s="44"/>
      <c r="M334" s="220"/>
      <c r="N334" s="221"/>
      <c r="O334" s="84"/>
      <c r="P334" s="84"/>
      <c r="Q334" s="84"/>
      <c r="R334" s="84"/>
      <c r="S334" s="84"/>
      <c r="T334" s="85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143</v>
      </c>
      <c r="AU334" s="17" t="s">
        <v>82</v>
      </c>
    </row>
    <row r="335" s="2" customFormat="1">
      <c r="A335" s="38"/>
      <c r="B335" s="39"/>
      <c r="C335" s="40"/>
      <c r="D335" s="222" t="s">
        <v>145</v>
      </c>
      <c r="E335" s="40"/>
      <c r="F335" s="223" t="s">
        <v>512</v>
      </c>
      <c r="G335" s="40"/>
      <c r="H335" s="40"/>
      <c r="I335" s="219"/>
      <c r="J335" s="40"/>
      <c r="K335" s="40"/>
      <c r="L335" s="44"/>
      <c r="M335" s="220"/>
      <c r="N335" s="221"/>
      <c r="O335" s="84"/>
      <c r="P335" s="84"/>
      <c r="Q335" s="84"/>
      <c r="R335" s="84"/>
      <c r="S335" s="84"/>
      <c r="T335" s="85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7" t="s">
        <v>145</v>
      </c>
      <c r="AU335" s="17" t="s">
        <v>82</v>
      </c>
    </row>
    <row r="336" s="13" customFormat="1">
      <c r="A336" s="13"/>
      <c r="B336" s="224"/>
      <c r="C336" s="225"/>
      <c r="D336" s="217" t="s">
        <v>147</v>
      </c>
      <c r="E336" s="226" t="s">
        <v>19</v>
      </c>
      <c r="F336" s="227" t="s">
        <v>513</v>
      </c>
      <c r="G336" s="225"/>
      <c r="H336" s="228">
        <v>1.4610000000000001</v>
      </c>
      <c r="I336" s="229"/>
      <c r="J336" s="225"/>
      <c r="K336" s="225"/>
      <c r="L336" s="230"/>
      <c r="M336" s="231"/>
      <c r="N336" s="232"/>
      <c r="O336" s="232"/>
      <c r="P336" s="232"/>
      <c r="Q336" s="232"/>
      <c r="R336" s="232"/>
      <c r="S336" s="232"/>
      <c r="T336" s="23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4" t="s">
        <v>147</v>
      </c>
      <c r="AU336" s="234" t="s">
        <v>82</v>
      </c>
      <c r="AV336" s="13" t="s">
        <v>82</v>
      </c>
      <c r="AW336" s="13" t="s">
        <v>33</v>
      </c>
      <c r="AX336" s="13" t="s">
        <v>72</v>
      </c>
      <c r="AY336" s="234" t="s">
        <v>134</v>
      </c>
    </row>
    <row r="337" s="13" customFormat="1">
      <c r="A337" s="13"/>
      <c r="B337" s="224"/>
      <c r="C337" s="225"/>
      <c r="D337" s="217" t="s">
        <v>147</v>
      </c>
      <c r="E337" s="226" t="s">
        <v>19</v>
      </c>
      <c r="F337" s="227" t="s">
        <v>514</v>
      </c>
      <c r="G337" s="225"/>
      <c r="H337" s="228">
        <v>0.59399999999999997</v>
      </c>
      <c r="I337" s="229"/>
      <c r="J337" s="225"/>
      <c r="K337" s="225"/>
      <c r="L337" s="230"/>
      <c r="M337" s="231"/>
      <c r="N337" s="232"/>
      <c r="O337" s="232"/>
      <c r="P337" s="232"/>
      <c r="Q337" s="232"/>
      <c r="R337" s="232"/>
      <c r="S337" s="232"/>
      <c r="T337" s="23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4" t="s">
        <v>147</v>
      </c>
      <c r="AU337" s="234" t="s">
        <v>82</v>
      </c>
      <c r="AV337" s="13" t="s">
        <v>82</v>
      </c>
      <c r="AW337" s="13" t="s">
        <v>33</v>
      </c>
      <c r="AX337" s="13" t="s">
        <v>72</v>
      </c>
      <c r="AY337" s="234" t="s">
        <v>134</v>
      </c>
    </row>
    <row r="338" s="2" customFormat="1" ht="30" customHeight="1">
      <c r="A338" s="38"/>
      <c r="B338" s="39"/>
      <c r="C338" s="204" t="s">
        <v>515</v>
      </c>
      <c r="D338" s="204" t="s">
        <v>136</v>
      </c>
      <c r="E338" s="205" t="s">
        <v>516</v>
      </c>
      <c r="F338" s="206" t="s">
        <v>517</v>
      </c>
      <c r="G338" s="207" t="s">
        <v>225</v>
      </c>
      <c r="H338" s="208">
        <v>1.4610000000000001</v>
      </c>
      <c r="I338" s="209"/>
      <c r="J338" s="210">
        <f>ROUND(I338*H338,2)</f>
        <v>0</v>
      </c>
      <c r="K338" s="206" t="s">
        <v>140</v>
      </c>
      <c r="L338" s="44"/>
      <c r="M338" s="211" t="s">
        <v>19</v>
      </c>
      <c r="N338" s="212" t="s">
        <v>43</v>
      </c>
      <c r="O338" s="84"/>
      <c r="P338" s="213">
        <f>O338*H338</f>
        <v>0</v>
      </c>
      <c r="Q338" s="213">
        <v>0</v>
      </c>
      <c r="R338" s="213">
        <f>Q338*H338</f>
        <v>0</v>
      </c>
      <c r="S338" s="213">
        <v>0</v>
      </c>
      <c r="T338" s="214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15" t="s">
        <v>141</v>
      </c>
      <c r="AT338" s="215" t="s">
        <v>136</v>
      </c>
      <c r="AU338" s="215" t="s">
        <v>82</v>
      </c>
      <c r="AY338" s="17" t="s">
        <v>134</v>
      </c>
      <c r="BE338" s="216">
        <f>IF(N338="základní",J338,0)</f>
        <v>0</v>
      </c>
      <c r="BF338" s="216">
        <f>IF(N338="snížená",J338,0)</f>
        <v>0</v>
      </c>
      <c r="BG338" s="216">
        <f>IF(N338="zákl. přenesená",J338,0)</f>
        <v>0</v>
      </c>
      <c r="BH338" s="216">
        <f>IF(N338="sníž. přenesená",J338,0)</f>
        <v>0</v>
      </c>
      <c r="BI338" s="216">
        <f>IF(N338="nulová",J338,0)</f>
        <v>0</v>
      </c>
      <c r="BJ338" s="17" t="s">
        <v>80</v>
      </c>
      <c r="BK338" s="216">
        <f>ROUND(I338*H338,2)</f>
        <v>0</v>
      </c>
      <c r="BL338" s="17" t="s">
        <v>141</v>
      </c>
      <c r="BM338" s="215" t="s">
        <v>518</v>
      </c>
    </row>
    <row r="339" s="2" customFormat="1">
      <c r="A339" s="38"/>
      <c r="B339" s="39"/>
      <c r="C339" s="40"/>
      <c r="D339" s="217" t="s">
        <v>143</v>
      </c>
      <c r="E339" s="40"/>
      <c r="F339" s="218" t="s">
        <v>519</v>
      </c>
      <c r="G339" s="40"/>
      <c r="H339" s="40"/>
      <c r="I339" s="219"/>
      <c r="J339" s="40"/>
      <c r="K339" s="40"/>
      <c r="L339" s="44"/>
      <c r="M339" s="220"/>
      <c r="N339" s="221"/>
      <c r="O339" s="84"/>
      <c r="P339" s="84"/>
      <c r="Q339" s="84"/>
      <c r="R339" s="84"/>
      <c r="S339" s="84"/>
      <c r="T339" s="85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17" t="s">
        <v>143</v>
      </c>
      <c r="AU339" s="17" t="s">
        <v>82</v>
      </c>
    </row>
    <row r="340" s="2" customFormat="1">
      <c r="A340" s="38"/>
      <c r="B340" s="39"/>
      <c r="C340" s="40"/>
      <c r="D340" s="222" t="s">
        <v>145</v>
      </c>
      <c r="E340" s="40"/>
      <c r="F340" s="223" t="s">
        <v>520</v>
      </c>
      <c r="G340" s="40"/>
      <c r="H340" s="40"/>
      <c r="I340" s="219"/>
      <c r="J340" s="40"/>
      <c r="K340" s="40"/>
      <c r="L340" s="44"/>
      <c r="M340" s="220"/>
      <c r="N340" s="221"/>
      <c r="O340" s="84"/>
      <c r="P340" s="84"/>
      <c r="Q340" s="84"/>
      <c r="R340" s="84"/>
      <c r="S340" s="84"/>
      <c r="T340" s="85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7" t="s">
        <v>145</v>
      </c>
      <c r="AU340" s="17" t="s">
        <v>82</v>
      </c>
    </row>
    <row r="341" s="13" customFormat="1">
      <c r="A341" s="13"/>
      <c r="B341" s="224"/>
      <c r="C341" s="225"/>
      <c r="D341" s="217" t="s">
        <v>147</v>
      </c>
      <c r="E341" s="226" t="s">
        <v>19</v>
      </c>
      <c r="F341" s="227" t="s">
        <v>513</v>
      </c>
      <c r="G341" s="225"/>
      <c r="H341" s="228">
        <v>1.4610000000000001</v>
      </c>
      <c r="I341" s="229"/>
      <c r="J341" s="225"/>
      <c r="K341" s="225"/>
      <c r="L341" s="230"/>
      <c r="M341" s="231"/>
      <c r="N341" s="232"/>
      <c r="O341" s="232"/>
      <c r="P341" s="232"/>
      <c r="Q341" s="232"/>
      <c r="R341" s="232"/>
      <c r="S341" s="232"/>
      <c r="T341" s="23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4" t="s">
        <v>147</v>
      </c>
      <c r="AU341" s="234" t="s">
        <v>82</v>
      </c>
      <c r="AV341" s="13" t="s">
        <v>82</v>
      </c>
      <c r="AW341" s="13" t="s">
        <v>33</v>
      </c>
      <c r="AX341" s="13" t="s">
        <v>72</v>
      </c>
      <c r="AY341" s="234" t="s">
        <v>134</v>
      </c>
    </row>
    <row r="342" s="2" customFormat="1" ht="14.4" customHeight="1">
      <c r="A342" s="38"/>
      <c r="B342" s="39"/>
      <c r="C342" s="204" t="s">
        <v>521</v>
      </c>
      <c r="D342" s="204" t="s">
        <v>136</v>
      </c>
      <c r="E342" s="205" t="s">
        <v>522</v>
      </c>
      <c r="F342" s="206" t="s">
        <v>523</v>
      </c>
      <c r="G342" s="207" t="s">
        <v>195</v>
      </c>
      <c r="H342" s="208">
        <v>0.027</v>
      </c>
      <c r="I342" s="209"/>
      <c r="J342" s="210">
        <f>ROUND(I342*H342,2)</f>
        <v>0</v>
      </c>
      <c r="K342" s="206" t="s">
        <v>140</v>
      </c>
      <c r="L342" s="44"/>
      <c r="M342" s="211" t="s">
        <v>19</v>
      </c>
      <c r="N342" s="212" t="s">
        <v>43</v>
      </c>
      <c r="O342" s="84"/>
      <c r="P342" s="213">
        <f>O342*H342</f>
        <v>0</v>
      </c>
      <c r="Q342" s="213">
        <v>1.06277</v>
      </c>
      <c r="R342" s="213">
        <f>Q342*H342</f>
        <v>0.028694789999999998</v>
      </c>
      <c r="S342" s="213">
        <v>0</v>
      </c>
      <c r="T342" s="214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15" t="s">
        <v>141</v>
      </c>
      <c r="AT342" s="215" t="s">
        <v>136</v>
      </c>
      <c r="AU342" s="215" t="s">
        <v>82</v>
      </c>
      <c r="AY342" s="17" t="s">
        <v>134</v>
      </c>
      <c r="BE342" s="216">
        <f>IF(N342="základní",J342,0)</f>
        <v>0</v>
      </c>
      <c r="BF342" s="216">
        <f>IF(N342="snížená",J342,0)</f>
        <v>0</v>
      </c>
      <c r="BG342" s="216">
        <f>IF(N342="zákl. přenesená",J342,0)</f>
        <v>0</v>
      </c>
      <c r="BH342" s="216">
        <f>IF(N342="sníž. přenesená",J342,0)</f>
        <v>0</v>
      </c>
      <c r="BI342" s="216">
        <f>IF(N342="nulová",J342,0)</f>
        <v>0</v>
      </c>
      <c r="BJ342" s="17" t="s">
        <v>80</v>
      </c>
      <c r="BK342" s="216">
        <f>ROUND(I342*H342,2)</f>
        <v>0</v>
      </c>
      <c r="BL342" s="17" t="s">
        <v>141</v>
      </c>
      <c r="BM342" s="215" t="s">
        <v>524</v>
      </c>
    </row>
    <row r="343" s="2" customFormat="1">
      <c r="A343" s="38"/>
      <c r="B343" s="39"/>
      <c r="C343" s="40"/>
      <c r="D343" s="217" t="s">
        <v>143</v>
      </c>
      <c r="E343" s="40"/>
      <c r="F343" s="218" t="s">
        <v>525</v>
      </c>
      <c r="G343" s="40"/>
      <c r="H343" s="40"/>
      <c r="I343" s="219"/>
      <c r="J343" s="40"/>
      <c r="K343" s="40"/>
      <c r="L343" s="44"/>
      <c r="M343" s="220"/>
      <c r="N343" s="221"/>
      <c r="O343" s="84"/>
      <c r="P343" s="84"/>
      <c r="Q343" s="84"/>
      <c r="R343" s="84"/>
      <c r="S343" s="84"/>
      <c r="T343" s="85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143</v>
      </c>
      <c r="AU343" s="17" t="s">
        <v>82</v>
      </c>
    </row>
    <row r="344" s="2" customFormat="1">
      <c r="A344" s="38"/>
      <c r="B344" s="39"/>
      <c r="C344" s="40"/>
      <c r="D344" s="222" t="s">
        <v>145</v>
      </c>
      <c r="E344" s="40"/>
      <c r="F344" s="223" t="s">
        <v>526</v>
      </c>
      <c r="G344" s="40"/>
      <c r="H344" s="40"/>
      <c r="I344" s="219"/>
      <c r="J344" s="40"/>
      <c r="K344" s="40"/>
      <c r="L344" s="44"/>
      <c r="M344" s="220"/>
      <c r="N344" s="221"/>
      <c r="O344" s="84"/>
      <c r="P344" s="84"/>
      <c r="Q344" s="84"/>
      <c r="R344" s="84"/>
      <c r="S344" s="84"/>
      <c r="T344" s="85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T344" s="17" t="s">
        <v>145</v>
      </c>
      <c r="AU344" s="17" t="s">
        <v>82</v>
      </c>
    </row>
    <row r="345" s="14" customFormat="1">
      <c r="A345" s="14"/>
      <c r="B345" s="236"/>
      <c r="C345" s="237"/>
      <c r="D345" s="217" t="s">
        <v>147</v>
      </c>
      <c r="E345" s="238" t="s">
        <v>19</v>
      </c>
      <c r="F345" s="239" t="s">
        <v>527</v>
      </c>
      <c r="G345" s="237"/>
      <c r="H345" s="238" t="s">
        <v>19</v>
      </c>
      <c r="I345" s="240"/>
      <c r="J345" s="237"/>
      <c r="K345" s="237"/>
      <c r="L345" s="241"/>
      <c r="M345" s="242"/>
      <c r="N345" s="243"/>
      <c r="O345" s="243"/>
      <c r="P345" s="243"/>
      <c r="Q345" s="243"/>
      <c r="R345" s="243"/>
      <c r="S345" s="243"/>
      <c r="T345" s="24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5" t="s">
        <v>147</v>
      </c>
      <c r="AU345" s="245" t="s">
        <v>82</v>
      </c>
      <c r="AV345" s="14" t="s">
        <v>80</v>
      </c>
      <c r="AW345" s="14" t="s">
        <v>33</v>
      </c>
      <c r="AX345" s="14" t="s">
        <v>72</v>
      </c>
      <c r="AY345" s="245" t="s">
        <v>134</v>
      </c>
    </row>
    <row r="346" s="13" customFormat="1">
      <c r="A346" s="13"/>
      <c r="B346" s="224"/>
      <c r="C346" s="225"/>
      <c r="D346" s="217" t="s">
        <v>147</v>
      </c>
      <c r="E346" s="226" t="s">
        <v>19</v>
      </c>
      <c r="F346" s="227" t="s">
        <v>528</v>
      </c>
      <c r="G346" s="225"/>
      <c r="H346" s="228">
        <v>0.027</v>
      </c>
      <c r="I346" s="229"/>
      <c r="J346" s="225"/>
      <c r="K346" s="225"/>
      <c r="L346" s="230"/>
      <c r="M346" s="231"/>
      <c r="N346" s="232"/>
      <c r="O346" s="232"/>
      <c r="P346" s="232"/>
      <c r="Q346" s="232"/>
      <c r="R346" s="232"/>
      <c r="S346" s="232"/>
      <c r="T346" s="23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4" t="s">
        <v>147</v>
      </c>
      <c r="AU346" s="234" t="s">
        <v>82</v>
      </c>
      <c r="AV346" s="13" t="s">
        <v>82</v>
      </c>
      <c r="AW346" s="13" t="s">
        <v>33</v>
      </c>
      <c r="AX346" s="13" t="s">
        <v>72</v>
      </c>
      <c r="AY346" s="234" t="s">
        <v>134</v>
      </c>
    </row>
    <row r="347" s="12" customFormat="1" ht="22.8" customHeight="1">
      <c r="A347" s="12"/>
      <c r="B347" s="188"/>
      <c r="C347" s="189"/>
      <c r="D347" s="190" t="s">
        <v>71</v>
      </c>
      <c r="E347" s="202" t="s">
        <v>186</v>
      </c>
      <c r="F347" s="202" t="s">
        <v>529</v>
      </c>
      <c r="G347" s="189"/>
      <c r="H347" s="189"/>
      <c r="I347" s="192"/>
      <c r="J347" s="203">
        <f>BK347</f>
        <v>0</v>
      </c>
      <c r="K347" s="189"/>
      <c r="L347" s="194"/>
      <c r="M347" s="195"/>
      <c r="N347" s="196"/>
      <c r="O347" s="196"/>
      <c r="P347" s="197">
        <f>SUM(P348:P361)</f>
        <v>0</v>
      </c>
      <c r="Q347" s="196"/>
      <c r="R347" s="197">
        <f>SUM(R348:R361)</f>
        <v>2.1533920200000001</v>
      </c>
      <c r="S347" s="196"/>
      <c r="T347" s="198">
        <f>SUM(T348:T361)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199" t="s">
        <v>80</v>
      </c>
      <c r="AT347" s="200" t="s">
        <v>71</v>
      </c>
      <c r="AU347" s="200" t="s">
        <v>80</v>
      </c>
      <c r="AY347" s="199" t="s">
        <v>134</v>
      </c>
      <c r="BK347" s="201">
        <f>SUM(BK348:BK361)</f>
        <v>0</v>
      </c>
    </row>
    <row r="348" s="2" customFormat="1" ht="22.2" customHeight="1">
      <c r="A348" s="38"/>
      <c r="B348" s="39"/>
      <c r="C348" s="204" t="s">
        <v>530</v>
      </c>
      <c r="D348" s="204" t="s">
        <v>136</v>
      </c>
      <c r="E348" s="205" t="s">
        <v>531</v>
      </c>
      <c r="F348" s="206" t="s">
        <v>532</v>
      </c>
      <c r="G348" s="207" t="s">
        <v>225</v>
      </c>
      <c r="H348" s="208">
        <v>0.017999999999999999</v>
      </c>
      <c r="I348" s="209"/>
      <c r="J348" s="210">
        <f>ROUND(I348*H348,2)</f>
        <v>0</v>
      </c>
      <c r="K348" s="206" t="s">
        <v>140</v>
      </c>
      <c r="L348" s="44"/>
      <c r="M348" s="211" t="s">
        <v>19</v>
      </c>
      <c r="N348" s="212" t="s">
        <v>43</v>
      </c>
      <c r="O348" s="84"/>
      <c r="P348" s="213">
        <f>O348*H348</f>
        <v>0</v>
      </c>
      <c r="Q348" s="213">
        <v>1.42289</v>
      </c>
      <c r="R348" s="213">
        <f>Q348*H348</f>
        <v>0.025612019999999999</v>
      </c>
      <c r="S348" s="213">
        <v>0</v>
      </c>
      <c r="T348" s="214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15" t="s">
        <v>141</v>
      </c>
      <c r="AT348" s="215" t="s">
        <v>136</v>
      </c>
      <c r="AU348" s="215" t="s">
        <v>82</v>
      </c>
      <c r="AY348" s="17" t="s">
        <v>134</v>
      </c>
      <c r="BE348" s="216">
        <f>IF(N348="základní",J348,0)</f>
        <v>0</v>
      </c>
      <c r="BF348" s="216">
        <f>IF(N348="snížená",J348,0)</f>
        <v>0</v>
      </c>
      <c r="BG348" s="216">
        <f>IF(N348="zákl. přenesená",J348,0)</f>
        <v>0</v>
      </c>
      <c r="BH348" s="216">
        <f>IF(N348="sníž. přenesená",J348,0)</f>
        <v>0</v>
      </c>
      <c r="BI348" s="216">
        <f>IF(N348="nulová",J348,0)</f>
        <v>0</v>
      </c>
      <c r="BJ348" s="17" t="s">
        <v>80</v>
      </c>
      <c r="BK348" s="216">
        <f>ROUND(I348*H348,2)</f>
        <v>0</v>
      </c>
      <c r="BL348" s="17" t="s">
        <v>141</v>
      </c>
      <c r="BM348" s="215" t="s">
        <v>533</v>
      </c>
    </row>
    <row r="349" s="2" customFormat="1">
      <c r="A349" s="38"/>
      <c r="B349" s="39"/>
      <c r="C349" s="40"/>
      <c r="D349" s="217" t="s">
        <v>143</v>
      </c>
      <c r="E349" s="40"/>
      <c r="F349" s="218" t="s">
        <v>534</v>
      </c>
      <c r="G349" s="40"/>
      <c r="H349" s="40"/>
      <c r="I349" s="219"/>
      <c r="J349" s="40"/>
      <c r="K349" s="40"/>
      <c r="L349" s="44"/>
      <c r="M349" s="220"/>
      <c r="N349" s="221"/>
      <c r="O349" s="84"/>
      <c r="P349" s="84"/>
      <c r="Q349" s="84"/>
      <c r="R349" s="84"/>
      <c r="S349" s="84"/>
      <c r="T349" s="85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T349" s="17" t="s">
        <v>143</v>
      </c>
      <c r="AU349" s="17" t="s">
        <v>82</v>
      </c>
    </row>
    <row r="350" s="2" customFormat="1">
      <c r="A350" s="38"/>
      <c r="B350" s="39"/>
      <c r="C350" s="40"/>
      <c r="D350" s="222" t="s">
        <v>145</v>
      </c>
      <c r="E350" s="40"/>
      <c r="F350" s="223" t="s">
        <v>535</v>
      </c>
      <c r="G350" s="40"/>
      <c r="H350" s="40"/>
      <c r="I350" s="219"/>
      <c r="J350" s="40"/>
      <c r="K350" s="40"/>
      <c r="L350" s="44"/>
      <c r="M350" s="220"/>
      <c r="N350" s="221"/>
      <c r="O350" s="84"/>
      <c r="P350" s="84"/>
      <c r="Q350" s="84"/>
      <c r="R350" s="84"/>
      <c r="S350" s="84"/>
      <c r="T350" s="85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145</v>
      </c>
      <c r="AU350" s="17" t="s">
        <v>82</v>
      </c>
    </row>
    <row r="351" s="13" customFormat="1">
      <c r="A351" s="13"/>
      <c r="B351" s="224"/>
      <c r="C351" s="225"/>
      <c r="D351" s="217" t="s">
        <v>147</v>
      </c>
      <c r="E351" s="226" t="s">
        <v>19</v>
      </c>
      <c r="F351" s="227" t="s">
        <v>536</v>
      </c>
      <c r="G351" s="225"/>
      <c r="H351" s="228">
        <v>0.017999999999999999</v>
      </c>
      <c r="I351" s="229"/>
      <c r="J351" s="225"/>
      <c r="K351" s="225"/>
      <c r="L351" s="230"/>
      <c r="M351" s="231"/>
      <c r="N351" s="232"/>
      <c r="O351" s="232"/>
      <c r="P351" s="232"/>
      <c r="Q351" s="232"/>
      <c r="R351" s="232"/>
      <c r="S351" s="232"/>
      <c r="T351" s="23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4" t="s">
        <v>147</v>
      </c>
      <c r="AU351" s="234" t="s">
        <v>82</v>
      </c>
      <c r="AV351" s="13" t="s">
        <v>82</v>
      </c>
      <c r="AW351" s="13" t="s">
        <v>33</v>
      </c>
      <c r="AX351" s="13" t="s">
        <v>72</v>
      </c>
      <c r="AY351" s="234" t="s">
        <v>134</v>
      </c>
    </row>
    <row r="352" s="2" customFormat="1" ht="22.2" customHeight="1">
      <c r="A352" s="38"/>
      <c r="B352" s="39"/>
      <c r="C352" s="204" t="s">
        <v>537</v>
      </c>
      <c r="D352" s="204" t="s">
        <v>136</v>
      </c>
      <c r="E352" s="205" t="s">
        <v>538</v>
      </c>
      <c r="F352" s="206" t="s">
        <v>539</v>
      </c>
      <c r="G352" s="207" t="s">
        <v>139</v>
      </c>
      <c r="H352" s="208">
        <v>2</v>
      </c>
      <c r="I352" s="209"/>
      <c r="J352" s="210">
        <f>ROUND(I352*H352,2)</f>
        <v>0</v>
      </c>
      <c r="K352" s="206" t="s">
        <v>140</v>
      </c>
      <c r="L352" s="44"/>
      <c r="M352" s="211" t="s">
        <v>19</v>
      </c>
      <c r="N352" s="212" t="s">
        <v>43</v>
      </c>
      <c r="O352" s="84"/>
      <c r="P352" s="213">
        <f>O352*H352</f>
        <v>0</v>
      </c>
      <c r="Q352" s="213">
        <v>0.0098899999999999995</v>
      </c>
      <c r="R352" s="213">
        <f>Q352*H352</f>
        <v>0.019779999999999999</v>
      </c>
      <c r="S352" s="213">
        <v>0</v>
      </c>
      <c r="T352" s="214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15" t="s">
        <v>141</v>
      </c>
      <c r="AT352" s="215" t="s">
        <v>136</v>
      </c>
      <c r="AU352" s="215" t="s">
        <v>82</v>
      </c>
      <c r="AY352" s="17" t="s">
        <v>134</v>
      </c>
      <c r="BE352" s="216">
        <f>IF(N352="základní",J352,0)</f>
        <v>0</v>
      </c>
      <c r="BF352" s="216">
        <f>IF(N352="snížená",J352,0)</f>
        <v>0</v>
      </c>
      <c r="BG352" s="216">
        <f>IF(N352="zákl. přenesená",J352,0)</f>
        <v>0</v>
      </c>
      <c r="BH352" s="216">
        <f>IF(N352="sníž. přenesená",J352,0)</f>
        <v>0</v>
      </c>
      <c r="BI352" s="216">
        <f>IF(N352="nulová",J352,0)</f>
        <v>0</v>
      </c>
      <c r="BJ352" s="17" t="s">
        <v>80</v>
      </c>
      <c r="BK352" s="216">
        <f>ROUND(I352*H352,2)</f>
        <v>0</v>
      </c>
      <c r="BL352" s="17" t="s">
        <v>141</v>
      </c>
      <c r="BM352" s="215" t="s">
        <v>540</v>
      </c>
    </row>
    <row r="353" s="2" customFormat="1">
      <c r="A353" s="38"/>
      <c r="B353" s="39"/>
      <c r="C353" s="40"/>
      <c r="D353" s="217" t="s">
        <v>143</v>
      </c>
      <c r="E353" s="40"/>
      <c r="F353" s="218" t="s">
        <v>541</v>
      </c>
      <c r="G353" s="40"/>
      <c r="H353" s="40"/>
      <c r="I353" s="219"/>
      <c r="J353" s="40"/>
      <c r="K353" s="40"/>
      <c r="L353" s="44"/>
      <c r="M353" s="220"/>
      <c r="N353" s="221"/>
      <c r="O353" s="84"/>
      <c r="P353" s="84"/>
      <c r="Q353" s="84"/>
      <c r="R353" s="84"/>
      <c r="S353" s="84"/>
      <c r="T353" s="85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143</v>
      </c>
      <c r="AU353" s="17" t="s">
        <v>82</v>
      </c>
    </row>
    <row r="354" s="2" customFormat="1">
      <c r="A354" s="38"/>
      <c r="B354" s="39"/>
      <c r="C354" s="40"/>
      <c r="D354" s="222" t="s">
        <v>145</v>
      </c>
      <c r="E354" s="40"/>
      <c r="F354" s="223" t="s">
        <v>542</v>
      </c>
      <c r="G354" s="40"/>
      <c r="H354" s="40"/>
      <c r="I354" s="219"/>
      <c r="J354" s="40"/>
      <c r="K354" s="40"/>
      <c r="L354" s="44"/>
      <c r="M354" s="220"/>
      <c r="N354" s="221"/>
      <c r="O354" s="84"/>
      <c r="P354" s="84"/>
      <c r="Q354" s="84"/>
      <c r="R354" s="84"/>
      <c r="S354" s="84"/>
      <c r="T354" s="85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145</v>
      </c>
      <c r="AU354" s="17" t="s">
        <v>82</v>
      </c>
    </row>
    <row r="355" s="13" customFormat="1">
      <c r="A355" s="13"/>
      <c r="B355" s="224"/>
      <c r="C355" s="225"/>
      <c r="D355" s="217" t="s">
        <v>147</v>
      </c>
      <c r="E355" s="226" t="s">
        <v>19</v>
      </c>
      <c r="F355" s="227" t="s">
        <v>543</v>
      </c>
      <c r="G355" s="225"/>
      <c r="H355" s="228">
        <v>2</v>
      </c>
      <c r="I355" s="229"/>
      <c r="J355" s="225"/>
      <c r="K355" s="225"/>
      <c r="L355" s="230"/>
      <c r="M355" s="231"/>
      <c r="N355" s="232"/>
      <c r="O355" s="232"/>
      <c r="P355" s="232"/>
      <c r="Q355" s="232"/>
      <c r="R355" s="232"/>
      <c r="S355" s="232"/>
      <c r="T355" s="23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4" t="s">
        <v>147</v>
      </c>
      <c r="AU355" s="234" t="s">
        <v>82</v>
      </c>
      <c r="AV355" s="13" t="s">
        <v>82</v>
      </c>
      <c r="AW355" s="13" t="s">
        <v>33</v>
      </c>
      <c r="AX355" s="13" t="s">
        <v>72</v>
      </c>
      <c r="AY355" s="234" t="s">
        <v>134</v>
      </c>
    </row>
    <row r="356" s="2" customFormat="1" ht="14.4" customHeight="1">
      <c r="A356" s="38"/>
      <c r="B356" s="39"/>
      <c r="C356" s="246" t="s">
        <v>544</v>
      </c>
      <c r="D356" s="246" t="s">
        <v>293</v>
      </c>
      <c r="E356" s="247" t="s">
        <v>545</v>
      </c>
      <c r="F356" s="248" t="s">
        <v>546</v>
      </c>
      <c r="G356" s="249" t="s">
        <v>139</v>
      </c>
      <c r="H356" s="250">
        <v>2</v>
      </c>
      <c r="I356" s="251"/>
      <c r="J356" s="252">
        <f>ROUND(I356*H356,2)</f>
        <v>0</v>
      </c>
      <c r="K356" s="248" t="s">
        <v>140</v>
      </c>
      <c r="L356" s="253"/>
      <c r="M356" s="254" t="s">
        <v>19</v>
      </c>
      <c r="N356" s="255" t="s">
        <v>43</v>
      </c>
      <c r="O356" s="84"/>
      <c r="P356" s="213">
        <f>O356*H356</f>
        <v>0</v>
      </c>
      <c r="Q356" s="213">
        <v>1.0540000000000001</v>
      </c>
      <c r="R356" s="213">
        <f>Q356*H356</f>
        <v>2.1080000000000001</v>
      </c>
      <c r="S356" s="213">
        <v>0</v>
      </c>
      <c r="T356" s="214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15" t="s">
        <v>186</v>
      </c>
      <c r="AT356" s="215" t="s">
        <v>293</v>
      </c>
      <c r="AU356" s="215" t="s">
        <v>82</v>
      </c>
      <c r="AY356" s="17" t="s">
        <v>134</v>
      </c>
      <c r="BE356" s="216">
        <f>IF(N356="základní",J356,0)</f>
        <v>0</v>
      </c>
      <c r="BF356" s="216">
        <f>IF(N356="snížená",J356,0)</f>
        <v>0</v>
      </c>
      <c r="BG356" s="216">
        <f>IF(N356="zákl. přenesená",J356,0)</f>
        <v>0</v>
      </c>
      <c r="BH356" s="216">
        <f>IF(N356="sníž. přenesená",J356,0)</f>
        <v>0</v>
      </c>
      <c r="BI356" s="216">
        <f>IF(N356="nulová",J356,0)</f>
        <v>0</v>
      </c>
      <c r="BJ356" s="17" t="s">
        <v>80</v>
      </c>
      <c r="BK356" s="216">
        <f>ROUND(I356*H356,2)</f>
        <v>0</v>
      </c>
      <c r="BL356" s="17" t="s">
        <v>141</v>
      </c>
      <c r="BM356" s="215" t="s">
        <v>547</v>
      </c>
    </row>
    <row r="357" s="2" customFormat="1">
      <c r="A357" s="38"/>
      <c r="B357" s="39"/>
      <c r="C357" s="40"/>
      <c r="D357" s="217" t="s">
        <v>143</v>
      </c>
      <c r="E357" s="40"/>
      <c r="F357" s="218" t="s">
        <v>546</v>
      </c>
      <c r="G357" s="40"/>
      <c r="H357" s="40"/>
      <c r="I357" s="219"/>
      <c r="J357" s="40"/>
      <c r="K357" s="40"/>
      <c r="L357" s="44"/>
      <c r="M357" s="220"/>
      <c r="N357" s="221"/>
      <c r="O357" s="84"/>
      <c r="P357" s="84"/>
      <c r="Q357" s="84"/>
      <c r="R357" s="84"/>
      <c r="S357" s="84"/>
      <c r="T357" s="85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T357" s="17" t="s">
        <v>143</v>
      </c>
      <c r="AU357" s="17" t="s">
        <v>82</v>
      </c>
    </row>
    <row r="358" s="2" customFormat="1" ht="14.4" customHeight="1">
      <c r="A358" s="38"/>
      <c r="B358" s="39"/>
      <c r="C358" s="204" t="s">
        <v>548</v>
      </c>
      <c r="D358" s="204" t="s">
        <v>136</v>
      </c>
      <c r="E358" s="205" t="s">
        <v>549</v>
      </c>
      <c r="F358" s="206" t="s">
        <v>550</v>
      </c>
      <c r="G358" s="207" t="s">
        <v>203</v>
      </c>
      <c r="H358" s="208">
        <v>3</v>
      </c>
      <c r="I358" s="209"/>
      <c r="J358" s="210">
        <f>ROUND(I358*H358,2)</f>
        <v>0</v>
      </c>
      <c r="K358" s="206" t="s">
        <v>140</v>
      </c>
      <c r="L358" s="44"/>
      <c r="M358" s="211" t="s">
        <v>19</v>
      </c>
      <c r="N358" s="212" t="s">
        <v>43</v>
      </c>
      <c r="O358" s="84"/>
      <c r="P358" s="213">
        <f>O358*H358</f>
        <v>0</v>
      </c>
      <c r="Q358" s="213">
        <v>0</v>
      </c>
      <c r="R358" s="213">
        <f>Q358*H358</f>
        <v>0</v>
      </c>
      <c r="S358" s="213">
        <v>0</v>
      </c>
      <c r="T358" s="214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15" t="s">
        <v>551</v>
      </c>
      <c r="AT358" s="215" t="s">
        <v>136</v>
      </c>
      <c r="AU358" s="215" t="s">
        <v>82</v>
      </c>
      <c r="AY358" s="17" t="s">
        <v>134</v>
      </c>
      <c r="BE358" s="216">
        <f>IF(N358="základní",J358,0)</f>
        <v>0</v>
      </c>
      <c r="BF358" s="216">
        <f>IF(N358="snížená",J358,0)</f>
        <v>0</v>
      </c>
      <c r="BG358" s="216">
        <f>IF(N358="zákl. přenesená",J358,0)</f>
        <v>0</v>
      </c>
      <c r="BH358" s="216">
        <f>IF(N358="sníž. přenesená",J358,0)</f>
        <v>0</v>
      </c>
      <c r="BI358" s="216">
        <f>IF(N358="nulová",J358,0)</f>
        <v>0</v>
      </c>
      <c r="BJ358" s="17" t="s">
        <v>80</v>
      </c>
      <c r="BK358" s="216">
        <f>ROUND(I358*H358,2)</f>
        <v>0</v>
      </c>
      <c r="BL358" s="17" t="s">
        <v>551</v>
      </c>
      <c r="BM358" s="215" t="s">
        <v>552</v>
      </c>
    </row>
    <row r="359" s="2" customFormat="1">
      <c r="A359" s="38"/>
      <c r="B359" s="39"/>
      <c r="C359" s="40"/>
      <c r="D359" s="217" t="s">
        <v>143</v>
      </c>
      <c r="E359" s="40"/>
      <c r="F359" s="218" t="s">
        <v>553</v>
      </c>
      <c r="G359" s="40"/>
      <c r="H359" s="40"/>
      <c r="I359" s="219"/>
      <c r="J359" s="40"/>
      <c r="K359" s="40"/>
      <c r="L359" s="44"/>
      <c r="M359" s="220"/>
      <c r="N359" s="221"/>
      <c r="O359" s="84"/>
      <c r="P359" s="84"/>
      <c r="Q359" s="84"/>
      <c r="R359" s="84"/>
      <c r="S359" s="84"/>
      <c r="T359" s="85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143</v>
      </c>
      <c r="AU359" s="17" t="s">
        <v>82</v>
      </c>
    </row>
    <row r="360" s="2" customFormat="1">
      <c r="A360" s="38"/>
      <c r="B360" s="39"/>
      <c r="C360" s="40"/>
      <c r="D360" s="222" t="s">
        <v>145</v>
      </c>
      <c r="E360" s="40"/>
      <c r="F360" s="223" t="s">
        <v>554</v>
      </c>
      <c r="G360" s="40"/>
      <c r="H360" s="40"/>
      <c r="I360" s="219"/>
      <c r="J360" s="40"/>
      <c r="K360" s="40"/>
      <c r="L360" s="44"/>
      <c r="M360" s="220"/>
      <c r="N360" s="221"/>
      <c r="O360" s="84"/>
      <c r="P360" s="84"/>
      <c r="Q360" s="84"/>
      <c r="R360" s="84"/>
      <c r="S360" s="84"/>
      <c r="T360" s="85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145</v>
      </c>
      <c r="AU360" s="17" t="s">
        <v>82</v>
      </c>
    </row>
    <row r="361" s="13" customFormat="1">
      <c r="A361" s="13"/>
      <c r="B361" s="224"/>
      <c r="C361" s="225"/>
      <c r="D361" s="217" t="s">
        <v>147</v>
      </c>
      <c r="E361" s="226" t="s">
        <v>19</v>
      </c>
      <c r="F361" s="227" t="s">
        <v>555</v>
      </c>
      <c r="G361" s="225"/>
      <c r="H361" s="228">
        <v>3</v>
      </c>
      <c r="I361" s="229"/>
      <c r="J361" s="225"/>
      <c r="K361" s="225"/>
      <c r="L361" s="230"/>
      <c r="M361" s="231"/>
      <c r="N361" s="232"/>
      <c r="O361" s="232"/>
      <c r="P361" s="232"/>
      <c r="Q361" s="232"/>
      <c r="R361" s="232"/>
      <c r="S361" s="232"/>
      <c r="T361" s="23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4" t="s">
        <v>147</v>
      </c>
      <c r="AU361" s="234" t="s">
        <v>82</v>
      </c>
      <c r="AV361" s="13" t="s">
        <v>82</v>
      </c>
      <c r="AW361" s="13" t="s">
        <v>33</v>
      </c>
      <c r="AX361" s="13" t="s">
        <v>72</v>
      </c>
      <c r="AY361" s="234" t="s">
        <v>134</v>
      </c>
    </row>
    <row r="362" s="12" customFormat="1" ht="22.8" customHeight="1">
      <c r="A362" s="12"/>
      <c r="B362" s="188"/>
      <c r="C362" s="189"/>
      <c r="D362" s="190" t="s">
        <v>71</v>
      </c>
      <c r="E362" s="202" t="s">
        <v>192</v>
      </c>
      <c r="F362" s="202" t="s">
        <v>556</v>
      </c>
      <c r="G362" s="189"/>
      <c r="H362" s="189"/>
      <c r="I362" s="192"/>
      <c r="J362" s="203">
        <f>BK362</f>
        <v>0</v>
      </c>
      <c r="K362" s="189"/>
      <c r="L362" s="194"/>
      <c r="M362" s="195"/>
      <c r="N362" s="196"/>
      <c r="O362" s="196"/>
      <c r="P362" s="197">
        <f>P363+P397+P433</f>
        <v>0</v>
      </c>
      <c r="Q362" s="196"/>
      <c r="R362" s="197">
        <f>R363+R397+R433</f>
        <v>4.8013966600000009</v>
      </c>
      <c r="S362" s="196"/>
      <c r="T362" s="198">
        <f>T363+T397+T433</f>
        <v>11.577304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199" t="s">
        <v>80</v>
      </c>
      <c r="AT362" s="200" t="s">
        <v>71</v>
      </c>
      <c r="AU362" s="200" t="s">
        <v>80</v>
      </c>
      <c r="AY362" s="199" t="s">
        <v>134</v>
      </c>
      <c r="BK362" s="201">
        <f>BK363+BK397+BK433</f>
        <v>0</v>
      </c>
    </row>
    <row r="363" s="12" customFormat="1" ht="20.88" customHeight="1">
      <c r="A363" s="12"/>
      <c r="B363" s="188"/>
      <c r="C363" s="189"/>
      <c r="D363" s="190" t="s">
        <v>71</v>
      </c>
      <c r="E363" s="202" t="s">
        <v>557</v>
      </c>
      <c r="F363" s="202" t="s">
        <v>558</v>
      </c>
      <c r="G363" s="189"/>
      <c r="H363" s="189"/>
      <c r="I363" s="192"/>
      <c r="J363" s="203">
        <f>BK363</f>
        <v>0</v>
      </c>
      <c r="K363" s="189"/>
      <c r="L363" s="194"/>
      <c r="M363" s="195"/>
      <c r="N363" s="196"/>
      <c r="O363" s="196"/>
      <c r="P363" s="197">
        <f>SUM(P364:P396)</f>
        <v>0</v>
      </c>
      <c r="Q363" s="196"/>
      <c r="R363" s="197">
        <f>SUM(R364:R396)</f>
        <v>0.002016</v>
      </c>
      <c r="S363" s="196"/>
      <c r="T363" s="198">
        <f>SUM(T364:T396)</f>
        <v>0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199" t="s">
        <v>80</v>
      </c>
      <c r="AT363" s="200" t="s">
        <v>71</v>
      </c>
      <c r="AU363" s="200" t="s">
        <v>82</v>
      </c>
      <c r="AY363" s="199" t="s">
        <v>134</v>
      </c>
      <c r="BK363" s="201">
        <f>SUM(BK364:BK396)</f>
        <v>0</v>
      </c>
    </row>
    <row r="364" s="2" customFormat="1" ht="19.8" customHeight="1">
      <c r="A364" s="38"/>
      <c r="B364" s="39"/>
      <c r="C364" s="204" t="s">
        <v>559</v>
      </c>
      <c r="D364" s="204" t="s">
        <v>136</v>
      </c>
      <c r="E364" s="205" t="s">
        <v>560</v>
      </c>
      <c r="F364" s="206" t="s">
        <v>561</v>
      </c>
      <c r="G364" s="207" t="s">
        <v>217</v>
      </c>
      <c r="H364" s="208">
        <v>48</v>
      </c>
      <c r="I364" s="209"/>
      <c r="J364" s="210">
        <f>ROUND(I364*H364,2)</f>
        <v>0</v>
      </c>
      <c r="K364" s="206" t="s">
        <v>140</v>
      </c>
      <c r="L364" s="44"/>
      <c r="M364" s="211" t="s">
        <v>19</v>
      </c>
      <c r="N364" s="212" t="s">
        <v>43</v>
      </c>
      <c r="O364" s="84"/>
      <c r="P364" s="213">
        <f>O364*H364</f>
        <v>0</v>
      </c>
      <c r="Q364" s="213">
        <v>0</v>
      </c>
      <c r="R364" s="213">
        <f>Q364*H364</f>
        <v>0</v>
      </c>
      <c r="S364" s="213">
        <v>0</v>
      </c>
      <c r="T364" s="214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15" t="s">
        <v>141</v>
      </c>
      <c r="AT364" s="215" t="s">
        <v>136</v>
      </c>
      <c r="AU364" s="215" t="s">
        <v>154</v>
      </c>
      <c r="AY364" s="17" t="s">
        <v>134</v>
      </c>
      <c r="BE364" s="216">
        <f>IF(N364="základní",J364,0)</f>
        <v>0</v>
      </c>
      <c r="BF364" s="216">
        <f>IF(N364="snížená",J364,0)</f>
        <v>0</v>
      </c>
      <c r="BG364" s="216">
        <f>IF(N364="zákl. přenesená",J364,0)</f>
        <v>0</v>
      </c>
      <c r="BH364" s="216">
        <f>IF(N364="sníž. přenesená",J364,0)</f>
        <v>0</v>
      </c>
      <c r="BI364" s="216">
        <f>IF(N364="nulová",J364,0)</f>
        <v>0</v>
      </c>
      <c r="BJ364" s="17" t="s">
        <v>80</v>
      </c>
      <c r="BK364" s="216">
        <f>ROUND(I364*H364,2)</f>
        <v>0</v>
      </c>
      <c r="BL364" s="17" t="s">
        <v>141</v>
      </c>
      <c r="BM364" s="215" t="s">
        <v>562</v>
      </c>
    </row>
    <row r="365" s="2" customFormat="1">
      <c r="A365" s="38"/>
      <c r="B365" s="39"/>
      <c r="C365" s="40"/>
      <c r="D365" s="217" t="s">
        <v>143</v>
      </c>
      <c r="E365" s="40"/>
      <c r="F365" s="218" t="s">
        <v>563</v>
      </c>
      <c r="G365" s="40"/>
      <c r="H365" s="40"/>
      <c r="I365" s="219"/>
      <c r="J365" s="40"/>
      <c r="K365" s="40"/>
      <c r="L365" s="44"/>
      <c r="M365" s="220"/>
      <c r="N365" s="221"/>
      <c r="O365" s="84"/>
      <c r="P365" s="84"/>
      <c r="Q365" s="84"/>
      <c r="R365" s="84"/>
      <c r="S365" s="84"/>
      <c r="T365" s="85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T365" s="17" t="s">
        <v>143</v>
      </c>
      <c r="AU365" s="17" t="s">
        <v>154</v>
      </c>
    </row>
    <row r="366" s="2" customFormat="1">
      <c r="A366" s="38"/>
      <c r="B366" s="39"/>
      <c r="C366" s="40"/>
      <c r="D366" s="222" t="s">
        <v>145</v>
      </c>
      <c r="E366" s="40"/>
      <c r="F366" s="223" t="s">
        <v>564</v>
      </c>
      <c r="G366" s="40"/>
      <c r="H366" s="40"/>
      <c r="I366" s="219"/>
      <c r="J366" s="40"/>
      <c r="K366" s="40"/>
      <c r="L366" s="44"/>
      <c r="M366" s="220"/>
      <c r="N366" s="221"/>
      <c r="O366" s="84"/>
      <c r="P366" s="84"/>
      <c r="Q366" s="84"/>
      <c r="R366" s="84"/>
      <c r="S366" s="84"/>
      <c r="T366" s="85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145</v>
      </c>
      <c r="AU366" s="17" t="s">
        <v>154</v>
      </c>
    </row>
    <row r="367" s="13" customFormat="1">
      <c r="A367" s="13"/>
      <c r="B367" s="224"/>
      <c r="C367" s="225"/>
      <c r="D367" s="217" t="s">
        <v>147</v>
      </c>
      <c r="E367" s="226" t="s">
        <v>19</v>
      </c>
      <c r="F367" s="227" t="s">
        <v>565</v>
      </c>
      <c r="G367" s="225"/>
      <c r="H367" s="228">
        <v>48</v>
      </c>
      <c r="I367" s="229"/>
      <c r="J367" s="225"/>
      <c r="K367" s="225"/>
      <c r="L367" s="230"/>
      <c r="M367" s="231"/>
      <c r="N367" s="232"/>
      <c r="O367" s="232"/>
      <c r="P367" s="232"/>
      <c r="Q367" s="232"/>
      <c r="R367" s="232"/>
      <c r="S367" s="232"/>
      <c r="T367" s="23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4" t="s">
        <v>147</v>
      </c>
      <c r="AU367" s="234" t="s">
        <v>154</v>
      </c>
      <c r="AV367" s="13" t="s">
        <v>82</v>
      </c>
      <c r="AW367" s="13" t="s">
        <v>33</v>
      </c>
      <c r="AX367" s="13" t="s">
        <v>72</v>
      </c>
      <c r="AY367" s="234" t="s">
        <v>134</v>
      </c>
    </row>
    <row r="368" s="2" customFormat="1" ht="19.8" customHeight="1">
      <c r="A368" s="38"/>
      <c r="B368" s="39"/>
      <c r="C368" s="204" t="s">
        <v>566</v>
      </c>
      <c r="D368" s="204" t="s">
        <v>136</v>
      </c>
      <c r="E368" s="205" t="s">
        <v>567</v>
      </c>
      <c r="F368" s="206" t="s">
        <v>568</v>
      </c>
      <c r="G368" s="207" t="s">
        <v>217</v>
      </c>
      <c r="H368" s="208">
        <v>2880</v>
      </c>
      <c r="I368" s="209"/>
      <c r="J368" s="210">
        <f>ROUND(I368*H368,2)</f>
        <v>0</v>
      </c>
      <c r="K368" s="206" t="s">
        <v>140</v>
      </c>
      <c r="L368" s="44"/>
      <c r="M368" s="211" t="s">
        <v>19</v>
      </c>
      <c r="N368" s="212" t="s">
        <v>43</v>
      </c>
      <c r="O368" s="84"/>
      <c r="P368" s="213">
        <f>O368*H368</f>
        <v>0</v>
      </c>
      <c r="Q368" s="213">
        <v>0</v>
      </c>
      <c r="R368" s="213">
        <f>Q368*H368</f>
        <v>0</v>
      </c>
      <c r="S368" s="213">
        <v>0</v>
      </c>
      <c r="T368" s="214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15" t="s">
        <v>141</v>
      </c>
      <c r="AT368" s="215" t="s">
        <v>136</v>
      </c>
      <c r="AU368" s="215" t="s">
        <v>154</v>
      </c>
      <c r="AY368" s="17" t="s">
        <v>134</v>
      </c>
      <c r="BE368" s="216">
        <f>IF(N368="základní",J368,0)</f>
        <v>0</v>
      </c>
      <c r="BF368" s="216">
        <f>IF(N368="snížená",J368,0)</f>
        <v>0</v>
      </c>
      <c r="BG368" s="216">
        <f>IF(N368="zákl. přenesená",J368,0)</f>
        <v>0</v>
      </c>
      <c r="BH368" s="216">
        <f>IF(N368="sníž. přenesená",J368,0)</f>
        <v>0</v>
      </c>
      <c r="BI368" s="216">
        <f>IF(N368="nulová",J368,0)</f>
        <v>0</v>
      </c>
      <c r="BJ368" s="17" t="s">
        <v>80</v>
      </c>
      <c r="BK368" s="216">
        <f>ROUND(I368*H368,2)</f>
        <v>0</v>
      </c>
      <c r="BL368" s="17" t="s">
        <v>141</v>
      </c>
      <c r="BM368" s="215" t="s">
        <v>569</v>
      </c>
    </row>
    <row r="369" s="2" customFormat="1">
      <c r="A369" s="38"/>
      <c r="B369" s="39"/>
      <c r="C369" s="40"/>
      <c r="D369" s="217" t="s">
        <v>143</v>
      </c>
      <c r="E369" s="40"/>
      <c r="F369" s="218" t="s">
        <v>570</v>
      </c>
      <c r="G369" s="40"/>
      <c r="H369" s="40"/>
      <c r="I369" s="219"/>
      <c r="J369" s="40"/>
      <c r="K369" s="40"/>
      <c r="L369" s="44"/>
      <c r="M369" s="220"/>
      <c r="N369" s="221"/>
      <c r="O369" s="84"/>
      <c r="P369" s="84"/>
      <c r="Q369" s="84"/>
      <c r="R369" s="84"/>
      <c r="S369" s="84"/>
      <c r="T369" s="85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17" t="s">
        <v>143</v>
      </c>
      <c r="AU369" s="17" t="s">
        <v>154</v>
      </c>
    </row>
    <row r="370" s="2" customFormat="1">
      <c r="A370" s="38"/>
      <c r="B370" s="39"/>
      <c r="C370" s="40"/>
      <c r="D370" s="222" t="s">
        <v>145</v>
      </c>
      <c r="E370" s="40"/>
      <c r="F370" s="223" t="s">
        <v>571</v>
      </c>
      <c r="G370" s="40"/>
      <c r="H370" s="40"/>
      <c r="I370" s="219"/>
      <c r="J370" s="40"/>
      <c r="K370" s="40"/>
      <c r="L370" s="44"/>
      <c r="M370" s="220"/>
      <c r="N370" s="221"/>
      <c r="O370" s="84"/>
      <c r="P370" s="84"/>
      <c r="Q370" s="84"/>
      <c r="R370" s="84"/>
      <c r="S370" s="84"/>
      <c r="T370" s="85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17" t="s">
        <v>145</v>
      </c>
      <c r="AU370" s="17" t="s">
        <v>154</v>
      </c>
    </row>
    <row r="371" s="13" customFormat="1">
      <c r="A371" s="13"/>
      <c r="B371" s="224"/>
      <c r="C371" s="225"/>
      <c r="D371" s="217" t="s">
        <v>147</v>
      </c>
      <c r="E371" s="225"/>
      <c r="F371" s="227" t="s">
        <v>572</v>
      </c>
      <c r="G371" s="225"/>
      <c r="H371" s="228">
        <v>2880</v>
      </c>
      <c r="I371" s="229"/>
      <c r="J371" s="225"/>
      <c r="K371" s="225"/>
      <c r="L371" s="230"/>
      <c r="M371" s="231"/>
      <c r="N371" s="232"/>
      <c r="O371" s="232"/>
      <c r="P371" s="232"/>
      <c r="Q371" s="232"/>
      <c r="R371" s="232"/>
      <c r="S371" s="232"/>
      <c r="T371" s="23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4" t="s">
        <v>147</v>
      </c>
      <c r="AU371" s="234" t="s">
        <v>154</v>
      </c>
      <c r="AV371" s="13" t="s">
        <v>82</v>
      </c>
      <c r="AW371" s="13" t="s">
        <v>4</v>
      </c>
      <c r="AX371" s="13" t="s">
        <v>80</v>
      </c>
      <c r="AY371" s="234" t="s">
        <v>134</v>
      </c>
    </row>
    <row r="372" s="2" customFormat="1" ht="19.8" customHeight="1">
      <c r="A372" s="38"/>
      <c r="B372" s="39"/>
      <c r="C372" s="204" t="s">
        <v>573</v>
      </c>
      <c r="D372" s="204" t="s">
        <v>136</v>
      </c>
      <c r="E372" s="205" t="s">
        <v>574</v>
      </c>
      <c r="F372" s="206" t="s">
        <v>575</v>
      </c>
      <c r="G372" s="207" t="s">
        <v>217</v>
      </c>
      <c r="H372" s="208">
        <v>48</v>
      </c>
      <c r="I372" s="209"/>
      <c r="J372" s="210">
        <f>ROUND(I372*H372,2)</f>
        <v>0</v>
      </c>
      <c r="K372" s="206" t="s">
        <v>140</v>
      </c>
      <c r="L372" s="44"/>
      <c r="M372" s="211" t="s">
        <v>19</v>
      </c>
      <c r="N372" s="212" t="s">
        <v>43</v>
      </c>
      <c r="O372" s="84"/>
      <c r="P372" s="213">
        <f>O372*H372</f>
        <v>0</v>
      </c>
      <c r="Q372" s="213">
        <v>0</v>
      </c>
      <c r="R372" s="213">
        <f>Q372*H372</f>
        <v>0</v>
      </c>
      <c r="S372" s="213">
        <v>0</v>
      </c>
      <c r="T372" s="214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15" t="s">
        <v>141</v>
      </c>
      <c r="AT372" s="215" t="s">
        <v>136</v>
      </c>
      <c r="AU372" s="215" t="s">
        <v>154</v>
      </c>
      <c r="AY372" s="17" t="s">
        <v>134</v>
      </c>
      <c r="BE372" s="216">
        <f>IF(N372="základní",J372,0)</f>
        <v>0</v>
      </c>
      <c r="BF372" s="216">
        <f>IF(N372="snížená",J372,0)</f>
        <v>0</v>
      </c>
      <c r="BG372" s="216">
        <f>IF(N372="zákl. přenesená",J372,0)</f>
        <v>0</v>
      </c>
      <c r="BH372" s="216">
        <f>IF(N372="sníž. přenesená",J372,0)</f>
        <v>0</v>
      </c>
      <c r="BI372" s="216">
        <f>IF(N372="nulová",J372,0)</f>
        <v>0</v>
      </c>
      <c r="BJ372" s="17" t="s">
        <v>80</v>
      </c>
      <c r="BK372" s="216">
        <f>ROUND(I372*H372,2)</f>
        <v>0</v>
      </c>
      <c r="BL372" s="17" t="s">
        <v>141</v>
      </c>
      <c r="BM372" s="215" t="s">
        <v>576</v>
      </c>
    </row>
    <row r="373" s="2" customFormat="1">
      <c r="A373" s="38"/>
      <c r="B373" s="39"/>
      <c r="C373" s="40"/>
      <c r="D373" s="217" t="s">
        <v>143</v>
      </c>
      <c r="E373" s="40"/>
      <c r="F373" s="218" t="s">
        <v>577</v>
      </c>
      <c r="G373" s="40"/>
      <c r="H373" s="40"/>
      <c r="I373" s="219"/>
      <c r="J373" s="40"/>
      <c r="K373" s="40"/>
      <c r="L373" s="44"/>
      <c r="M373" s="220"/>
      <c r="N373" s="221"/>
      <c r="O373" s="84"/>
      <c r="P373" s="84"/>
      <c r="Q373" s="84"/>
      <c r="R373" s="84"/>
      <c r="S373" s="84"/>
      <c r="T373" s="85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T373" s="17" t="s">
        <v>143</v>
      </c>
      <c r="AU373" s="17" t="s">
        <v>154</v>
      </c>
    </row>
    <row r="374" s="2" customFormat="1">
      <c r="A374" s="38"/>
      <c r="B374" s="39"/>
      <c r="C374" s="40"/>
      <c r="D374" s="222" t="s">
        <v>145</v>
      </c>
      <c r="E374" s="40"/>
      <c r="F374" s="223" t="s">
        <v>578</v>
      </c>
      <c r="G374" s="40"/>
      <c r="H374" s="40"/>
      <c r="I374" s="219"/>
      <c r="J374" s="40"/>
      <c r="K374" s="40"/>
      <c r="L374" s="44"/>
      <c r="M374" s="220"/>
      <c r="N374" s="221"/>
      <c r="O374" s="84"/>
      <c r="P374" s="84"/>
      <c r="Q374" s="84"/>
      <c r="R374" s="84"/>
      <c r="S374" s="84"/>
      <c r="T374" s="85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7" t="s">
        <v>145</v>
      </c>
      <c r="AU374" s="17" t="s">
        <v>154</v>
      </c>
    </row>
    <row r="375" s="2" customFormat="1" ht="34.8" customHeight="1">
      <c r="A375" s="38"/>
      <c r="B375" s="39"/>
      <c r="C375" s="204" t="s">
        <v>579</v>
      </c>
      <c r="D375" s="204" t="s">
        <v>136</v>
      </c>
      <c r="E375" s="205" t="s">
        <v>580</v>
      </c>
      <c r="F375" s="206" t="s">
        <v>581</v>
      </c>
      <c r="G375" s="207" t="s">
        <v>217</v>
      </c>
      <c r="H375" s="208">
        <v>9.5999999999999996</v>
      </c>
      <c r="I375" s="209"/>
      <c r="J375" s="210">
        <f>ROUND(I375*H375,2)</f>
        <v>0</v>
      </c>
      <c r="K375" s="206" t="s">
        <v>140</v>
      </c>
      <c r="L375" s="44"/>
      <c r="M375" s="211" t="s">
        <v>19</v>
      </c>
      <c r="N375" s="212" t="s">
        <v>43</v>
      </c>
      <c r="O375" s="84"/>
      <c r="P375" s="213">
        <f>O375*H375</f>
        <v>0</v>
      </c>
      <c r="Q375" s="213">
        <v>0.00021000000000000001</v>
      </c>
      <c r="R375" s="213">
        <f>Q375*H375</f>
        <v>0.002016</v>
      </c>
      <c r="S375" s="213">
        <v>0</v>
      </c>
      <c r="T375" s="214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15" t="s">
        <v>141</v>
      </c>
      <c r="AT375" s="215" t="s">
        <v>136</v>
      </c>
      <c r="AU375" s="215" t="s">
        <v>154</v>
      </c>
      <c r="AY375" s="17" t="s">
        <v>134</v>
      </c>
      <c r="BE375" s="216">
        <f>IF(N375="základní",J375,0)</f>
        <v>0</v>
      </c>
      <c r="BF375" s="216">
        <f>IF(N375="snížená",J375,0)</f>
        <v>0</v>
      </c>
      <c r="BG375" s="216">
        <f>IF(N375="zákl. přenesená",J375,0)</f>
        <v>0</v>
      </c>
      <c r="BH375" s="216">
        <f>IF(N375="sníž. přenesená",J375,0)</f>
        <v>0</v>
      </c>
      <c r="BI375" s="216">
        <f>IF(N375="nulová",J375,0)</f>
        <v>0</v>
      </c>
      <c r="BJ375" s="17" t="s">
        <v>80</v>
      </c>
      <c r="BK375" s="216">
        <f>ROUND(I375*H375,2)</f>
        <v>0</v>
      </c>
      <c r="BL375" s="17" t="s">
        <v>141</v>
      </c>
      <c r="BM375" s="215" t="s">
        <v>582</v>
      </c>
    </row>
    <row r="376" s="2" customFormat="1">
      <c r="A376" s="38"/>
      <c r="B376" s="39"/>
      <c r="C376" s="40"/>
      <c r="D376" s="217" t="s">
        <v>143</v>
      </c>
      <c r="E376" s="40"/>
      <c r="F376" s="218" t="s">
        <v>583</v>
      </c>
      <c r="G376" s="40"/>
      <c r="H376" s="40"/>
      <c r="I376" s="219"/>
      <c r="J376" s="40"/>
      <c r="K376" s="40"/>
      <c r="L376" s="44"/>
      <c r="M376" s="220"/>
      <c r="N376" s="221"/>
      <c r="O376" s="84"/>
      <c r="P376" s="84"/>
      <c r="Q376" s="84"/>
      <c r="R376" s="84"/>
      <c r="S376" s="84"/>
      <c r="T376" s="85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7" t="s">
        <v>143</v>
      </c>
      <c r="AU376" s="17" t="s">
        <v>154</v>
      </c>
    </row>
    <row r="377" s="2" customFormat="1">
      <c r="A377" s="38"/>
      <c r="B377" s="39"/>
      <c r="C377" s="40"/>
      <c r="D377" s="222" t="s">
        <v>145</v>
      </c>
      <c r="E377" s="40"/>
      <c r="F377" s="223" t="s">
        <v>584</v>
      </c>
      <c r="G377" s="40"/>
      <c r="H377" s="40"/>
      <c r="I377" s="219"/>
      <c r="J377" s="40"/>
      <c r="K377" s="40"/>
      <c r="L377" s="44"/>
      <c r="M377" s="220"/>
      <c r="N377" s="221"/>
      <c r="O377" s="84"/>
      <c r="P377" s="84"/>
      <c r="Q377" s="84"/>
      <c r="R377" s="84"/>
      <c r="S377" s="84"/>
      <c r="T377" s="85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T377" s="17" t="s">
        <v>145</v>
      </c>
      <c r="AU377" s="17" t="s">
        <v>154</v>
      </c>
    </row>
    <row r="378" s="13" customFormat="1">
      <c r="A378" s="13"/>
      <c r="B378" s="224"/>
      <c r="C378" s="225"/>
      <c r="D378" s="217" t="s">
        <v>147</v>
      </c>
      <c r="E378" s="226" t="s">
        <v>19</v>
      </c>
      <c r="F378" s="227" t="s">
        <v>585</v>
      </c>
      <c r="G378" s="225"/>
      <c r="H378" s="228">
        <v>9.5999999999999996</v>
      </c>
      <c r="I378" s="229"/>
      <c r="J378" s="225"/>
      <c r="K378" s="225"/>
      <c r="L378" s="230"/>
      <c r="M378" s="231"/>
      <c r="N378" s="232"/>
      <c r="O378" s="232"/>
      <c r="P378" s="232"/>
      <c r="Q378" s="232"/>
      <c r="R378" s="232"/>
      <c r="S378" s="232"/>
      <c r="T378" s="23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4" t="s">
        <v>147</v>
      </c>
      <c r="AU378" s="234" t="s">
        <v>154</v>
      </c>
      <c r="AV378" s="13" t="s">
        <v>82</v>
      </c>
      <c r="AW378" s="13" t="s">
        <v>33</v>
      </c>
      <c r="AX378" s="13" t="s">
        <v>72</v>
      </c>
      <c r="AY378" s="234" t="s">
        <v>134</v>
      </c>
    </row>
    <row r="379" s="2" customFormat="1" ht="30" customHeight="1">
      <c r="A379" s="38"/>
      <c r="B379" s="39"/>
      <c r="C379" s="204" t="s">
        <v>586</v>
      </c>
      <c r="D379" s="204" t="s">
        <v>136</v>
      </c>
      <c r="E379" s="205" t="s">
        <v>587</v>
      </c>
      <c r="F379" s="206" t="s">
        <v>588</v>
      </c>
      <c r="G379" s="207" t="s">
        <v>217</v>
      </c>
      <c r="H379" s="208">
        <v>170.30000000000001</v>
      </c>
      <c r="I379" s="209"/>
      <c r="J379" s="210">
        <f>ROUND(I379*H379,2)</f>
        <v>0</v>
      </c>
      <c r="K379" s="206" t="s">
        <v>140</v>
      </c>
      <c r="L379" s="44"/>
      <c r="M379" s="211" t="s">
        <v>19</v>
      </c>
      <c r="N379" s="212" t="s">
        <v>43</v>
      </c>
      <c r="O379" s="84"/>
      <c r="P379" s="213">
        <f>O379*H379</f>
        <v>0</v>
      </c>
      <c r="Q379" s="213">
        <v>0</v>
      </c>
      <c r="R379" s="213">
        <f>Q379*H379</f>
        <v>0</v>
      </c>
      <c r="S379" s="213">
        <v>0</v>
      </c>
      <c r="T379" s="214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15" t="s">
        <v>141</v>
      </c>
      <c r="AT379" s="215" t="s">
        <v>136</v>
      </c>
      <c r="AU379" s="215" t="s">
        <v>154</v>
      </c>
      <c r="AY379" s="17" t="s">
        <v>134</v>
      </c>
      <c r="BE379" s="216">
        <f>IF(N379="základní",J379,0)</f>
        <v>0</v>
      </c>
      <c r="BF379" s="216">
        <f>IF(N379="snížená",J379,0)</f>
        <v>0</v>
      </c>
      <c r="BG379" s="216">
        <f>IF(N379="zákl. přenesená",J379,0)</f>
        <v>0</v>
      </c>
      <c r="BH379" s="216">
        <f>IF(N379="sníž. přenesená",J379,0)</f>
        <v>0</v>
      </c>
      <c r="BI379" s="216">
        <f>IF(N379="nulová",J379,0)</f>
        <v>0</v>
      </c>
      <c r="BJ379" s="17" t="s">
        <v>80</v>
      </c>
      <c r="BK379" s="216">
        <f>ROUND(I379*H379,2)</f>
        <v>0</v>
      </c>
      <c r="BL379" s="17" t="s">
        <v>141</v>
      </c>
      <c r="BM379" s="215" t="s">
        <v>589</v>
      </c>
    </row>
    <row r="380" s="2" customFormat="1">
      <c r="A380" s="38"/>
      <c r="B380" s="39"/>
      <c r="C380" s="40"/>
      <c r="D380" s="217" t="s">
        <v>143</v>
      </c>
      <c r="E380" s="40"/>
      <c r="F380" s="218" t="s">
        <v>590</v>
      </c>
      <c r="G380" s="40"/>
      <c r="H380" s="40"/>
      <c r="I380" s="219"/>
      <c r="J380" s="40"/>
      <c r="K380" s="40"/>
      <c r="L380" s="44"/>
      <c r="M380" s="220"/>
      <c r="N380" s="221"/>
      <c r="O380" s="84"/>
      <c r="P380" s="84"/>
      <c r="Q380" s="84"/>
      <c r="R380" s="84"/>
      <c r="S380" s="84"/>
      <c r="T380" s="85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T380" s="17" t="s">
        <v>143</v>
      </c>
      <c r="AU380" s="17" t="s">
        <v>154</v>
      </c>
    </row>
    <row r="381" s="2" customFormat="1">
      <c r="A381" s="38"/>
      <c r="B381" s="39"/>
      <c r="C381" s="40"/>
      <c r="D381" s="222" t="s">
        <v>145</v>
      </c>
      <c r="E381" s="40"/>
      <c r="F381" s="223" t="s">
        <v>591</v>
      </c>
      <c r="G381" s="40"/>
      <c r="H381" s="40"/>
      <c r="I381" s="219"/>
      <c r="J381" s="40"/>
      <c r="K381" s="40"/>
      <c r="L381" s="44"/>
      <c r="M381" s="220"/>
      <c r="N381" s="221"/>
      <c r="O381" s="84"/>
      <c r="P381" s="84"/>
      <c r="Q381" s="84"/>
      <c r="R381" s="84"/>
      <c r="S381" s="84"/>
      <c r="T381" s="85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145</v>
      </c>
      <c r="AU381" s="17" t="s">
        <v>154</v>
      </c>
    </row>
    <row r="382" s="14" customFormat="1">
      <c r="A382" s="14"/>
      <c r="B382" s="236"/>
      <c r="C382" s="237"/>
      <c r="D382" s="217" t="s">
        <v>147</v>
      </c>
      <c r="E382" s="238" t="s">
        <v>19</v>
      </c>
      <c r="F382" s="239" t="s">
        <v>592</v>
      </c>
      <c r="G382" s="237"/>
      <c r="H382" s="238" t="s">
        <v>19</v>
      </c>
      <c r="I382" s="240"/>
      <c r="J382" s="237"/>
      <c r="K382" s="237"/>
      <c r="L382" s="241"/>
      <c r="M382" s="242"/>
      <c r="N382" s="243"/>
      <c r="O382" s="243"/>
      <c r="P382" s="243"/>
      <c r="Q382" s="243"/>
      <c r="R382" s="243"/>
      <c r="S382" s="243"/>
      <c r="T382" s="24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5" t="s">
        <v>147</v>
      </c>
      <c r="AU382" s="245" t="s">
        <v>154</v>
      </c>
      <c r="AV382" s="14" t="s">
        <v>80</v>
      </c>
      <c r="AW382" s="14" t="s">
        <v>33</v>
      </c>
      <c r="AX382" s="14" t="s">
        <v>72</v>
      </c>
      <c r="AY382" s="245" t="s">
        <v>134</v>
      </c>
    </row>
    <row r="383" s="13" customFormat="1">
      <c r="A383" s="13"/>
      <c r="B383" s="224"/>
      <c r="C383" s="225"/>
      <c r="D383" s="217" t="s">
        <v>147</v>
      </c>
      <c r="E383" s="226" t="s">
        <v>19</v>
      </c>
      <c r="F383" s="227" t="s">
        <v>593</v>
      </c>
      <c r="G383" s="225"/>
      <c r="H383" s="228">
        <v>53.899999999999999</v>
      </c>
      <c r="I383" s="229"/>
      <c r="J383" s="225"/>
      <c r="K383" s="225"/>
      <c r="L383" s="230"/>
      <c r="M383" s="231"/>
      <c r="N383" s="232"/>
      <c r="O383" s="232"/>
      <c r="P383" s="232"/>
      <c r="Q383" s="232"/>
      <c r="R383" s="232"/>
      <c r="S383" s="232"/>
      <c r="T383" s="23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4" t="s">
        <v>147</v>
      </c>
      <c r="AU383" s="234" t="s">
        <v>154</v>
      </c>
      <c r="AV383" s="13" t="s">
        <v>82</v>
      </c>
      <c r="AW383" s="13" t="s">
        <v>33</v>
      </c>
      <c r="AX383" s="13" t="s">
        <v>72</v>
      </c>
      <c r="AY383" s="234" t="s">
        <v>134</v>
      </c>
    </row>
    <row r="384" s="13" customFormat="1">
      <c r="A384" s="13"/>
      <c r="B384" s="224"/>
      <c r="C384" s="225"/>
      <c r="D384" s="217" t="s">
        <v>147</v>
      </c>
      <c r="E384" s="226" t="s">
        <v>19</v>
      </c>
      <c r="F384" s="227" t="s">
        <v>594</v>
      </c>
      <c r="G384" s="225"/>
      <c r="H384" s="228">
        <v>8.4000000000000004</v>
      </c>
      <c r="I384" s="229"/>
      <c r="J384" s="225"/>
      <c r="K384" s="225"/>
      <c r="L384" s="230"/>
      <c r="M384" s="231"/>
      <c r="N384" s="232"/>
      <c r="O384" s="232"/>
      <c r="P384" s="232"/>
      <c r="Q384" s="232"/>
      <c r="R384" s="232"/>
      <c r="S384" s="232"/>
      <c r="T384" s="23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4" t="s">
        <v>147</v>
      </c>
      <c r="AU384" s="234" t="s">
        <v>154</v>
      </c>
      <c r="AV384" s="13" t="s">
        <v>82</v>
      </c>
      <c r="AW384" s="13" t="s">
        <v>33</v>
      </c>
      <c r="AX384" s="13" t="s">
        <v>72</v>
      </c>
      <c r="AY384" s="234" t="s">
        <v>134</v>
      </c>
    </row>
    <row r="385" s="14" customFormat="1">
      <c r="A385" s="14"/>
      <c r="B385" s="236"/>
      <c r="C385" s="237"/>
      <c r="D385" s="217" t="s">
        <v>147</v>
      </c>
      <c r="E385" s="238" t="s">
        <v>19</v>
      </c>
      <c r="F385" s="239" t="s">
        <v>595</v>
      </c>
      <c r="G385" s="237"/>
      <c r="H385" s="238" t="s">
        <v>19</v>
      </c>
      <c r="I385" s="240"/>
      <c r="J385" s="237"/>
      <c r="K385" s="237"/>
      <c r="L385" s="241"/>
      <c r="M385" s="242"/>
      <c r="N385" s="243"/>
      <c r="O385" s="243"/>
      <c r="P385" s="243"/>
      <c r="Q385" s="243"/>
      <c r="R385" s="243"/>
      <c r="S385" s="243"/>
      <c r="T385" s="24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5" t="s">
        <v>147</v>
      </c>
      <c r="AU385" s="245" t="s">
        <v>154</v>
      </c>
      <c r="AV385" s="14" t="s">
        <v>80</v>
      </c>
      <c r="AW385" s="14" t="s">
        <v>33</v>
      </c>
      <c r="AX385" s="14" t="s">
        <v>72</v>
      </c>
      <c r="AY385" s="245" t="s">
        <v>134</v>
      </c>
    </row>
    <row r="386" s="13" customFormat="1">
      <c r="A386" s="13"/>
      <c r="B386" s="224"/>
      <c r="C386" s="225"/>
      <c r="D386" s="217" t="s">
        <v>147</v>
      </c>
      <c r="E386" s="226" t="s">
        <v>19</v>
      </c>
      <c r="F386" s="227" t="s">
        <v>596</v>
      </c>
      <c r="G386" s="225"/>
      <c r="H386" s="228">
        <v>108</v>
      </c>
      <c r="I386" s="229"/>
      <c r="J386" s="225"/>
      <c r="K386" s="225"/>
      <c r="L386" s="230"/>
      <c r="M386" s="231"/>
      <c r="N386" s="232"/>
      <c r="O386" s="232"/>
      <c r="P386" s="232"/>
      <c r="Q386" s="232"/>
      <c r="R386" s="232"/>
      <c r="S386" s="232"/>
      <c r="T386" s="23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4" t="s">
        <v>147</v>
      </c>
      <c r="AU386" s="234" t="s">
        <v>154</v>
      </c>
      <c r="AV386" s="13" t="s">
        <v>82</v>
      </c>
      <c r="AW386" s="13" t="s">
        <v>33</v>
      </c>
      <c r="AX386" s="13" t="s">
        <v>72</v>
      </c>
      <c r="AY386" s="234" t="s">
        <v>134</v>
      </c>
    </row>
    <row r="387" s="2" customFormat="1" ht="34.8" customHeight="1">
      <c r="A387" s="38"/>
      <c r="B387" s="39"/>
      <c r="C387" s="204" t="s">
        <v>597</v>
      </c>
      <c r="D387" s="204" t="s">
        <v>136</v>
      </c>
      <c r="E387" s="205" t="s">
        <v>598</v>
      </c>
      <c r="F387" s="206" t="s">
        <v>599</v>
      </c>
      <c r="G387" s="207" t="s">
        <v>217</v>
      </c>
      <c r="H387" s="208">
        <v>3489</v>
      </c>
      <c r="I387" s="209"/>
      <c r="J387" s="210">
        <f>ROUND(I387*H387,2)</f>
        <v>0</v>
      </c>
      <c r="K387" s="206" t="s">
        <v>140</v>
      </c>
      <c r="L387" s="44"/>
      <c r="M387" s="211" t="s">
        <v>19</v>
      </c>
      <c r="N387" s="212" t="s">
        <v>43</v>
      </c>
      <c r="O387" s="84"/>
      <c r="P387" s="213">
        <f>O387*H387</f>
        <v>0</v>
      </c>
      <c r="Q387" s="213">
        <v>0</v>
      </c>
      <c r="R387" s="213">
        <f>Q387*H387</f>
        <v>0</v>
      </c>
      <c r="S387" s="213">
        <v>0</v>
      </c>
      <c r="T387" s="214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15" t="s">
        <v>141</v>
      </c>
      <c r="AT387" s="215" t="s">
        <v>136</v>
      </c>
      <c r="AU387" s="215" t="s">
        <v>154</v>
      </c>
      <c r="AY387" s="17" t="s">
        <v>134</v>
      </c>
      <c r="BE387" s="216">
        <f>IF(N387="základní",J387,0)</f>
        <v>0</v>
      </c>
      <c r="BF387" s="216">
        <f>IF(N387="snížená",J387,0)</f>
        <v>0</v>
      </c>
      <c r="BG387" s="216">
        <f>IF(N387="zákl. přenesená",J387,0)</f>
        <v>0</v>
      </c>
      <c r="BH387" s="216">
        <f>IF(N387="sníž. přenesená",J387,0)</f>
        <v>0</v>
      </c>
      <c r="BI387" s="216">
        <f>IF(N387="nulová",J387,0)</f>
        <v>0</v>
      </c>
      <c r="BJ387" s="17" t="s">
        <v>80</v>
      </c>
      <c r="BK387" s="216">
        <f>ROUND(I387*H387,2)</f>
        <v>0</v>
      </c>
      <c r="BL387" s="17" t="s">
        <v>141</v>
      </c>
      <c r="BM387" s="215" t="s">
        <v>600</v>
      </c>
    </row>
    <row r="388" s="2" customFormat="1">
      <c r="A388" s="38"/>
      <c r="B388" s="39"/>
      <c r="C388" s="40"/>
      <c r="D388" s="217" t="s">
        <v>143</v>
      </c>
      <c r="E388" s="40"/>
      <c r="F388" s="218" t="s">
        <v>601</v>
      </c>
      <c r="G388" s="40"/>
      <c r="H388" s="40"/>
      <c r="I388" s="219"/>
      <c r="J388" s="40"/>
      <c r="K388" s="40"/>
      <c r="L388" s="44"/>
      <c r="M388" s="220"/>
      <c r="N388" s="221"/>
      <c r="O388" s="84"/>
      <c r="P388" s="84"/>
      <c r="Q388" s="84"/>
      <c r="R388" s="84"/>
      <c r="S388" s="84"/>
      <c r="T388" s="85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T388" s="17" t="s">
        <v>143</v>
      </c>
      <c r="AU388" s="17" t="s">
        <v>154</v>
      </c>
    </row>
    <row r="389" s="2" customFormat="1">
      <c r="A389" s="38"/>
      <c r="B389" s="39"/>
      <c r="C389" s="40"/>
      <c r="D389" s="222" t="s">
        <v>145</v>
      </c>
      <c r="E389" s="40"/>
      <c r="F389" s="223" t="s">
        <v>602</v>
      </c>
      <c r="G389" s="40"/>
      <c r="H389" s="40"/>
      <c r="I389" s="219"/>
      <c r="J389" s="40"/>
      <c r="K389" s="40"/>
      <c r="L389" s="44"/>
      <c r="M389" s="220"/>
      <c r="N389" s="221"/>
      <c r="O389" s="84"/>
      <c r="P389" s="84"/>
      <c r="Q389" s="84"/>
      <c r="R389" s="84"/>
      <c r="S389" s="84"/>
      <c r="T389" s="85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17" t="s">
        <v>145</v>
      </c>
      <c r="AU389" s="17" t="s">
        <v>154</v>
      </c>
    </row>
    <row r="390" s="13" customFormat="1">
      <c r="A390" s="13"/>
      <c r="B390" s="224"/>
      <c r="C390" s="225"/>
      <c r="D390" s="217" t="s">
        <v>147</v>
      </c>
      <c r="E390" s="225"/>
      <c r="F390" s="227" t="s">
        <v>603</v>
      </c>
      <c r="G390" s="225"/>
      <c r="H390" s="228">
        <v>3489</v>
      </c>
      <c r="I390" s="229"/>
      <c r="J390" s="225"/>
      <c r="K390" s="225"/>
      <c r="L390" s="230"/>
      <c r="M390" s="231"/>
      <c r="N390" s="232"/>
      <c r="O390" s="232"/>
      <c r="P390" s="232"/>
      <c r="Q390" s="232"/>
      <c r="R390" s="232"/>
      <c r="S390" s="232"/>
      <c r="T390" s="23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4" t="s">
        <v>147</v>
      </c>
      <c r="AU390" s="234" t="s">
        <v>154</v>
      </c>
      <c r="AV390" s="13" t="s">
        <v>82</v>
      </c>
      <c r="AW390" s="13" t="s">
        <v>4</v>
      </c>
      <c r="AX390" s="13" t="s">
        <v>80</v>
      </c>
      <c r="AY390" s="234" t="s">
        <v>134</v>
      </c>
    </row>
    <row r="391" s="2" customFormat="1" ht="34.8" customHeight="1">
      <c r="A391" s="38"/>
      <c r="B391" s="39"/>
      <c r="C391" s="204" t="s">
        <v>604</v>
      </c>
      <c r="D391" s="204" t="s">
        <v>136</v>
      </c>
      <c r="E391" s="205" t="s">
        <v>605</v>
      </c>
      <c r="F391" s="206" t="s">
        <v>606</v>
      </c>
      <c r="G391" s="207" t="s">
        <v>217</v>
      </c>
      <c r="H391" s="208">
        <v>170.30000000000001</v>
      </c>
      <c r="I391" s="209"/>
      <c r="J391" s="210">
        <f>ROUND(I391*H391,2)</f>
        <v>0</v>
      </c>
      <c r="K391" s="206" t="s">
        <v>140</v>
      </c>
      <c r="L391" s="44"/>
      <c r="M391" s="211" t="s">
        <v>19</v>
      </c>
      <c r="N391" s="212" t="s">
        <v>43</v>
      </c>
      <c r="O391" s="84"/>
      <c r="P391" s="213">
        <f>O391*H391</f>
        <v>0</v>
      </c>
      <c r="Q391" s="213">
        <v>0</v>
      </c>
      <c r="R391" s="213">
        <f>Q391*H391</f>
        <v>0</v>
      </c>
      <c r="S391" s="213">
        <v>0</v>
      </c>
      <c r="T391" s="214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15" t="s">
        <v>141</v>
      </c>
      <c r="AT391" s="215" t="s">
        <v>136</v>
      </c>
      <c r="AU391" s="215" t="s">
        <v>154</v>
      </c>
      <c r="AY391" s="17" t="s">
        <v>134</v>
      </c>
      <c r="BE391" s="216">
        <f>IF(N391="základní",J391,0)</f>
        <v>0</v>
      </c>
      <c r="BF391" s="216">
        <f>IF(N391="snížená",J391,0)</f>
        <v>0</v>
      </c>
      <c r="BG391" s="216">
        <f>IF(N391="zákl. přenesená",J391,0)</f>
        <v>0</v>
      </c>
      <c r="BH391" s="216">
        <f>IF(N391="sníž. přenesená",J391,0)</f>
        <v>0</v>
      </c>
      <c r="BI391" s="216">
        <f>IF(N391="nulová",J391,0)</f>
        <v>0</v>
      </c>
      <c r="BJ391" s="17" t="s">
        <v>80</v>
      </c>
      <c r="BK391" s="216">
        <f>ROUND(I391*H391,2)</f>
        <v>0</v>
      </c>
      <c r="BL391" s="17" t="s">
        <v>141</v>
      </c>
      <c r="BM391" s="215" t="s">
        <v>607</v>
      </c>
    </row>
    <row r="392" s="2" customFormat="1">
      <c r="A392" s="38"/>
      <c r="B392" s="39"/>
      <c r="C392" s="40"/>
      <c r="D392" s="217" t="s">
        <v>143</v>
      </c>
      <c r="E392" s="40"/>
      <c r="F392" s="218" t="s">
        <v>608</v>
      </c>
      <c r="G392" s="40"/>
      <c r="H392" s="40"/>
      <c r="I392" s="219"/>
      <c r="J392" s="40"/>
      <c r="K392" s="40"/>
      <c r="L392" s="44"/>
      <c r="M392" s="220"/>
      <c r="N392" s="221"/>
      <c r="O392" s="84"/>
      <c r="P392" s="84"/>
      <c r="Q392" s="84"/>
      <c r="R392" s="84"/>
      <c r="S392" s="84"/>
      <c r="T392" s="85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T392" s="17" t="s">
        <v>143</v>
      </c>
      <c r="AU392" s="17" t="s">
        <v>154</v>
      </c>
    </row>
    <row r="393" s="2" customFormat="1">
      <c r="A393" s="38"/>
      <c r="B393" s="39"/>
      <c r="C393" s="40"/>
      <c r="D393" s="222" t="s">
        <v>145</v>
      </c>
      <c r="E393" s="40"/>
      <c r="F393" s="223" t="s">
        <v>609</v>
      </c>
      <c r="G393" s="40"/>
      <c r="H393" s="40"/>
      <c r="I393" s="219"/>
      <c r="J393" s="40"/>
      <c r="K393" s="40"/>
      <c r="L393" s="44"/>
      <c r="M393" s="220"/>
      <c r="N393" s="221"/>
      <c r="O393" s="84"/>
      <c r="P393" s="84"/>
      <c r="Q393" s="84"/>
      <c r="R393" s="84"/>
      <c r="S393" s="84"/>
      <c r="T393" s="85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145</v>
      </c>
      <c r="AU393" s="17" t="s">
        <v>154</v>
      </c>
    </row>
    <row r="394" s="2" customFormat="1" ht="22.2" customHeight="1">
      <c r="A394" s="38"/>
      <c r="B394" s="39"/>
      <c r="C394" s="204" t="s">
        <v>610</v>
      </c>
      <c r="D394" s="204" t="s">
        <v>136</v>
      </c>
      <c r="E394" s="205" t="s">
        <v>611</v>
      </c>
      <c r="F394" s="206" t="s">
        <v>612</v>
      </c>
      <c r="G394" s="207" t="s">
        <v>217</v>
      </c>
      <c r="H394" s="208">
        <v>170.30000000000001</v>
      </c>
      <c r="I394" s="209"/>
      <c r="J394" s="210">
        <f>ROUND(I394*H394,2)</f>
        <v>0</v>
      </c>
      <c r="K394" s="206" t="s">
        <v>140</v>
      </c>
      <c r="L394" s="44"/>
      <c r="M394" s="211" t="s">
        <v>19</v>
      </c>
      <c r="N394" s="212" t="s">
        <v>43</v>
      </c>
      <c r="O394" s="84"/>
      <c r="P394" s="213">
        <f>O394*H394</f>
        <v>0</v>
      </c>
      <c r="Q394" s="213">
        <v>0</v>
      </c>
      <c r="R394" s="213">
        <f>Q394*H394</f>
        <v>0</v>
      </c>
      <c r="S394" s="213">
        <v>0</v>
      </c>
      <c r="T394" s="214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15" t="s">
        <v>141</v>
      </c>
      <c r="AT394" s="215" t="s">
        <v>136</v>
      </c>
      <c r="AU394" s="215" t="s">
        <v>154</v>
      </c>
      <c r="AY394" s="17" t="s">
        <v>134</v>
      </c>
      <c r="BE394" s="216">
        <f>IF(N394="základní",J394,0)</f>
        <v>0</v>
      </c>
      <c r="BF394" s="216">
        <f>IF(N394="snížená",J394,0)</f>
        <v>0</v>
      </c>
      <c r="BG394" s="216">
        <f>IF(N394="zákl. přenesená",J394,0)</f>
        <v>0</v>
      </c>
      <c r="BH394" s="216">
        <f>IF(N394="sníž. přenesená",J394,0)</f>
        <v>0</v>
      </c>
      <c r="BI394" s="216">
        <f>IF(N394="nulová",J394,0)</f>
        <v>0</v>
      </c>
      <c r="BJ394" s="17" t="s">
        <v>80</v>
      </c>
      <c r="BK394" s="216">
        <f>ROUND(I394*H394,2)</f>
        <v>0</v>
      </c>
      <c r="BL394" s="17" t="s">
        <v>141</v>
      </c>
      <c r="BM394" s="215" t="s">
        <v>613</v>
      </c>
    </row>
    <row r="395" s="2" customFormat="1">
      <c r="A395" s="38"/>
      <c r="B395" s="39"/>
      <c r="C395" s="40"/>
      <c r="D395" s="217" t="s">
        <v>143</v>
      </c>
      <c r="E395" s="40"/>
      <c r="F395" s="218" t="s">
        <v>614</v>
      </c>
      <c r="G395" s="40"/>
      <c r="H395" s="40"/>
      <c r="I395" s="219"/>
      <c r="J395" s="40"/>
      <c r="K395" s="40"/>
      <c r="L395" s="44"/>
      <c r="M395" s="220"/>
      <c r="N395" s="221"/>
      <c r="O395" s="84"/>
      <c r="P395" s="84"/>
      <c r="Q395" s="84"/>
      <c r="R395" s="84"/>
      <c r="S395" s="84"/>
      <c r="T395" s="85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T395" s="17" t="s">
        <v>143</v>
      </c>
      <c r="AU395" s="17" t="s">
        <v>154</v>
      </c>
    </row>
    <row r="396" s="2" customFormat="1">
      <c r="A396" s="38"/>
      <c r="B396" s="39"/>
      <c r="C396" s="40"/>
      <c r="D396" s="222" t="s">
        <v>145</v>
      </c>
      <c r="E396" s="40"/>
      <c r="F396" s="223" t="s">
        <v>615</v>
      </c>
      <c r="G396" s="40"/>
      <c r="H396" s="40"/>
      <c r="I396" s="219"/>
      <c r="J396" s="40"/>
      <c r="K396" s="40"/>
      <c r="L396" s="44"/>
      <c r="M396" s="220"/>
      <c r="N396" s="221"/>
      <c r="O396" s="84"/>
      <c r="P396" s="84"/>
      <c r="Q396" s="84"/>
      <c r="R396" s="84"/>
      <c r="S396" s="84"/>
      <c r="T396" s="85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T396" s="17" t="s">
        <v>145</v>
      </c>
      <c r="AU396" s="17" t="s">
        <v>154</v>
      </c>
    </row>
    <row r="397" s="12" customFormat="1" ht="20.88" customHeight="1">
      <c r="A397" s="12"/>
      <c r="B397" s="188"/>
      <c r="C397" s="189"/>
      <c r="D397" s="190" t="s">
        <v>71</v>
      </c>
      <c r="E397" s="202" t="s">
        <v>616</v>
      </c>
      <c r="F397" s="202" t="s">
        <v>617</v>
      </c>
      <c r="G397" s="189"/>
      <c r="H397" s="189"/>
      <c r="I397" s="192"/>
      <c r="J397" s="203">
        <f>BK397</f>
        <v>0</v>
      </c>
      <c r="K397" s="189"/>
      <c r="L397" s="194"/>
      <c r="M397" s="195"/>
      <c r="N397" s="196"/>
      <c r="O397" s="196"/>
      <c r="P397" s="197">
        <f>SUM(P398:P432)</f>
        <v>0</v>
      </c>
      <c r="Q397" s="196"/>
      <c r="R397" s="197">
        <f>SUM(R398:R432)</f>
        <v>4.7945166600000002</v>
      </c>
      <c r="S397" s="196"/>
      <c r="T397" s="198">
        <f>SUM(T398:T432)</f>
        <v>0</v>
      </c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R397" s="199" t="s">
        <v>80</v>
      </c>
      <c r="AT397" s="200" t="s">
        <v>71</v>
      </c>
      <c r="AU397" s="200" t="s">
        <v>82</v>
      </c>
      <c r="AY397" s="199" t="s">
        <v>134</v>
      </c>
      <c r="BK397" s="201">
        <f>SUM(BK398:BK432)</f>
        <v>0</v>
      </c>
    </row>
    <row r="398" s="2" customFormat="1" ht="19.8" customHeight="1">
      <c r="A398" s="38"/>
      <c r="B398" s="39"/>
      <c r="C398" s="204" t="s">
        <v>618</v>
      </c>
      <c r="D398" s="204" t="s">
        <v>136</v>
      </c>
      <c r="E398" s="205" t="s">
        <v>619</v>
      </c>
      <c r="F398" s="206" t="s">
        <v>620</v>
      </c>
      <c r="G398" s="207" t="s">
        <v>434</v>
      </c>
      <c r="H398" s="208">
        <v>38.399999999999999</v>
      </c>
      <c r="I398" s="209"/>
      <c r="J398" s="210">
        <f>ROUND(I398*H398,2)</f>
        <v>0</v>
      </c>
      <c r="K398" s="206" t="s">
        <v>140</v>
      </c>
      <c r="L398" s="44"/>
      <c r="M398" s="211" t="s">
        <v>19</v>
      </c>
      <c r="N398" s="212" t="s">
        <v>43</v>
      </c>
      <c r="O398" s="84"/>
      <c r="P398" s="213">
        <f>O398*H398</f>
        <v>0</v>
      </c>
      <c r="Q398" s="213">
        <v>0.00022000000000000001</v>
      </c>
      <c r="R398" s="213">
        <f>Q398*H398</f>
        <v>0.0084480000000000006</v>
      </c>
      <c r="S398" s="213">
        <v>0</v>
      </c>
      <c r="T398" s="214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15" t="s">
        <v>141</v>
      </c>
      <c r="AT398" s="215" t="s">
        <v>136</v>
      </c>
      <c r="AU398" s="215" t="s">
        <v>154</v>
      </c>
      <c r="AY398" s="17" t="s">
        <v>134</v>
      </c>
      <c r="BE398" s="216">
        <f>IF(N398="základní",J398,0)</f>
        <v>0</v>
      </c>
      <c r="BF398" s="216">
        <f>IF(N398="snížená",J398,0)</f>
        <v>0</v>
      </c>
      <c r="BG398" s="216">
        <f>IF(N398="zákl. přenesená",J398,0)</f>
        <v>0</v>
      </c>
      <c r="BH398" s="216">
        <f>IF(N398="sníž. přenesená",J398,0)</f>
        <v>0</v>
      </c>
      <c r="BI398" s="216">
        <f>IF(N398="nulová",J398,0)</f>
        <v>0</v>
      </c>
      <c r="BJ398" s="17" t="s">
        <v>80</v>
      </c>
      <c r="BK398" s="216">
        <f>ROUND(I398*H398,2)</f>
        <v>0</v>
      </c>
      <c r="BL398" s="17" t="s">
        <v>141</v>
      </c>
      <c r="BM398" s="215" t="s">
        <v>621</v>
      </c>
    </row>
    <row r="399" s="2" customFormat="1">
      <c r="A399" s="38"/>
      <c r="B399" s="39"/>
      <c r="C399" s="40"/>
      <c r="D399" s="217" t="s">
        <v>143</v>
      </c>
      <c r="E399" s="40"/>
      <c r="F399" s="218" t="s">
        <v>622</v>
      </c>
      <c r="G399" s="40"/>
      <c r="H399" s="40"/>
      <c r="I399" s="219"/>
      <c r="J399" s="40"/>
      <c r="K399" s="40"/>
      <c r="L399" s="44"/>
      <c r="M399" s="220"/>
      <c r="N399" s="221"/>
      <c r="O399" s="84"/>
      <c r="P399" s="84"/>
      <c r="Q399" s="84"/>
      <c r="R399" s="84"/>
      <c r="S399" s="84"/>
      <c r="T399" s="85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T399" s="17" t="s">
        <v>143</v>
      </c>
      <c r="AU399" s="17" t="s">
        <v>154</v>
      </c>
    </row>
    <row r="400" s="2" customFormat="1">
      <c r="A400" s="38"/>
      <c r="B400" s="39"/>
      <c r="C400" s="40"/>
      <c r="D400" s="222" t="s">
        <v>145</v>
      </c>
      <c r="E400" s="40"/>
      <c r="F400" s="223" t="s">
        <v>623</v>
      </c>
      <c r="G400" s="40"/>
      <c r="H400" s="40"/>
      <c r="I400" s="219"/>
      <c r="J400" s="40"/>
      <c r="K400" s="40"/>
      <c r="L400" s="44"/>
      <c r="M400" s="220"/>
      <c r="N400" s="221"/>
      <c r="O400" s="84"/>
      <c r="P400" s="84"/>
      <c r="Q400" s="84"/>
      <c r="R400" s="84"/>
      <c r="S400" s="84"/>
      <c r="T400" s="85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T400" s="17" t="s">
        <v>145</v>
      </c>
      <c r="AU400" s="17" t="s">
        <v>154</v>
      </c>
    </row>
    <row r="401" s="2" customFormat="1">
      <c r="A401" s="38"/>
      <c r="B401" s="39"/>
      <c r="C401" s="40"/>
      <c r="D401" s="217" t="s">
        <v>160</v>
      </c>
      <c r="E401" s="40"/>
      <c r="F401" s="235" t="s">
        <v>624</v>
      </c>
      <c r="G401" s="40"/>
      <c r="H401" s="40"/>
      <c r="I401" s="219"/>
      <c r="J401" s="40"/>
      <c r="K401" s="40"/>
      <c r="L401" s="44"/>
      <c r="M401" s="220"/>
      <c r="N401" s="221"/>
      <c r="O401" s="84"/>
      <c r="P401" s="84"/>
      <c r="Q401" s="84"/>
      <c r="R401" s="84"/>
      <c r="S401" s="84"/>
      <c r="T401" s="85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T401" s="17" t="s">
        <v>160</v>
      </c>
      <c r="AU401" s="17" t="s">
        <v>154</v>
      </c>
    </row>
    <row r="402" s="14" customFormat="1">
      <c r="A402" s="14"/>
      <c r="B402" s="236"/>
      <c r="C402" s="237"/>
      <c r="D402" s="217" t="s">
        <v>147</v>
      </c>
      <c r="E402" s="238" t="s">
        <v>19</v>
      </c>
      <c r="F402" s="239" t="s">
        <v>625</v>
      </c>
      <c r="G402" s="237"/>
      <c r="H402" s="238" t="s">
        <v>19</v>
      </c>
      <c r="I402" s="240"/>
      <c r="J402" s="237"/>
      <c r="K402" s="237"/>
      <c r="L402" s="241"/>
      <c r="M402" s="242"/>
      <c r="N402" s="243"/>
      <c r="O402" s="243"/>
      <c r="P402" s="243"/>
      <c r="Q402" s="243"/>
      <c r="R402" s="243"/>
      <c r="S402" s="243"/>
      <c r="T402" s="24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5" t="s">
        <v>147</v>
      </c>
      <c r="AU402" s="245" t="s">
        <v>154</v>
      </c>
      <c r="AV402" s="14" t="s">
        <v>80</v>
      </c>
      <c r="AW402" s="14" t="s">
        <v>33</v>
      </c>
      <c r="AX402" s="14" t="s">
        <v>72</v>
      </c>
      <c r="AY402" s="245" t="s">
        <v>134</v>
      </c>
    </row>
    <row r="403" s="13" customFormat="1">
      <c r="A403" s="13"/>
      <c r="B403" s="224"/>
      <c r="C403" s="225"/>
      <c r="D403" s="217" t="s">
        <v>147</v>
      </c>
      <c r="E403" s="226" t="s">
        <v>19</v>
      </c>
      <c r="F403" s="227" t="s">
        <v>626</v>
      </c>
      <c r="G403" s="225"/>
      <c r="H403" s="228">
        <v>12.800000000000001</v>
      </c>
      <c r="I403" s="229"/>
      <c r="J403" s="225"/>
      <c r="K403" s="225"/>
      <c r="L403" s="230"/>
      <c r="M403" s="231"/>
      <c r="N403" s="232"/>
      <c r="O403" s="232"/>
      <c r="P403" s="232"/>
      <c r="Q403" s="232"/>
      <c r="R403" s="232"/>
      <c r="S403" s="232"/>
      <c r="T403" s="23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4" t="s">
        <v>147</v>
      </c>
      <c r="AU403" s="234" t="s">
        <v>154</v>
      </c>
      <c r="AV403" s="13" t="s">
        <v>82</v>
      </c>
      <c r="AW403" s="13" t="s">
        <v>33</v>
      </c>
      <c r="AX403" s="13" t="s">
        <v>72</v>
      </c>
      <c r="AY403" s="234" t="s">
        <v>134</v>
      </c>
    </row>
    <row r="404" s="13" customFormat="1">
      <c r="A404" s="13"/>
      <c r="B404" s="224"/>
      <c r="C404" s="225"/>
      <c r="D404" s="217" t="s">
        <v>147</v>
      </c>
      <c r="E404" s="226" t="s">
        <v>19</v>
      </c>
      <c r="F404" s="227" t="s">
        <v>627</v>
      </c>
      <c r="G404" s="225"/>
      <c r="H404" s="228">
        <v>25.600000000000001</v>
      </c>
      <c r="I404" s="229"/>
      <c r="J404" s="225"/>
      <c r="K404" s="225"/>
      <c r="L404" s="230"/>
      <c r="M404" s="231"/>
      <c r="N404" s="232"/>
      <c r="O404" s="232"/>
      <c r="P404" s="232"/>
      <c r="Q404" s="232"/>
      <c r="R404" s="232"/>
      <c r="S404" s="232"/>
      <c r="T404" s="23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4" t="s">
        <v>147</v>
      </c>
      <c r="AU404" s="234" t="s">
        <v>154</v>
      </c>
      <c r="AV404" s="13" t="s">
        <v>82</v>
      </c>
      <c r="AW404" s="13" t="s">
        <v>33</v>
      </c>
      <c r="AX404" s="13" t="s">
        <v>72</v>
      </c>
      <c r="AY404" s="234" t="s">
        <v>134</v>
      </c>
    </row>
    <row r="405" s="2" customFormat="1" ht="22.2" customHeight="1">
      <c r="A405" s="38"/>
      <c r="B405" s="39"/>
      <c r="C405" s="204" t="s">
        <v>628</v>
      </c>
      <c r="D405" s="204" t="s">
        <v>136</v>
      </c>
      <c r="E405" s="205" t="s">
        <v>629</v>
      </c>
      <c r="F405" s="206" t="s">
        <v>630</v>
      </c>
      <c r="G405" s="207" t="s">
        <v>217</v>
      </c>
      <c r="H405" s="208">
        <v>24</v>
      </c>
      <c r="I405" s="209"/>
      <c r="J405" s="210">
        <f>ROUND(I405*H405,2)</f>
        <v>0</v>
      </c>
      <c r="K405" s="206" t="s">
        <v>140</v>
      </c>
      <c r="L405" s="44"/>
      <c r="M405" s="211" t="s">
        <v>19</v>
      </c>
      <c r="N405" s="212" t="s">
        <v>43</v>
      </c>
      <c r="O405" s="84"/>
      <c r="P405" s="213">
        <f>O405*H405</f>
        <v>0</v>
      </c>
      <c r="Q405" s="213">
        <v>3.0000000000000001E-05</v>
      </c>
      <c r="R405" s="213">
        <f>Q405*H405</f>
        <v>0.00072000000000000005</v>
      </c>
      <c r="S405" s="213">
        <v>0</v>
      </c>
      <c r="T405" s="214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15" t="s">
        <v>141</v>
      </c>
      <c r="AT405" s="215" t="s">
        <v>136</v>
      </c>
      <c r="AU405" s="215" t="s">
        <v>154</v>
      </c>
      <c r="AY405" s="17" t="s">
        <v>134</v>
      </c>
      <c r="BE405" s="216">
        <f>IF(N405="základní",J405,0)</f>
        <v>0</v>
      </c>
      <c r="BF405" s="216">
        <f>IF(N405="snížená",J405,0)</f>
        <v>0</v>
      </c>
      <c r="BG405" s="216">
        <f>IF(N405="zákl. přenesená",J405,0)</f>
        <v>0</v>
      </c>
      <c r="BH405" s="216">
        <f>IF(N405="sníž. přenesená",J405,0)</f>
        <v>0</v>
      </c>
      <c r="BI405" s="216">
        <f>IF(N405="nulová",J405,0)</f>
        <v>0</v>
      </c>
      <c r="BJ405" s="17" t="s">
        <v>80</v>
      </c>
      <c r="BK405" s="216">
        <f>ROUND(I405*H405,2)</f>
        <v>0</v>
      </c>
      <c r="BL405" s="17" t="s">
        <v>141</v>
      </c>
      <c r="BM405" s="215" t="s">
        <v>631</v>
      </c>
    </row>
    <row r="406" s="2" customFormat="1">
      <c r="A406" s="38"/>
      <c r="B406" s="39"/>
      <c r="C406" s="40"/>
      <c r="D406" s="217" t="s">
        <v>143</v>
      </c>
      <c r="E406" s="40"/>
      <c r="F406" s="218" t="s">
        <v>632</v>
      </c>
      <c r="G406" s="40"/>
      <c r="H406" s="40"/>
      <c r="I406" s="219"/>
      <c r="J406" s="40"/>
      <c r="K406" s="40"/>
      <c r="L406" s="44"/>
      <c r="M406" s="220"/>
      <c r="N406" s="221"/>
      <c r="O406" s="84"/>
      <c r="P406" s="84"/>
      <c r="Q406" s="84"/>
      <c r="R406" s="84"/>
      <c r="S406" s="84"/>
      <c r="T406" s="85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T406" s="17" t="s">
        <v>143</v>
      </c>
      <c r="AU406" s="17" t="s">
        <v>154</v>
      </c>
    </row>
    <row r="407" s="2" customFormat="1">
      <c r="A407" s="38"/>
      <c r="B407" s="39"/>
      <c r="C407" s="40"/>
      <c r="D407" s="222" t="s">
        <v>145</v>
      </c>
      <c r="E407" s="40"/>
      <c r="F407" s="223" t="s">
        <v>633</v>
      </c>
      <c r="G407" s="40"/>
      <c r="H407" s="40"/>
      <c r="I407" s="219"/>
      <c r="J407" s="40"/>
      <c r="K407" s="40"/>
      <c r="L407" s="44"/>
      <c r="M407" s="220"/>
      <c r="N407" s="221"/>
      <c r="O407" s="84"/>
      <c r="P407" s="84"/>
      <c r="Q407" s="84"/>
      <c r="R407" s="84"/>
      <c r="S407" s="84"/>
      <c r="T407" s="85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T407" s="17" t="s">
        <v>145</v>
      </c>
      <c r="AU407" s="17" t="s">
        <v>154</v>
      </c>
    </row>
    <row r="408" s="13" customFormat="1">
      <c r="A408" s="13"/>
      <c r="B408" s="224"/>
      <c r="C408" s="225"/>
      <c r="D408" s="217" t="s">
        <v>147</v>
      </c>
      <c r="E408" s="226" t="s">
        <v>19</v>
      </c>
      <c r="F408" s="227" t="s">
        <v>634</v>
      </c>
      <c r="G408" s="225"/>
      <c r="H408" s="228">
        <v>24</v>
      </c>
      <c r="I408" s="229"/>
      <c r="J408" s="225"/>
      <c r="K408" s="225"/>
      <c r="L408" s="230"/>
      <c r="M408" s="231"/>
      <c r="N408" s="232"/>
      <c r="O408" s="232"/>
      <c r="P408" s="232"/>
      <c r="Q408" s="232"/>
      <c r="R408" s="232"/>
      <c r="S408" s="232"/>
      <c r="T408" s="23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4" t="s">
        <v>147</v>
      </c>
      <c r="AU408" s="234" t="s">
        <v>154</v>
      </c>
      <c r="AV408" s="13" t="s">
        <v>82</v>
      </c>
      <c r="AW408" s="13" t="s">
        <v>33</v>
      </c>
      <c r="AX408" s="13" t="s">
        <v>72</v>
      </c>
      <c r="AY408" s="234" t="s">
        <v>134</v>
      </c>
    </row>
    <row r="409" s="2" customFormat="1" ht="22.2" customHeight="1">
      <c r="A409" s="38"/>
      <c r="B409" s="39"/>
      <c r="C409" s="204" t="s">
        <v>635</v>
      </c>
      <c r="D409" s="204" t="s">
        <v>136</v>
      </c>
      <c r="E409" s="205" t="s">
        <v>636</v>
      </c>
      <c r="F409" s="206" t="s">
        <v>637</v>
      </c>
      <c r="G409" s="207" t="s">
        <v>217</v>
      </c>
      <c r="H409" s="208">
        <v>44.450000000000003</v>
      </c>
      <c r="I409" s="209"/>
      <c r="J409" s="210">
        <f>ROUND(I409*H409,2)</f>
        <v>0</v>
      </c>
      <c r="K409" s="206" t="s">
        <v>140</v>
      </c>
      <c r="L409" s="44"/>
      <c r="M409" s="211" t="s">
        <v>19</v>
      </c>
      <c r="N409" s="212" t="s">
        <v>43</v>
      </c>
      <c r="O409" s="84"/>
      <c r="P409" s="213">
        <f>O409*H409</f>
        <v>0</v>
      </c>
      <c r="Q409" s="213">
        <v>0</v>
      </c>
      <c r="R409" s="213">
        <f>Q409*H409</f>
        <v>0</v>
      </c>
      <c r="S409" s="213">
        <v>0</v>
      </c>
      <c r="T409" s="214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215" t="s">
        <v>141</v>
      </c>
      <c r="AT409" s="215" t="s">
        <v>136</v>
      </c>
      <c r="AU409" s="215" t="s">
        <v>154</v>
      </c>
      <c r="AY409" s="17" t="s">
        <v>134</v>
      </c>
      <c r="BE409" s="216">
        <f>IF(N409="základní",J409,0)</f>
        <v>0</v>
      </c>
      <c r="BF409" s="216">
        <f>IF(N409="snížená",J409,0)</f>
        <v>0</v>
      </c>
      <c r="BG409" s="216">
        <f>IF(N409="zákl. přenesená",J409,0)</f>
        <v>0</v>
      </c>
      <c r="BH409" s="216">
        <f>IF(N409="sníž. přenesená",J409,0)</f>
        <v>0</v>
      </c>
      <c r="BI409" s="216">
        <f>IF(N409="nulová",J409,0)</f>
        <v>0</v>
      </c>
      <c r="BJ409" s="17" t="s">
        <v>80</v>
      </c>
      <c r="BK409" s="216">
        <f>ROUND(I409*H409,2)</f>
        <v>0</v>
      </c>
      <c r="BL409" s="17" t="s">
        <v>141</v>
      </c>
      <c r="BM409" s="215" t="s">
        <v>638</v>
      </c>
    </row>
    <row r="410" s="2" customFormat="1">
      <c r="A410" s="38"/>
      <c r="B410" s="39"/>
      <c r="C410" s="40"/>
      <c r="D410" s="217" t="s">
        <v>143</v>
      </c>
      <c r="E410" s="40"/>
      <c r="F410" s="218" t="s">
        <v>639</v>
      </c>
      <c r="G410" s="40"/>
      <c r="H410" s="40"/>
      <c r="I410" s="219"/>
      <c r="J410" s="40"/>
      <c r="K410" s="40"/>
      <c r="L410" s="44"/>
      <c r="M410" s="220"/>
      <c r="N410" s="221"/>
      <c r="O410" s="84"/>
      <c r="P410" s="84"/>
      <c r="Q410" s="84"/>
      <c r="R410" s="84"/>
      <c r="S410" s="84"/>
      <c r="T410" s="85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T410" s="17" t="s">
        <v>143</v>
      </c>
      <c r="AU410" s="17" t="s">
        <v>154</v>
      </c>
    </row>
    <row r="411" s="2" customFormat="1">
      <c r="A411" s="38"/>
      <c r="B411" s="39"/>
      <c r="C411" s="40"/>
      <c r="D411" s="222" t="s">
        <v>145</v>
      </c>
      <c r="E411" s="40"/>
      <c r="F411" s="223" t="s">
        <v>640</v>
      </c>
      <c r="G411" s="40"/>
      <c r="H411" s="40"/>
      <c r="I411" s="219"/>
      <c r="J411" s="40"/>
      <c r="K411" s="40"/>
      <c r="L411" s="44"/>
      <c r="M411" s="220"/>
      <c r="N411" s="221"/>
      <c r="O411" s="84"/>
      <c r="P411" s="84"/>
      <c r="Q411" s="84"/>
      <c r="R411" s="84"/>
      <c r="S411" s="84"/>
      <c r="T411" s="85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T411" s="17" t="s">
        <v>145</v>
      </c>
      <c r="AU411" s="17" t="s">
        <v>154</v>
      </c>
    </row>
    <row r="412" s="13" customFormat="1">
      <c r="A412" s="13"/>
      <c r="B412" s="224"/>
      <c r="C412" s="225"/>
      <c r="D412" s="217" t="s">
        <v>147</v>
      </c>
      <c r="E412" s="226" t="s">
        <v>19</v>
      </c>
      <c r="F412" s="227" t="s">
        <v>641</v>
      </c>
      <c r="G412" s="225"/>
      <c r="H412" s="228">
        <v>44.450000000000003</v>
      </c>
      <c r="I412" s="229"/>
      <c r="J412" s="225"/>
      <c r="K412" s="225"/>
      <c r="L412" s="230"/>
      <c r="M412" s="231"/>
      <c r="N412" s="232"/>
      <c r="O412" s="232"/>
      <c r="P412" s="232"/>
      <c r="Q412" s="232"/>
      <c r="R412" s="232"/>
      <c r="S412" s="232"/>
      <c r="T412" s="23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4" t="s">
        <v>147</v>
      </c>
      <c r="AU412" s="234" t="s">
        <v>154</v>
      </c>
      <c r="AV412" s="13" t="s">
        <v>82</v>
      </c>
      <c r="AW412" s="13" t="s">
        <v>33</v>
      </c>
      <c r="AX412" s="13" t="s">
        <v>72</v>
      </c>
      <c r="AY412" s="234" t="s">
        <v>134</v>
      </c>
    </row>
    <row r="413" s="2" customFormat="1" ht="22.2" customHeight="1">
      <c r="A413" s="38"/>
      <c r="B413" s="39"/>
      <c r="C413" s="204" t="s">
        <v>642</v>
      </c>
      <c r="D413" s="204" t="s">
        <v>136</v>
      </c>
      <c r="E413" s="205" t="s">
        <v>643</v>
      </c>
      <c r="F413" s="206" t="s">
        <v>644</v>
      </c>
      <c r="G413" s="207" t="s">
        <v>434</v>
      </c>
      <c r="H413" s="208">
        <v>4.9500000000000002</v>
      </c>
      <c r="I413" s="209"/>
      <c r="J413" s="210">
        <f>ROUND(I413*H413,2)</f>
        <v>0</v>
      </c>
      <c r="K413" s="206" t="s">
        <v>140</v>
      </c>
      <c r="L413" s="44"/>
      <c r="M413" s="211" t="s">
        <v>19</v>
      </c>
      <c r="N413" s="212" t="s">
        <v>43</v>
      </c>
      <c r="O413" s="84"/>
      <c r="P413" s="213">
        <f>O413*H413</f>
        <v>0</v>
      </c>
      <c r="Q413" s="213">
        <v>0.16370999999999999</v>
      </c>
      <c r="R413" s="213">
        <f>Q413*H413</f>
        <v>0.81036450000000004</v>
      </c>
      <c r="S413" s="213">
        <v>0</v>
      </c>
      <c r="T413" s="214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15" t="s">
        <v>141</v>
      </c>
      <c r="AT413" s="215" t="s">
        <v>136</v>
      </c>
      <c r="AU413" s="215" t="s">
        <v>154</v>
      </c>
      <c r="AY413" s="17" t="s">
        <v>134</v>
      </c>
      <c r="BE413" s="216">
        <f>IF(N413="základní",J413,0)</f>
        <v>0</v>
      </c>
      <c r="BF413" s="216">
        <f>IF(N413="snížená",J413,0)</f>
        <v>0</v>
      </c>
      <c r="BG413" s="216">
        <f>IF(N413="zákl. přenesená",J413,0)</f>
        <v>0</v>
      </c>
      <c r="BH413" s="216">
        <f>IF(N413="sníž. přenesená",J413,0)</f>
        <v>0</v>
      </c>
      <c r="BI413" s="216">
        <f>IF(N413="nulová",J413,0)</f>
        <v>0</v>
      </c>
      <c r="BJ413" s="17" t="s">
        <v>80</v>
      </c>
      <c r="BK413" s="216">
        <f>ROUND(I413*H413,2)</f>
        <v>0</v>
      </c>
      <c r="BL413" s="17" t="s">
        <v>141</v>
      </c>
      <c r="BM413" s="215" t="s">
        <v>645</v>
      </c>
    </row>
    <row r="414" s="2" customFormat="1">
      <c r="A414" s="38"/>
      <c r="B414" s="39"/>
      <c r="C414" s="40"/>
      <c r="D414" s="217" t="s">
        <v>143</v>
      </c>
      <c r="E414" s="40"/>
      <c r="F414" s="218" t="s">
        <v>646</v>
      </c>
      <c r="G414" s="40"/>
      <c r="H414" s="40"/>
      <c r="I414" s="219"/>
      <c r="J414" s="40"/>
      <c r="K414" s="40"/>
      <c r="L414" s="44"/>
      <c r="M414" s="220"/>
      <c r="N414" s="221"/>
      <c r="O414" s="84"/>
      <c r="P414" s="84"/>
      <c r="Q414" s="84"/>
      <c r="R414" s="84"/>
      <c r="S414" s="84"/>
      <c r="T414" s="85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T414" s="17" t="s">
        <v>143</v>
      </c>
      <c r="AU414" s="17" t="s">
        <v>154</v>
      </c>
    </row>
    <row r="415" s="2" customFormat="1">
      <c r="A415" s="38"/>
      <c r="B415" s="39"/>
      <c r="C415" s="40"/>
      <c r="D415" s="222" t="s">
        <v>145</v>
      </c>
      <c r="E415" s="40"/>
      <c r="F415" s="223" t="s">
        <v>647</v>
      </c>
      <c r="G415" s="40"/>
      <c r="H415" s="40"/>
      <c r="I415" s="219"/>
      <c r="J415" s="40"/>
      <c r="K415" s="40"/>
      <c r="L415" s="44"/>
      <c r="M415" s="220"/>
      <c r="N415" s="221"/>
      <c r="O415" s="84"/>
      <c r="P415" s="84"/>
      <c r="Q415" s="84"/>
      <c r="R415" s="84"/>
      <c r="S415" s="84"/>
      <c r="T415" s="85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7" t="s">
        <v>145</v>
      </c>
      <c r="AU415" s="17" t="s">
        <v>154</v>
      </c>
    </row>
    <row r="416" s="13" customFormat="1">
      <c r="A416" s="13"/>
      <c r="B416" s="224"/>
      <c r="C416" s="225"/>
      <c r="D416" s="217" t="s">
        <v>147</v>
      </c>
      <c r="E416" s="226" t="s">
        <v>19</v>
      </c>
      <c r="F416" s="227" t="s">
        <v>648</v>
      </c>
      <c r="G416" s="225"/>
      <c r="H416" s="228">
        <v>4.9500000000000002</v>
      </c>
      <c r="I416" s="229"/>
      <c r="J416" s="225"/>
      <c r="K416" s="225"/>
      <c r="L416" s="230"/>
      <c r="M416" s="231"/>
      <c r="N416" s="232"/>
      <c r="O416" s="232"/>
      <c r="P416" s="232"/>
      <c r="Q416" s="232"/>
      <c r="R416" s="232"/>
      <c r="S416" s="232"/>
      <c r="T416" s="23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4" t="s">
        <v>147</v>
      </c>
      <c r="AU416" s="234" t="s">
        <v>154</v>
      </c>
      <c r="AV416" s="13" t="s">
        <v>82</v>
      </c>
      <c r="AW416" s="13" t="s">
        <v>33</v>
      </c>
      <c r="AX416" s="13" t="s">
        <v>72</v>
      </c>
      <c r="AY416" s="234" t="s">
        <v>134</v>
      </c>
    </row>
    <row r="417" s="2" customFormat="1" ht="14.4" customHeight="1">
      <c r="A417" s="38"/>
      <c r="B417" s="39"/>
      <c r="C417" s="246" t="s">
        <v>649</v>
      </c>
      <c r="D417" s="246" t="s">
        <v>293</v>
      </c>
      <c r="E417" s="247" t="s">
        <v>650</v>
      </c>
      <c r="F417" s="248" t="s">
        <v>651</v>
      </c>
      <c r="G417" s="249" t="s">
        <v>434</v>
      </c>
      <c r="H417" s="250">
        <v>5</v>
      </c>
      <c r="I417" s="251"/>
      <c r="J417" s="252">
        <f>ROUND(I417*H417,2)</f>
        <v>0</v>
      </c>
      <c r="K417" s="248" t="s">
        <v>19</v>
      </c>
      <c r="L417" s="253"/>
      <c r="M417" s="254" t="s">
        <v>19</v>
      </c>
      <c r="N417" s="255" t="s">
        <v>43</v>
      </c>
      <c r="O417" s="84"/>
      <c r="P417" s="213">
        <f>O417*H417</f>
        <v>0</v>
      </c>
      <c r="Q417" s="213">
        <v>0.25755</v>
      </c>
      <c r="R417" s="213">
        <f>Q417*H417</f>
        <v>1.28775</v>
      </c>
      <c r="S417" s="213">
        <v>0</v>
      </c>
      <c r="T417" s="214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15" t="s">
        <v>186</v>
      </c>
      <c r="AT417" s="215" t="s">
        <v>293</v>
      </c>
      <c r="AU417" s="215" t="s">
        <v>154</v>
      </c>
      <c r="AY417" s="17" t="s">
        <v>134</v>
      </c>
      <c r="BE417" s="216">
        <f>IF(N417="základní",J417,0)</f>
        <v>0</v>
      </c>
      <c r="BF417" s="216">
        <f>IF(N417="snížená",J417,0)</f>
        <v>0</v>
      </c>
      <c r="BG417" s="216">
        <f>IF(N417="zákl. přenesená",J417,0)</f>
        <v>0</v>
      </c>
      <c r="BH417" s="216">
        <f>IF(N417="sníž. přenesená",J417,0)</f>
        <v>0</v>
      </c>
      <c r="BI417" s="216">
        <f>IF(N417="nulová",J417,0)</f>
        <v>0</v>
      </c>
      <c r="BJ417" s="17" t="s">
        <v>80</v>
      </c>
      <c r="BK417" s="216">
        <f>ROUND(I417*H417,2)</f>
        <v>0</v>
      </c>
      <c r="BL417" s="17" t="s">
        <v>141</v>
      </c>
      <c r="BM417" s="215" t="s">
        <v>652</v>
      </c>
    </row>
    <row r="418" s="2" customFormat="1">
      <c r="A418" s="38"/>
      <c r="B418" s="39"/>
      <c r="C418" s="40"/>
      <c r="D418" s="217" t="s">
        <v>143</v>
      </c>
      <c r="E418" s="40"/>
      <c r="F418" s="218" t="s">
        <v>651</v>
      </c>
      <c r="G418" s="40"/>
      <c r="H418" s="40"/>
      <c r="I418" s="219"/>
      <c r="J418" s="40"/>
      <c r="K418" s="40"/>
      <c r="L418" s="44"/>
      <c r="M418" s="220"/>
      <c r="N418" s="221"/>
      <c r="O418" s="84"/>
      <c r="P418" s="84"/>
      <c r="Q418" s="84"/>
      <c r="R418" s="84"/>
      <c r="S418" s="84"/>
      <c r="T418" s="85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T418" s="17" t="s">
        <v>143</v>
      </c>
      <c r="AU418" s="17" t="s">
        <v>154</v>
      </c>
    </row>
    <row r="419" s="2" customFormat="1" ht="22.2" customHeight="1">
      <c r="A419" s="38"/>
      <c r="B419" s="39"/>
      <c r="C419" s="204" t="s">
        <v>653</v>
      </c>
      <c r="D419" s="204" t="s">
        <v>136</v>
      </c>
      <c r="E419" s="205" t="s">
        <v>654</v>
      </c>
      <c r="F419" s="206" t="s">
        <v>655</v>
      </c>
      <c r="G419" s="207" t="s">
        <v>434</v>
      </c>
      <c r="H419" s="208">
        <v>14.4</v>
      </c>
      <c r="I419" s="209"/>
      <c r="J419" s="210">
        <f>ROUND(I419*H419,2)</f>
        <v>0</v>
      </c>
      <c r="K419" s="206" t="s">
        <v>140</v>
      </c>
      <c r="L419" s="44"/>
      <c r="M419" s="211" t="s">
        <v>19</v>
      </c>
      <c r="N419" s="212" t="s">
        <v>43</v>
      </c>
      <c r="O419" s="84"/>
      <c r="P419" s="213">
        <f>O419*H419</f>
        <v>0</v>
      </c>
      <c r="Q419" s="213">
        <v>0.10095</v>
      </c>
      <c r="R419" s="213">
        <f>Q419*H419</f>
        <v>1.4536800000000001</v>
      </c>
      <c r="S419" s="213">
        <v>0</v>
      </c>
      <c r="T419" s="214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15" t="s">
        <v>141</v>
      </c>
      <c r="AT419" s="215" t="s">
        <v>136</v>
      </c>
      <c r="AU419" s="215" t="s">
        <v>154</v>
      </c>
      <c r="AY419" s="17" t="s">
        <v>134</v>
      </c>
      <c r="BE419" s="216">
        <f>IF(N419="základní",J419,0)</f>
        <v>0</v>
      </c>
      <c r="BF419" s="216">
        <f>IF(N419="snížená",J419,0)</f>
        <v>0</v>
      </c>
      <c r="BG419" s="216">
        <f>IF(N419="zákl. přenesená",J419,0)</f>
        <v>0</v>
      </c>
      <c r="BH419" s="216">
        <f>IF(N419="sníž. přenesená",J419,0)</f>
        <v>0</v>
      </c>
      <c r="BI419" s="216">
        <f>IF(N419="nulová",J419,0)</f>
        <v>0</v>
      </c>
      <c r="BJ419" s="17" t="s">
        <v>80</v>
      </c>
      <c r="BK419" s="216">
        <f>ROUND(I419*H419,2)</f>
        <v>0</v>
      </c>
      <c r="BL419" s="17" t="s">
        <v>141</v>
      </c>
      <c r="BM419" s="215" t="s">
        <v>656</v>
      </c>
    </row>
    <row r="420" s="2" customFormat="1">
      <c r="A420" s="38"/>
      <c r="B420" s="39"/>
      <c r="C420" s="40"/>
      <c r="D420" s="217" t="s">
        <v>143</v>
      </c>
      <c r="E420" s="40"/>
      <c r="F420" s="218" t="s">
        <v>657</v>
      </c>
      <c r="G420" s="40"/>
      <c r="H420" s="40"/>
      <c r="I420" s="219"/>
      <c r="J420" s="40"/>
      <c r="K420" s="40"/>
      <c r="L420" s="44"/>
      <c r="M420" s="220"/>
      <c r="N420" s="221"/>
      <c r="O420" s="84"/>
      <c r="P420" s="84"/>
      <c r="Q420" s="84"/>
      <c r="R420" s="84"/>
      <c r="S420" s="84"/>
      <c r="T420" s="85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7" t="s">
        <v>143</v>
      </c>
      <c r="AU420" s="17" t="s">
        <v>154</v>
      </c>
    </row>
    <row r="421" s="2" customFormat="1">
      <c r="A421" s="38"/>
      <c r="B421" s="39"/>
      <c r="C421" s="40"/>
      <c r="D421" s="222" t="s">
        <v>145</v>
      </c>
      <c r="E421" s="40"/>
      <c r="F421" s="223" t="s">
        <v>658</v>
      </c>
      <c r="G421" s="40"/>
      <c r="H421" s="40"/>
      <c r="I421" s="219"/>
      <c r="J421" s="40"/>
      <c r="K421" s="40"/>
      <c r="L421" s="44"/>
      <c r="M421" s="220"/>
      <c r="N421" s="221"/>
      <c r="O421" s="84"/>
      <c r="P421" s="84"/>
      <c r="Q421" s="84"/>
      <c r="R421" s="84"/>
      <c r="S421" s="84"/>
      <c r="T421" s="85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T421" s="17" t="s">
        <v>145</v>
      </c>
      <c r="AU421" s="17" t="s">
        <v>154</v>
      </c>
    </row>
    <row r="422" s="13" customFormat="1">
      <c r="A422" s="13"/>
      <c r="B422" s="224"/>
      <c r="C422" s="225"/>
      <c r="D422" s="217" t="s">
        <v>147</v>
      </c>
      <c r="E422" s="226" t="s">
        <v>19</v>
      </c>
      <c r="F422" s="227" t="s">
        <v>659</v>
      </c>
      <c r="G422" s="225"/>
      <c r="H422" s="228">
        <v>11</v>
      </c>
      <c r="I422" s="229"/>
      <c r="J422" s="225"/>
      <c r="K422" s="225"/>
      <c r="L422" s="230"/>
      <c r="M422" s="231"/>
      <c r="N422" s="232"/>
      <c r="O422" s="232"/>
      <c r="P422" s="232"/>
      <c r="Q422" s="232"/>
      <c r="R422" s="232"/>
      <c r="S422" s="232"/>
      <c r="T422" s="23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4" t="s">
        <v>147</v>
      </c>
      <c r="AU422" s="234" t="s">
        <v>154</v>
      </c>
      <c r="AV422" s="13" t="s">
        <v>82</v>
      </c>
      <c r="AW422" s="13" t="s">
        <v>33</v>
      </c>
      <c r="AX422" s="13" t="s">
        <v>72</v>
      </c>
      <c r="AY422" s="234" t="s">
        <v>134</v>
      </c>
    </row>
    <row r="423" s="13" customFormat="1">
      <c r="A423" s="13"/>
      <c r="B423" s="224"/>
      <c r="C423" s="225"/>
      <c r="D423" s="217" t="s">
        <v>147</v>
      </c>
      <c r="E423" s="226" t="s">
        <v>19</v>
      </c>
      <c r="F423" s="227" t="s">
        <v>660</v>
      </c>
      <c r="G423" s="225"/>
      <c r="H423" s="228">
        <v>3.3999999999999999</v>
      </c>
      <c r="I423" s="229"/>
      <c r="J423" s="225"/>
      <c r="K423" s="225"/>
      <c r="L423" s="230"/>
      <c r="M423" s="231"/>
      <c r="N423" s="232"/>
      <c r="O423" s="232"/>
      <c r="P423" s="232"/>
      <c r="Q423" s="232"/>
      <c r="R423" s="232"/>
      <c r="S423" s="232"/>
      <c r="T423" s="23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4" t="s">
        <v>147</v>
      </c>
      <c r="AU423" s="234" t="s">
        <v>154</v>
      </c>
      <c r="AV423" s="13" t="s">
        <v>82</v>
      </c>
      <c r="AW423" s="13" t="s">
        <v>33</v>
      </c>
      <c r="AX423" s="13" t="s">
        <v>72</v>
      </c>
      <c r="AY423" s="234" t="s">
        <v>134</v>
      </c>
    </row>
    <row r="424" s="2" customFormat="1" ht="14.4" customHeight="1">
      <c r="A424" s="38"/>
      <c r="B424" s="39"/>
      <c r="C424" s="246" t="s">
        <v>661</v>
      </c>
      <c r="D424" s="246" t="s">
        <v>293</v>
      </c>
      <c r="E424" s="247" t="s">
        <v>662</v>
      </c>
      <c r="F424" s="248" t="s">
        <v>663</v>
      </c>
      <c r="G424" s="249" t="s">
        <v>434</v>
      </c>
      <c r="H424" s="250">
        <v>15</v>
      </c>
      <c r="I424" s="251"/>
      <c r="J424" s="252">
        <f>ROUND(I424*H424,2)</f>
        <v>0</v>
      </c>
      <c r="K424" s="248" t="s">
        <v>140</v>
      </c>
      <c r="L424" s="253"/>
      <c r="M424" s="254" t="s">
        <v>19</v>
      </c>
      <c r="N424" s="255" t="s">
        <v>43</v>
      </c>
      <c r="O424" s="84"/>
      <c r="P424" s="213">
        <f>O424*H424</f>
        <v>0</v>
      </c>
      <c r="Q424" s="213">
        <v>0.033500000000000002</v>
      </c>
      <c r="R424" s="213">
        <f>Q424*H424</f>
        <v>0.50250000000000006</v>
      </c>
      <c r="S424" s="213">
        <v>0</v>
      </c>
      <c r="T424" s="214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15" t="s">
        <v>186</v>
      </c>
      <c r="AT424" s="215" t="s">
        <v>293</v>
      </c>
      <c r="AU424" s="215" t="s">
        <v>154</v>
      </c>
      <c r="AY424" s="17" t="s">
        <v>134</v>
      </c>
      <c r="BE424" s="216">
        <f>IF(N424="základní",J424,0)</f>
        <v>0</v>
      </c>
      <c r="BF424" s="216">
        <f>IF(N424="snížená",J424,0)</f>
        <v>0</v>
      </c>
      <c r="BG424" s="216">
        <f>IF(N424="zákl. přenesená",J424,0)</f>
        <v>0</v>
      </c>
      <c r="BH424" s="216">
        <f>IF(N424="sníž. přenesená",J424,0)</f>
        <v>0</v>
      </c>
      <c r="BI424" s="216">
        <f>IF(N424="nulová",J424,0)</f>
        <v>0</v>
      </c>
      <c r="BJ424" s="17" t="s">
        <v>80</v>
      </c>
      <c r="BK424" s="216">
        <f>ROUND(I424*H424,2)</f>
        <v>0</v>
      </c>
      <c r="BL424" s="17" t="s">
        <v>141</v>
      </c>
      <c r="BM424" s="215" t="s">
        <v>664</v>
      </c>
    </row>
    <row r="425" s="2" customFormat="1">
      <c r="A425" s="38"/>
      <c r="B425" s="39"/>
      <c r="C425" s="40"/>
      <c r="D425" s="217" t="s">
        <v>143</v>
      </c>
      <c r="E425" s="40"/>
      <c r="F425" s="218" t="s">
        <v>663</v>
      </c>
      <c r="G425" s="40"/>
      <c r="H425" s="40"/>
      <c r="I425" s="219"/>
      <c r="J425" s="40"/>
      <c r="K425" s="40"/>
      <c r="L425" s="44"/>
      <c r="M425" s="220"/>
      <c r="N425" s="221"/>
      <c r="O425" s="84"/>
      <c r="P425" s="84"/>
      <c r="Q425" s="84"/>
      <c r="R425" s="84"/>
      <c r="S425" s="84"/>
      <c r="T425" s="85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T425" s="17" t="s">
        <v>143</v>
      </c>
      <c r="AU425" s="17" t="s">
        <v>154</v>
      </c>
    </row>
    <row r="426" s="13" customFormat="1">
      <c r="A426" s="13"/>
      <c r="B426" s="224"/>
      <c r="C426" s="225"/>
      <c r="D426" s="217" t="s">
        <v>147</v>
      </c>
      <c r="E426" s="226" t="s">
        <v>19</v>
      </c>
      <c r="F426" s="227" t="s">
        <v>659</v>
      </c>
      <c r="G426" s="225"/>
      <c r="H426" s="228">
        <v>11</v>
      </c>
      <c r="I426" s="229"/>
      <c r="J426" s="225"/>
      <c r="K426" s="225"/>
      <c r="L426" s="230"/>
      <c r="M426" s="231"/>
      <c r="N426" s="232"/>
      <c r="O426" s="232"/>
      <c r="P426" s="232"/>
      <c r="Q426" s="232"/>
      <c r="R426" s="232"/>
      <c r="S426" s="232"/>
      <c r="T426" s="23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4" t="s">
        <v>147</v>
      </c>
      <c r="AU426" s="234" t="s">
        <v>154</v>
      </c>
      <c r="AV426" s="13" t="s">
        <v>82</v>
      </c>
      <c r="AW426" s="13" t="s">
        <v>33</v>
      </c>
      <c r="AX426" s="13" t="s">
        <v>72</v>
      </c>
      <c r="AY426" s="234" t="s">
        <v>134</v>
      </c>
    </row>
    <row r="427" s="13" customFormat="1">
      <c r="A427" s="13"/>
      <c r="B427" s="224"/>
      <c r="C427" s="225"/>
      <c r="D427" s="217" t="s">
        <v>147</v>
      </c>
      <c r="E427" s="226" t="s">
        <v>19</v>
      </c>
      <c r="F427" s="227" t="s">
        <v>660</v>
      </c>
      <c r="G427" s="225"/>
      <c r="H427" s="228">
        <v>3.3999999999999999</v>
      </c>
      <c r="I427" s="229"/>
      <c r="J427" s="225"/>
      <c r="K427" s="225"/>
      <c r="L427" s="230"/>
      <c r="M427" s="231"/>
      <c r="N427" s="232"/>
      <c r="O427" s="232"/>
      <c r="P427" s="232"/>
      <c r="Q427" s="232"/>
      <c r="R427" s="232"/>
      <c r="S427" s="232"/>
      <c r="T427" s="23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4" t="s">
        <v>147</v>
      </c>
      <c r="AU427" s="234" t="s">
        <v>154</v>
      </c>
      <c r="AV427" s="13" t="s">
        <v>82</v>
      </c>
      <c r="AW427" s="13" t="s">
        <v>33</v>
      </c>
      <c r="AX427" s="13" t="s">
        <v>72</v>
      </c>
      <c r="AY427" s="234" t="s">
        <v>134</v>
      </c>
    </row>
    <row r="428" s="13" customFormat="1">
      <c r="A428" s="13"/>
      <c r="B428" s="224"/>
      <c r="C428" s="225"/>
      <c r="D428" s="217" t="s">
        <v>147</v>
      </c>
      <c r="E428" s="226" t="s">
        <v>19</v>
      </c>
      <c r="F428" s="227" t="s">
        <v>665</v>
      </c>
      <c r="G428" s="225"/>
      <c r="H428" s="228">
        <v>0.59999999999999998</v>
      </c>
      <c r="I428" s="229"/>
      <c r="J428" s="225"/>
      <c r="K428" s="225"/>
      <c r="L428" s="230"/>
      <c r="M428" s="231"/>
      <c r="N428" s="232"/>
      <c r="O428" s="232"/>
      <c r="P428" s="232"/>
      <c r="Q428" s="232"/>
      <c r="R428" s="232"/>
      <c r="S428" s="232"/>
      <c r="T428" s="23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4" t="s">
        <v>147</v>
      </c>
      <c r="AU428" s="234" t="s">
        <v>154</v>
      </c>
      <c r="AV428" s="13" t="s">
        <v>82</v>
      </c>
      <c r="AW428" s="13" t="s">
        <v>33</v>
      </c>
      <c r="AX428" s="13" t="s">
        <v>72</v>
      </c>
      <c r="AY428" s="234" t="s">
        <v>134</v>
      </c>
    </row>
    <row r="429" s="2" customFormat="1" ht="22.2" customHeight="1">
      <c r="A429" s="38"/>
      <c r="B429" s="39"/>
      <c r="C429" s="204" t="s">
        <v>666</v>
      </c>
      <c r="D429" s="204" t="s">
        <v>136</v>
      </c>
      <c r="E429" s="205" t="s">
        <v>667</v>
      </c>
      <c r="F429" s="206" t="s">
        <v>668</v>
      </c>
      <c r="G429" s="207" t="s">
        <v>225</v>
      </c>
      <c r="H429" s="208">
        <v>0.32400000000000001</v>
      </c>
      <c r="I429" s="209"/>
      <c r="J429" s="210">
        <f>ROUND(I429*H429,2)</f>
        <v>0</v>
      </c>
      <c r="K429" s="206" t="s">
        <v>140</v>
      </c>
      <c r="L429" s="44"/>
      <c r="M429" s="211" t="s">
        <v>19</v>
      </c>
      <c r="N429" s="212" t="s">
        <v>43</v>
      </c>
      <c r="O429" s="84"/>
      <c r="P429" s="213">
        <f>O429*H429</f>
        <v>0</v>
      </c>
      <c r="Q429" s="213">
        <v>2.2563399999999998</v>
      </c>
      <c r="R429" s="213">
        <f>Q429*H429</f>
        <v>0.73105416000000001</v>
      </c>
      <c r="S429" s="213">
        <v>0</v>
      </c>
      <c r="T429" s="214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15" t="s">
        <v>141</v>
      </c>
      <c r="AT429" s="215" t="s">
        <v>136</v>
      </c>
      <c r="AU429" s="215" t="s">
        <v>154</v>
      </c>
      <c r="AY429" s="17" t="s">
        <v>134</v>
      </c>
      <c r="BE429" s="216">
        <f>IF(N429="základní",J429,0)</f>
        <v>0</v>
      </c>
      <c r="BF429" s="216">
        <f>IF(N429="snížená",J429,0)</f>
        <v>0</v>
      </c>
      <c r="BG429" s="216">
        <f>IF(N429="zákl. přenesená",J429,0)</f>
        <v>0</v>
      </c>
      <c r="BH429" s="216">
        <f>IF(N429="sníž. přenesená",J429,0)</f>
        <v>0</v>
      </c>
      <c r="BI429" s="216">
        <f>IF(N429="nulová",J429,0)</f>
        <v>0</v>
      </c>
      <c r="BJ429" s="17" t="s">
        <v>80</v>
      </c>
      <c r="BK429" s="216">
        <f>ROUND(I429*H429,2)</f>
        <v>0</v>
      </c>
      <c r="BL429" s="17" t="s">
        <v>141</v>
      </c>
      <c r="BM429" s="215" t="s">
        <v>669</v>
      </c>
    </row>
    <row r="430" s="2" customFormat="1">
      <c r="A430" s="38"/>
      <c r="B430" s="39"/>
      <c r="C430" s="40"/>
      <c r="D430" s="217" t="s">
        <v>143</v>
      </c>
      <c r="E430" s="40"/>
      <c r="F430" s="218" t="s">
        <v>670</v>
      </c>
      <c r="G430" s="40"/>
      <c r="H430" s="40"/>
      <c r="I430" s="219"/>
      <c r="J430" s="40"/>
      <c r="K430" s="40"/>
      <c r="L430" s="44"/>
      <c r="M430" s="220"/>
      <c r="N430" s="221"/>
      <c r="O430" s="84"/>
      <c r="P430" s="84"/>
      <c r="Q430" s="84"/>
      <c r="R430" s="84"/>
      <c r="S430" s="84"/>
      <c r="T430" s="85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T430" s="17" t="s">
        <v>143</v>
      </c>
      <c r="AU430" s="17" t="s">
        <v>154</v>
      </c>
    </row>
    <row r="431" s="2" customFormat="1">
      <c r="A431" s="38"/>
      <c r="B431" s="39"/>
      <c r="C431" s="40"/>
      <c r="D431" s="222" t="s">
        <v>145</v>
      </c>
      <c r="E431" s="40"/>
      <c r="F431" s="223" t="s">
        <v>671</v>
      </c>
      <c r="G431" s="40"/>
      <c r="H431" s="40"/>
      <c r="I431" s="219"/>
      <c r="J431" s="40"/>
      <c r="K431" s="40"/>
      <c r="L431" s="44"/>
      <c r="M431" s="220"/>
      <c r="N431" s="221"/>
      <c r="O431" s="84"/>
      <c r="P431" s="84"/>
      <c r="Q431" s="84"/>
      <c r="R431" s="84"/>
      <c r="S431" s="84"/>
      <c r="T431" s="85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T431" s="17" t="s">
        <v>145</v>
      </c>
      <c r="AU431" s="17" t="s">
        <v>154</v>
      </c>
    </row>
    <row r="432" s="13" customFormat="1">
      <c r="A432" s="13"/>
      <c r="B432" s="224"/>
      <c r="C432" s="225"/>
      <c r="D432" s="217" t="s">
        <v>147</v>
      </c>
      <c r="E432" s="226" t="s">
        <v>19</v>
      </c>
      <c r="F432" s="227" t="s">
        <v>672</v>
      </c>
      <c r="G432" s="225"/>
      <c r="H432" s="228">
        <v>0.32400000000000001</v>
      </c>
      <c r="I432" s="229"/>
      <c r="J432" s="225"/>
      <c r="K432" s="225"/>
      <c r="L432" s="230"/>
      <c r="M432" s="231"/>
      <c r="N432" s="232"/>
      <c r="O432" s="232"/>
      <c r="P432" s="232"/>
      <c r="Q432" s="232"/>
      <c r="R432" s="232"/>
      <c r="S432" s="232"/>
      <c r="T432" s="23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4" t="s">
        <v>147</v>
      </c>
      <c r="AU432" s="234" t="s">
        <v>154</v>
      </c>
      <c r="AV432" s="13" t="s">
        <v>82</v>
      </c>
      <c r="AW432" s="13" t="s">
        <v>33</v>
      </c>
      <c r="AX432" s="13" t="s">
        <v>72</v>
      </c>
      <c r="AY432" s="234" t="s">
        <v>134</v>
      </c>
    </row>
    <row r="433" s="12" customFormat="1" ht="20.88" customHeight="1">
      <c r="A433" s="12"/>
      <c r="B433" s="188"/>
      <c r="C433" s="189"/>
      <c r="D433" s="190" t="s">
        <v>71</v>
      </c>
      <c r="E433" s="202" t="s">
        <v>673</v>
      </c>
      <c r="F433" s="202" t="s">
        <v>674</v>
      </c>
      <c r="G433" s="189"/>
      <c r="H433" s="189"/>
      <c r="I433" s="192"/>
      <c r="J433" s="203">
        <f>BK433</f>
        <v>0</v>
      </c>
      <c r="K433" s="189"/>
      <c r="L433" s="194"/>
      <c r="M433" s="195"/>
      <c r="N433" s="196"/>
      <c r="O433" s="196"/>
      <c r="P433" s="197">
        <f>SUM(P434:P475)</f>
        <v>0</v>
      </c>
      <c r="Q433" s="196"/>
      <c r="R433" s="197">
        <f>SUM(R434:R475)</f>
        <v>0.0048639999999999994</v>
      </c>
      <c r="S433" s="196"/>
      <c r="T433" s="198">
        <f>SUM(T434:T475)</f>
        <v>11.577304</v>
      </c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R433" s="199" t="s">
        <v>80</v>
      </c>
      <c r="AT433" s="200" t="s">
        <v>71</v>
      </c>
      <c r="AU433" s="200" t="s">
        <v>82</v>
      </c>
      <c r="AY433" s="199" t="s">
        <v>134</v>
      </c>
      <c r="BK433" s="201">
        <f>SUM(BK434:BK475)</f>
        <v>0</v>
      </c>
    </row>
    <row r="434" s="2" customFormat="1" ht="22.2" customHeight="1">
      <c r="A434" s="38"/>
      <c r="B434" s="39"/>
      <c r="C434" s="204" t="s">
        <v>675</v>
      </c>
      <c r="D434" s="204" t="s">
        <v>136</v>
      </c>
      <c r="E434" s="205" t="s">
        <v>676</v>
      </c>
      <c r="F434" s="206" t="s">
        <v>677</v>
      </c>
      <c r="G434" s="207" t="s">
        <v>434</v>
      </c>
      <c r="H434" s="208">
        <v>2.3999999999999999</v>
      </c>
      <c r="I434" s="209"/>
      <c r="J434" s="210">
        <f>ROUND(I434*H434,2)</f>
        <v>0</v>
      </c>
      <c r="K434" s="206" t="s">
        <v>140</v>
      </c>
      <c r="L434" s="44"/>
      <c r="M434" s="211" t="s">
        <v>19</v>
      </c>
      <c r="N434" s="212" t="s">
        <v>43</v>
      </c>
      <c r="O434" s="84"/>
      <c r="P434" s="213">
        <f>O434*H434</f>
        <v>0</v>
      </c>
      <c r="Q434" s="213">
        <v>0.0010499999999999999</v>
      </c>
      <c r="R434" s="213">
        <f>Q434*H434</f>
        <v>0.0025199999999999997</v>
      </c>
      <c r="S434" s="213">
        <v>0.0061999999999999998</v>
      </c>
      <c r="T434" s="214">
        <f>S434*H434</f>
        <v>0.014879999999999999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215" t="s">
        <v>141</v>
      </c>
      <c r="AT434" s="215" t="s">
        <v>136</v>
      </c>
      <c r="AU434" s="215" t="s">
        <v>154</v>
      </c>
      <c r="AY434" s="17" t="s">
        <v>134</v>
      </c>
      <c r="BE434" s="216">
        <f>IF(N434="základní",J434,0)</f>
        <v>0</v>
      </c>
      <c r="BF434" s="216">
        <f>IF(N434="snížená",J434,0)</f>
        <v>0</v>
      </c>
      <c r="BG434" s="216">
        <f>IF(N434="zákl. přenesená",J434,0)</f>
        <v>0</v>
      </c>
      <c r="BH434" s="216">
        <f>IF(N434="sníž. přenesená",J434,0)</f>
        <v>0</v>
      </c>
      <c r="BI434" s="216">
        <f>IF(N434="nulová",J434,0)</f>
        <v>0</v>
      </c>
      <c r="BJ434" s="17" t="s">
        <v>80</v>
      </c>
      <c r="BK434" s="216">
        <f>ROUND(I434*H434,2)</f>
        <v>0</v>
      </c>
      <c r="BL434" s="17" t="s">
        <v>141</v>
      </c>
      <c r="BM434" s="215" t="s">
        <v>678</v>
      </c>
    </row>
    <row r="435" s="2" customFormat="1">
      <c r="A435" s="38"/>
      <c r="B435" s="39"/>
      <c r="C435" s="40"/>
      <c r="D435" s="217" t="s">
        <v>143</v>
      </c>
      <c r="E435" s="40"/>
      <c r="F435" s="218" t="s">
        <v>679</v>
      </c>
      <c r="G435" s="40"/>
      <c r="H435" s="40"/>
      <c r="I435" s="219"/>
      <c r="J435" s="40"/>
      <c r="K435" s="40"/>
      <c r="L435" s="44"/>
      <c r="M435" s="220"/>
      <c r="N435" s="221"/>
      <c r="O435" s="84"/>
      <c r="P435" s="84"/>
      <c r="Q435" s="84"/>
      <c r="R435" s="84"/>
      <c r="S435" s="84"/>
      <c r="T435" s="85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T435" s="17" t="s">
        <v>143</v>
      </c>
      <c r="AU435" s="17" t="s">
        <v>154</v>
      </c>
    </row>
    <row r="436" s="2" customFormat="1">
      <c r="A436" s="38"/>
      <c r="B436" s="39"/>
      <c r="C436" s="40"/>
      <c r="D436" s="222" t="s">
        <v>145</v>
      </c>
      <c r="E436" s="40"/>
      <c r="F436" s="223" t="s">
        <v>680</v>
      </c>
      <c r="G436" s="40"/>
      <c r="H436" s="40"/>
      <c r="I436" s="219"/>
      <c r="J436" s="40"/>
      <c r="K436" s="40"/>
      <c r="L436" s="44"/>
      <c r="M436" s="220"/>
      <c r="N436" s="221"/>
      <c r="O436" s="84"/>
      <c r="P436" s="84"/>
      <c r="Q436" s="84"/>
      <c r="R436" s="84"/>
      <c r="S436" s="84"/>
      <c r="T436" s="85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T436" s="17" t="s">
        <v>145</v>
      </c>
      <c r="AU436" s="17" t="s">
        <v>154</v>
      </c>
    </row>
    <row r="437" s="14" customFormat="1">
      <c r="A437" s="14"/>
      <c r="B437" s="236"/>
      <c r="C437" s="237"/>
      <c r="D437" s="217" t="s">
        <v>147</v>
      </c>
      <c r="E437" s="238" t="s">
        <v>19</v>
      </c>
      <c r="F437" s="239" t="s">
        <v>681</v>
      </c>
      <c r="G437" s="237"/>
      <c r="H437" s="238" t="s">
        <v>19</v>
      </c>
      <c r="I437" s="240"/>
      <c r="J437" s="237"/>
      <c r="K437" s="237"/>
      <c r="L437" s="241"/>
      <c r="M437" s="242"/>
      <c r="N437" s="243"/>
      <c r="O437" s="243"/>
      <c r="P437" s="243"/>
      <c r="Q437" s="243"/>
      <c r="R437" s="243"/>
      <c r="S437" s="243"/>
      <c r="T437" s="24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45" t="s">
        <v>147</v>
      </c>
      <c r="AU437" s="245" t="s">
        <v>154</v>
      </c>
      <c r="AV437" s="14" t="s">
        <v>80</v>
      </c>
      <c r="AW437" s="14" t="s">
        <v>33</v>
      </c>
      <c r="AX437" s="14" t="s">
        <v>72</v>
      </c>
      <c r="AY437" s="245" t="s">
        <v>134</v>
      </c>
    </row>
    <row r="438" s="13" customFormat="1">
      <c r="A438" s="13"/>
      <c r="B438" s="224"/>
      <c r="C438" s="225"/>
      <c r="D438" s="217" t="s">
        <v>147</v>
      </c>
      <c r="E438" s="226" t="s">
        <v>19</v>
      </c>
      <c r="F438" s="227" t="s">
        <v>682</v>
      </c>
      <c r="G438" s="225"/>
      <c r="H438" s="228">
        <v>2.3999999999999999</v>
      </c>
      <c r="I438" s="229"/>
      <c r="J438" s="225"/>
      <c r="K438" s="225"/>
      <c r="L438" s="230"/>
      <c r="M438" s="231"/>
      <c r="N438" s="232"/>
      <c r="O438" s="232"/>
      <c r="P438" s="232"/>
      <c r="Q438" s="232"/>
      <c r="R438" s="232"/>
      <c r="S438" s="232"/>
      <c r="T438" s="23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4" t="s">
        <v>147</v>
      </c>
      <c r="AU438" s="234" t="s">
        <v>154</v>
      </c>
      <c r="AV438" s="13" t="s">
        <v>82</v>
      </c>
      <c r="AW438" s="13" t="s">
        <v>33</v>
      </c>
      <c r="AX438" s="13" t="s">
        <v>72</v>
      </c>
      <c r="AY438" s="234" t="s">
        <v>134</v>
      </c>
    </row>
    <row r="439" s="2" customFormat="1" ht="22.2" customHeight="1">
      <c r="A439" s="38"/>
      <c r="B439" s="39"/>
      <c r="C439" s="204" t="s">
        <v>683</v>
      </c>
      <c r="D439" s="204" t="s">
        <v>136</v>
      </c>
      <c r="E439" s="205" t="s">
        <v>684</v>
      </c>
      <c r="F439" s="206" t="s">
        <v>685</v>
      </c>
      <c r="G439" s="207" t="s">
        <v>434</v>
      </c>
      <c r="H439" s="208">
        <v>2.7999999999999998</v>
      </c>
      <c r="I439" s="209"/>
      <c r="J439" s="210">
        <f>ROUND(I439*H439,2)</f>
        <v>0</v>
      </c>
      <c r="K439" s="206" t="s">
        <v>140</v>
      </c>
      <c r="L439" s="44"/>
      <c r="M439" s="211" t="s">
        <v>19</v>
      </c>
      <c r="N439" s="212" t="s">
        <v>43</v>
      </c>
      <c r="O439" s="84"/>
      <c r="P439" s="213">
        <f>O439*H439</f>
        <v>0</v>
      </c>
      <c r="Q439" s="213">
        <v>3.0000000000000001E-05</v>
      </c>
      <c r="R439" s="213">
        <f>Q439*H439</f>
        <v>8.3999999999999995E-05</v>
      </c>
      <c r="S439" s="213">
        <v>0</v>
      </c>
      <c r="T439" s="214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15" t="s">
        <v>141</v>
      </c>
      <c r="AT439" s="215" t="s">
        <v>136</v>
      </c>
      <c r="AU439" s="215" t="s">
        <v>154</v>
      </c>
      <c r="AY439" s="17" t="s">
        <v>134</v>
      </c>
      <c r="BE439" s="216">
        <f>IF(N439="základní",J439,0)</f>
        <v>0</v>
      </c>
      <c r="BF439" s="216">
        <f>IF(N439="snížená",J439,0)</f>
        <v>0</v>
      </c>
      <c r="BG439" s="216">
        <f>IF(N439="zákl. přenesená",J439,0)</f>
        <v>0</v>
      </c>
      <c r="BH439" s="216">
        <f>IF(N439="sníž. přenesená",J439,0)</f>
        <v>0</v>
      </c>
      <c r="BI439" s="216">
        <f>IF(N439="nulová",J439,0)</f>
        <v>0</v>
      </c>
      <c r="BJ439" s="17" t="s">
        <v>80</v>
      </c>
      <c r="BK439" s="216">
        <f>ROUND(I439*H439,2)</f>
        <v>0</v>
      </c>
      <c r="BL439" s="17" t="s">
        <v>141</v>
      </c>
      <c r="BM439" s="215" t="s">
        <v>686</v>
      </c>
    </row>
    <row r="440" s="2" customFormat="1">
      <c r="A440" s="38"/>
      <c r="B440" s="39"/>
      <c r="C440" s="40"/>
      <c r="D440" s="217" t="s">
        <v>143</v>
      </c>
      <c r="E440" s="40"/>
      <c r="F440" s="218" t="s">
        <v>687</v>
      </c>
      <c r="G440" s="40"/>
      <c r="H440" s="40"/>
      <c r="I440" s="219"/>
      <c r="J440" s="40"/>
      <c r="K440" s="40"/>
      <c r="L440" s="44"/>
      <c r="M440" s="220"/>
      <c r="N440" s="221"/>
      <c r="O440" s="84"/>
      <c r="P440" s="84"/>
      <c r="Q440" s="84"/>
      <c r="R440" s="84"/>
      <c r="S440" s="84"/>
      <c r="T440" s="85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T440" s="17" t="s">
        <v>143</v>
      </c>
      <c r="AU440" s="17" t="s">
        <v>154</v>
      </c>
    </row>
    <row r="441" s="2" customFormat="1">
      <c r="A441" s="38"/>
      <c r="B441" s="39"/>
      <c r="C441" s="40"/>
      <c r="D441" s="222" t="s">
        <v>145</v>
      </c>
      <c r="E441" s="40"/>
      <c r="F441" s="223" t="s">
        <v>688</v>
      </c>
      <c r="G441" s="40"/>
      <c r="H441" s="40"/>
      <c r="I441" s="219"/>
      <c r="J441" s="40"/>
      <c r="K441" s="40"/>
      <c r="L441" s="44"/>
      <c r="M441" s="220"/>
      <c r="N441" s="221"/>
      <c r="O441" s="84"/>
      <c r="P441" s="84"/>
      <c r="Q441" s="84"/>
      <c r="R441" s="84"/>
      <c r="S441" s="84"/>
      <c r="T441" s="85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T441" s="17" t="s">
        <v>145</v>
      </c>
      <c r="AU441" s="17" t="s">
        <v>154</v>
      </c>
    </row>
    <row r="442" s="13" customFormat="1">
      <c r="A442" s="13"/>
      <c r="B442" s="224"/>
      <c r="C442" s="225"/>
      <c r="D442" s="217" t="s">
        <v>147</v>
      </c>
      <c r="E442" s="226" t="s">
        <v>19</v>
      </c>
      <c r="F442" s="227" t="s">
        <v>689</v>
      </c>
      <c r="G442" s="225"/>
      <c r="H442" s="228">
        <v>2.7999999999999998</v>
      </c>
      <c r="I442" s="229"/>
      <c r="J442" s="225"/>
      <c r="K442" s="225"/>
      <c r="L442" s="230"/>
      <c r="M442" s="231"/>
      <c r="N442" s="232"/>
      <c r="O442" s="232"/>
      <c r="P442" s="232"/>
      <c r="Q442" s="232"/>
      <c r="R442" s="232"/>
      <c r="S442" s="232"/>
      <c r="T442" s="23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4" t="s">
        <v>147</v>
      </c>
      <c r="AU442" s="234" t="s">
        <v>154</v>
      </c>
      <c r="AV442" s="13" t="s">
        <v>82</v>
      </c>
      <c r="AW442" s="13" t="s">
        <v>33</v>
      </c>
      <c r="AX442" s="13" t="s">
        <v>72</v>
      </c>
      <c r="AY442" s="234" t="s">
        <v>134</v>
      </c>
    </row>
    <row r="443" s="2" customFormat="1" ht="14.4" customHeight="1">
      <c r="A443" s="38"/>
      <c r="B443" s="39"/>
      <c r="C443" s="204" t="s">
        <v>690</v>
      </c>
      <c r="D443" s="204" t="s">
        <v>136</v>
      </c>
      <c r="E443" s="205" t="s">
        <v>691</v>
      </c>
      <c r="F443" s="206" t="s">
        <v>692</v>
      </c>
      <c r="G443" s="207" t="s">
        <v>225</v>
      </c>
      <c r="H443" s="208">
        <v>4.3129999999999997</v>
      </c>
      <c r="I443" s="209"/>
      <c r="J443" s="210">
        <f>ROUND(I443*H443,2)</f>
        <v>0</v>
      </c>
      <c r="K443" s="206" t="s">
        <v>140</v>
      </c>
      <c r="L443" s="44"/>
      <c r="M443" s="211" t="s">
        <v>19</v>
      </c>
      <c r="N443" s="212" t="s">
        <v>43</v>
      </c>
      <c r="O443" s="84"/>
      <c r="P443" s="213">
        <f>O443*H443</f>
        <v>0</v>
      </c>
      <c r="Q443" s="213">
        <v>0</v>
      </c>
      <c r="R443" s="213">
        <f>Q443*H443</f>
        <v>0</v>
      </c>
      <c r="S443" s="213">
        <v>2.3999999999999999</v>
      </c>
      <c r="T443" s="214">
        <f>S443*H443</f>
        <v>10.351199999999999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215" t="s">
        <v>141</v>
      </c>
      <c r="AT443" s="215" t="s">
        <v>136</v>
      </c>
      <c r="AU443" s="215" t="s">
        <v>154</v>
      </c>
      <c r="AY443" s="17" t="s">
        <v>134</v>
      </c>
      <c r="BE443" s="216">
        <f>IF(N443="základní",J443,0)</f>
        <v>0</v>
      </c>
      <c r="BF443" s="216">
        <f>IF(N443="snížená",J443,0)</f>
        <v>0</v>
      </c>
      <c r="BG443" s="216">
        <f>IF(N443="zákl. přenesená",J443,0)</f>
        <v>0</v>
      </c>
      <c r="BH443" s="216">
        <f>IF(N443="sníž. přenesená",J443,0)</f>
        <v>0</v>
      </c>
      <c r="BI443" s="216">
        <f>IF(N443="nulová",J443,0)</f>
        <v>0</v>
      </c>
      <c r="BJ443" s="17" t="s">
        <v>80</v>
      </c>
      <c r="BK443" s="216">
        <f>ROUND(I443*H443,2)</f>
        <v>0</v>
      </c>
      <c r="BL443" s="17" t="s">
        <v>141</v>
      </c>
      <c r="BM443" s="215" t="s">
        <v>693</v>
      </c>
    </row>
    <row r="444" s="2" customFormat="1">
      <c r="A444" s="38"/>
      <c r="B444" s="39"/>
      <c r="C444" s="40"/>
      <c r="D444" s="217" t="s">
        <v>143</v>
      </c>
      <c r="E444" s="40"/>
      <c r="F444" s="218" t="s">
        <v>694</v>
      </c>
      <c r="G444" s="40"/>
      <c r="H444" s="40"/>
      <c r="I444" s="219"/>
      <c r="J444" s="40"/>
      <c r="K444" s="40"/>
      <c r="L444" s="44"/>
      <c r="M444" s="220"/>
      <c r="N444" s="221"/>
      <c r="O444" s="84"/>
      <c r="P444" s="84"/>
      <c r="Q444" s="84"/>
      <c r="R444" s="84"/>
      <c r="S444" s="84"/>
      <c r="T444" s="85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T444" s="17" t="s">
        <v>143</v>
      </c>
      <c r="AU444" s="17" t="s">
        <v>154</v>
      </c>
    </row>
    <row r="445" s="2" customFormat="1">
      <c r="A445" s="38"/>
      <c r="B445" s="39"/>
      <c r="C445" s="40"/>
      <c r="D445" s="222" t="s">
        <v>145</v>
      </c>
      <c r="E445" s="40"/>
      <c r="F445" s="223" t="s">
        <v>695</v>
      </c>
      <c r="G445" s="40"/>
      <c r="H445" s="40"/>
      <c r="I445" s="219"/>
      <c r="J445" s="40"/>
      <c r="K445" s="40"/>
      <c r="L445" s="44"/>
      <c r="M445" s="220"/>
      <c r="N445" s="221"/>
      <c r="O445" s="84"/>
      <c r="P445" s="84"/>
      <c r="Q445" s="84"/>
      <c r="R445" s="84"/>
      <c r="S445" s="84"/>
      <c r="T445" s="85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T445" s="17" t="s">
        <v>145</v>
      </c>
      <c r="AU445" s="17" t="s">
        <v>154</v>
      </c>
    </row>
    <row r="446" s="14" customFormat="1">
      <c r="A446" s="14"/>
      <c r="B446" s="236"/>
      <c r="C446" s="237"/>
      <c r="D446" s="217" t="s">
        <v>147</v>
      </c>
      <c r="E446" s="238" t="s">
        <v>19</v>
      </c>
      <c r="F446" s="239" t="s">
        <v>696</v>
      </c>
      <c r="G446" s="237"/>
      <c r="H446" s="238" t="s">
        <v>19</v>
      </c>
      <c r="I446" s="240"/>
      <c r="J446" s="237"/>
      <c r="K446" s="237"/>
      <c r="L446" s="241"/>
      <c r="M446" s="242"/>
      <c r="N446" s="243"/>
      <c r="O446" s="243"/>
      <c r="P446" s="243"/>
      <c r="Q446" s="243"/>
      <c r="R446" s="243"/>
      <c r="S446" s="243"/>
      <c r="T446" s="24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5" t="s">
        <v>147</v>
      </c>
      <c r="AU446" s="245" t="s">
        <v>154</v>
      </c>
      <c r="AV446" s="14" t="s">
        <v>80</v>
      </c>
      <c r="AW446" s="14" t="s">
        <v>33</v>
      </c>
      <c r="AX446" s="14" t="s">
        <v>72</v>
      </c>
      <c r="AY446" s="245" t="s">
        <v>134</v>
      </c>
    </row>
    <row r="447" s="13" customFormat="1">
      <c r="A447" s="13"/>
      <c r="B447" s="224"/>
      <c r="C447" s="225"/>
      <c r="D447" s="217" t="s">
        <v>147</v>
      </c>
      <c r="E447" s="226" t="s">
        <v>19</v>
      </c>
      <c r="F447" s="227" t="s">
        <v>697</v>
      </c>
      <c r="G447" s="225"/>
      <c r="H447" s="228">
        <v>2.4769999999999999</v>
      </c>
      <c r="I447" s="229"/>
      <c r="J447" s="225"/>
      <c r="K447" s="225"/>
      <c r="L447" s="230"/>
      <c r="M447" s="231"/>
      <c r="N447" s="232"/>
      <c r="O447" s="232"/>
      <c r="P447" s="232"/>
      <c r="Q447" s="232"/>
      <c r="R447" s="232"/>
      <c r="S447" s="232"/>
      <c r="T447" s="23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4" t="s">
        <v>147</v>
      </c>
      <c r="AU447" s="234" t="s">
        <v>154</v>
      </c>
      <c r="AV447" s="13" t="s">
        <v>82</v>
      </c>
      <c r="AW447" s="13" t="s">
        <v>33</v>
      </c>
      <c r="AX447" s="13" t="s">
        <v>72</v>
      </c>
      <c r="AY447" s="234" t="s">
        <v>134</v>
      </c>
    </row>
    <row r="448" s="13" customFormat="1">
      <c r="A448" s="13"/>
      <c r="B448" s="224"/>
      <c r="C448" s="225"/>
      <c r="D448" s="217" t="s">
        <v>147</v>
      </c>
      <c r="E448" s="226" t="s">
        <v>19</v>
      </c>
      <c r="F448" s="227" t="s">
        <v>698</v>
      </c>
      <c r="G448" s="225"/>
      <c r="H448" s="228">
        <v>1.8360000000000001</v>
      </c>
      <c r="I448" s="229"/>
      <c r="J448" s="225"/>
      <c r="K448" s="225"/>
      <c r="L448" s="230"/>
      <c r="M448" s="231"/>
      <c r="N448" s="232"/>
      <c r="O448" s="232"/>
      <c r="P448" s="232"/>
      <c r="Q448" s="232"/>
      <c r="R448" s="232"/>
      <c r="S448" s="232"/>
      <c r="T448" s="23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4" t="s">
        <v>147</v>
      </c>
      <c r="AU448" s="234" t="s">
        <v>154</v>
      </c>
      <c r="AV448" s="13" t="s">
        <v>82</v>
      </c>
      <c r="AW448" s="13" t="s">
        <v>33</v>
      </c>
      <c r="AX448" s="13" t="s">
        <v>72</v>
      </c>
      <c r="AY448" s="234" t="s">
        <v>134</v>
      </c>
    </row>
    <row r="449" s="2" customFormat="1" ht="14.4" customHeight="1">
      <c r="A449" s="38"/>
      <c r="B449" s="39"/>
      <c r="C449" s="204" t="s">
        <v>699</v>
      </c>
      <c r="D449" s="204" t="s">
        <v>136</v>
      </c>
      <c r="E449" s="205" t="s">
        <v>700</v>
      </c>
      <c r="F449" s="206" t="s">
        <v>701</v>
      </c>
      <c r="G449" s="207" t="s">
        <v>217</v>
      </c>
      <c r="H449" s="208">
        <v>1.7729999999999999</v>
      </c>
      <c r="I449" s="209"/>
      <c r="J449" s="210">
        <f>ROUND(I449*H449,2)</f>
        <v>0</v>
      </c>
      <c r="K449" s="206" t="s">
        <v>140</v>
      </c>
      <c r="L449" s="44"/>
      <c r="M449" s="211" t="s">
        <v>19</v>
      </c>
      <c r="N449" s="212" t="s">
        <v>43</v>
      </c>
      <c r="O449" s="84"/>
      <c r="P449" s="213">
        <f>O449*H449</f>
        <v>0</v>
      </c>
      <c r="Q449" s="213">
        <v>0</v>
      </c>
      <c r="R449" s="213">
        <f>Q449*H449</f>
        <v>0</v>
      </c>
      <c r="S449" s="213">
        <v>0.087999999999999995</v>
      </c>
      <c r="T449" s="214">
        <f>S449*H449</f>
        <v>0.156024</v>
      </c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R449" s="215" t="s">
        <v>141</v>
      </c>
      <c r="AT449" s="215" t="s">
        <v>136</v>
      </c>
      <c r="AU449" s="215" t="s">
        <v>154</v>
      </c>
      <c r="AY449" s="17" t="s">
        <v>134</v>
      </c>
      <c r="BE449" s="216">
        <f>IF(N449="základní",J449,0)</f>
        <v>0</v>
      </c>
      <c r="BF449" s="216">
        <f>IF(N449="snížená",J449,0)</f>
        <v>0</v>
      </c>
      <c r="BG449" s="216">
        <f>IF(N449="zákl. přenesená",J449,0)</f>
        <v>0</v>
      </c>
      <c r="BH449" s="216">
        <f>IF(N449="sníž. přenesená",J449,0)</f>
        <v>0</v>
      </c>
      <c r="BI449" s="216">
        <f>IF(N449="nulová",J449,0)</f>
        <v>0</v>
      </c>
      <c r="BJ449" s="17" t="s">
        <v>80</v>
      </c>
      <c r="BK449" s="216">
        <f>ROUND(I449*H449,2)</f>
        <v>0</v>
      </c>
      <c r="BL449" s="17" t="s">
        <v>141</v>
      </c>
      <c r="BM449" s="215" t="s">
        <v>702</v>
      </c>
    </row>
    <row r="450" s="2" customFormat="1">
      <c r="A450" s="38"/>
      <c r="B450" s="39"/>
      <c r="C450" s="40"/>
      <c r="D450" s="217" t="s">
        <v>143</v>
      </c>
      <c r="E450" s="40"/>
      <c r="F450" s="218" t="s">
        <v>703</v>
      </c>
      <c r="G450" s="40"/>
      <c r="H450" s="40"/>
      <c r="I450" s="219"/>
      <c r="J450" s="40"/>
      <c r="K450" s="40"/>
      <c r="L450" s="44"/>
      <c r="M450" s="220"/>
      <c r="N450" s="221"/>
      <c r="O450" s="84"/>
      <c r="P450" s="84"/>
      <c r="Q450" s="84"/>
      <c r="R450" s="84"/>
      <c r="S450" s="84"/>
      <c r="T450" s="85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T450" s="17" t="s">
        <v>143</v>
      </c>
      <c r="AU450" s="17" t="s">
        <v>154</v>
      </c>
    </row>
    <row r="451" s="2" customFormat="1">
      <c r="A451" s="38"/>
      <c r="B451" s="39"/>
      <c r="C451" s="40"/>
      <c r="D451" s="222" t="s">
        <v>145</v>
      </c>
      <c r="E451" s="40"/>
      <c r="F451" s="223" t="s">
        <v>704</v>
      </c>
      <c r="G451" s="40"/>
      <c r="H451" s="40"/>
      <c r="I451" s="219"/>
      <c r="J451" s="40"/>
      <c r="K451" s="40"/>
      <c r="L451" s="44"/>
      <c r="M451" s="220"/>
      <c r="N451" s="221"/>
      <c r="O451" s="84"/>
      <c r="P451" s="84"/>
      <c r="Q451" s="84"/>
      <c r="R451" s="84"/>
      <c r="S451" s="84"/>
      <c r="T451" s="85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T451" s="17" t="s">
        <v>145</v>
      </c>
      <c r="AU451" s="17" t="s">
        <v>154</v>
      </c>
    </row>
    <row r="452" s="14" customFormat="1">
      <c r="A452" s="14"/>
      <c r="B452" s="236"/>
      <c r="C452" s="237"/>
      <c r="D452" s="217" t="s">
        <v>147</v>
      </c>
      <c r="E452" s="238" t="s">
        <v>19</v>
      </c>
      <c r="F452" s="239" t="s">
        <v>705</v>
      </c>
      <c r="G452" s="237"/>
      <c r="H452" s="238" t="s">
        <v>19</v>
      </c>
      <c r="I452" s="240"/>
      <c r="J452" s="237"/>
      <c r="K452" s="237"/>
      <c r="L452" s="241"/>
      <c r="M452" s="242"/>
      <c r="N452" s="243"/>
      <c r="O452" s="243"/>
      <c r="P452" s="243"/>
      <c r="Q452" s="243"/>
      <c r="R452" s="243"/>
      <c r="S452" s="243"/>
      <c r="T452" s="24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5" t="s">
        <v>147</v>
      </c>
      <c r="AU452" s="245" t="s">
        <v>154</v>
      </c>
      <c r="AV452" s="14" t="s">
        <v>80</v>
      </c>
      <c r="AW452" s="14" t="s">
        <v>33</v>
      </c>
      <c r="AX452" s="14" t="s">
        <v>72</v>
      </c>
      <c r="AY452" s="245" t="s">
        <v>134</v>
      </c>
    </row>
    <row r="453" s="13" customFormat="1">
      <c r="A453" s="13"/>
      <c r="B453" s="224"/>
      <c r="C453" s="225"/>
      <c r="D453" s="217" t="s">
        <v>147</v>
      </c>
      <c r="E453" s="226" t="s">
        <v>19</v>
      </c>
      <c r="F453" s="227" t="s">
        <v>706</v>
      </c>
      <c r="G453" s="225"/>
      <c r="H453" s="228">
        <v>1.7729999999999999</v>
      </c>
      <c r="I453" s="229"/>
      <c r="J453" s="225"/>
      <c r="K453" s="225"/>
      <c r="L453" s="230"/>
      <c r="M453" s="231"/>
      <c r="N453" s="232"/>
      <c r="O453" s="232"/>
      <c r="P453" s="232"/>
      <c r="Q453" s="232"/>
      <c r="R453" s="232"/>
      <c r="S453" s="232"/>
      <c r="T453" s="23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4" t="s">
        <v>147</v>
      </c>
      <c r="AU453" s="234" t="s">
        <v>154</v>
      </c>
      <c r="AV453" s="13" t="s">
        <v>82</v>
      </c>
      <c r="AW453" s="13" t="s">
        <v>33</v>
      </c>
      <c r="AX453" s="13" t="s">
        <v>72</v>
      </c>
      <c r="AY453" s="234" t="s">
        <v>134</v>
      </c>
    </row>
    <row r="454" s="2" customFormat="1" ht="22.2" customHeight="1">
      <c r="A454" s="38"/>
      <c r="B454" s="39"/>
      <c r="C454" s="204" t="s">
        <v>707</v>
      </c>
      <c r="D454" s="204" t="s">
        <v>136</v>
      </c>
      <c r="E454" s="205" t="s">
        <v>708</v>
      </c>
      <c r="F454" s="206" t="s">
        <v>709</v>
      </c>
      <c r="G454" s="207" t="s">
        <v>139</v>
      </c>
      <c r="H454" s="208">
        <v>2</v>
      </c>
      <c r="I454" s="209"/>
      <c r="J454" s="210">
        <f>ROUND(I454*H454,2)</f>
        <v>0</v>
      </c>
      <c r="K454" s="206" t="s">
        <v>140</v>
      </c>
      <c r="L454" s="44"/>
      <c r="M454" s="211" t="s">
        <v>19</v>
      </c>
      <c r="N454" s="212" t="s">
        <v>43</v>
      </c>
      <c r="O454" s="84"/>
      <c r="P454" s="213">
        <f>O454*H454</f>
        <v>0</v>
      </c>
      <c r="Q454" s="213">
        <v>0</v>
      </c>
      <c r="R454" s="213">
        <f>Q454*H454</f>
        <v>0</v>
      </c>
      <c r="S454" s="213">
        <v>0.184</v>
      </c>
      <c r="T454" s="214">
        <f>S454*H454</f>
        <v>0.36799999999999999</v>
      </c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R454" s="215" t="s">
        <v>141</v>
      </c>
      <c r="AT454" s="215" t="s">
        <v>136</v>
      </c>
      <c r="AU454" s="215" t="s">
        <v>154</v>
      </c>
      <c r="AY454" s="17" t="s">
        <v>134</v>
      </c>
      <c r="BE454" s="216">
        <f>IF(N454="základní",J454,0)</f>
        <v>0</v>
      </c>
      <c r="BF454" s="216">
        <f>IF(N454="snížená",J454,0)</f>
        <v>0</v>
      </c>
      <c r="BG454" s="216">
        <f>IF(N454="zákl. přenesená",J454,0)</f>
        <v>0</v>
      </c>
      <c r="BH454" s="216">
        <f>IF(N454="sníž. přenesená",J454,0)</f>
        <v>0</v>
      </c>
      <c r="BI454" s="216">
        <f>IF(N454="nulová",J454,0)</f>
        <v>0</v>
      </c>
      <c r="BJ454" s="17" t="s">
        <v>80</v>
      </c>
      <c r="BK454" s="216">
        <f>ROUND(I454*H454,2)</f>
        <v>0</v>
      </c>
      <c r="BL454" s="17" t="s">
        <v>141</v>
      </c>
      <c r="BM454" s="215" t="s">
        <v>710</v>
      </c>
    </row>
    <row r="455" s="2" customFormat="1">
      <c r="A455" s="38"/>
      <c r="B455" s="39"/>
      <c r="C455" s="40"/>
      <c r="D455" s="217" t="s">
        <v>143</v>
      </c>
      <c r="E455" s="40"/>
      <c r="F455" s="218" t="s">
        <v>711</v>
      </c>
      <c r="G455" s="40"/>
      <c r="H455" s="40"/>
      <c r="I455" s="219"/>
      <c r="J455" s="40"/>
      <c r="K455" s="40"/>
      <c r="L455" s="44"/>
      <c r="M455" s="220"/>
      <c r="N455" s="221"/>
      <c r="O455" s="84"/>
      <c r="P455" s="84"/>
      <c r="Q455" s="84"/>
      <c r="R455" s="84"/>
      <c r="S455" s="84"/>
      <c r="T455" s="85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T455" s="17" t="s">
        <v>143</v>
      </c>
      <c r="AU455" s="17" t="s">
        <v>154</v>
      </c>
    </row>
    <row r="456" s="2" customFormat="1">
      <c r="A456" s="38"/>
      <c r="B456" s="39"/>
      <c r="C456" s="40"/>
      <c r="D456" s="222" t="s">
        <v>145</v>
      </c>
      <c r="E456" s="40"/>
      <c r="F456" s="223" t="s">
        <v>712</v>
      </c>
      <c r="G456" s="40"/>
      <c r="H456" s="40"/>
      <c r="I456" s="219"/>
      <c r="J456" s="40"/>
      <c r="K456" s="40"/>
      <c r="L456" s="44"/>
      <c r="M456" s="220"/>
      <c r="N456" s="221"/>
      <c r="O456" s="84"/>
      <c r="P456" s="84"/>
      <c r="Q456" s="84"/>
      <c r="R456" s="84"/>
      <c r="S456" s="84"/>
      <c r="T456" s="85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T456" s="17" t="s">
        <v>145</v>
      </c>
      <c r="AU456" s="17" t="s">
        <v>154</v>
      </c>
    </row>
    <row r="457" s="13" customFormat="1">
      <c r="A457" s="13"/>
      <c r="B457" s="224"/>
      <c r="C457" s="225"/>
      <c r="D457" s="217" t="s">
        <v>147</v>
      </c>
      <c r="E457" s="226" t="s">
        <v>19</v>
      </c>
      <c r="F457" s="227" t="s">
        <v>713</v>
      </c>
      <c r="G457" s="225"/>
      <c r="H457" s="228">
        <v>2</v>
      </c>
      <c r="I457" s="229"/>
      <c r="J457" s="225"/>
      <c r="K457" s="225"/>
      <c r="L457" s="230"/>
      <c r="M457" s="231"/>
      <c r="N457" s="232"/>
      <c r="O457" s="232"/>
      <c r="P457" s="232"/>
      <c r="Q457" s="232"/>
      <c r="R457" s="232"/>
      <c r="S457" s="232"/>
      <c r="T457" s="23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4" t="s">
        <v>147</v>
      </c>
      <c r="AU457" s="234" t="s">
        <v>154</v>
      </c>
      <c r="AV457" s="13" t="s">
        <v>82</v>
      </c>
      <c r="AW457" s="13" t="s">
        <v>33</v>
      </c>
      <c r="AX457" s="13" t="s">
        <v>72</v>
      </c>
      <c r="AY457" s="234" t="s">
        <v>134</v>
      </c>
    </row>
    <row r="458" s="2" customFormat="1" ht="22.2" customHeight="1">
      <c r="A458" s="38"/>
      <c r="B458" s="39"/>
      <c r="C458" s="204" t="s">
        <v>714</v>
      </c>
      <c r="D458" s="204" t="s">
        <v>136</v>
      </c>
      <c r="E458" s="205" t="s">
        <v>715</v>
      </c>
      <c r="F458" s="206" t="s">
        <v>716</v>
      </c>
      <c r="G458" s="207" t="s">
        <v>139</v>
      </c>
      <c r="H458" s="208">
        <v>1</v>
      </c>
      <c r="I458" s="209"/>
      <c r="J458" s="210">
        <f>ROUND(I458*H458,2)</f>
        <v>0</v>
      </c>
      <c r="K458" s="206" t="s">
        <v>140</v>
      </c>
      <c r="L458" s="44"/>
      <c r="M458" s="211" t="s">
        <v>19</v>
      </c>
      <c r="N458" s="212" t="s">
        <v>43</v>
      </c>
      <c r="O458" s="84"/>
      <c r="P458" s="213">
        <f>O458*H458</f>
        <v>0</v>
      </c>
      <c r="Q458" s="213">
        <v>0</v>
      </c>
      <c r="R458" s="213">
        <f>Q458*H458</f>
        <v>0</v>
      </c>
      <c r="S458" s="213">
        <v>0.16500000000000001</v>
      </c>
      <c r="T458" s="214">
        <f>S458*H458</f>
        <v>0.16500000000000001</v>
      </c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R458" s="215" t="s">
        <v>141</v>
      </c>
      <c r="AT458" s="215" t="s">
        <v>136</v>
      </c>
      <c r="AU458" s="215" t="s">
        <v>154</v>
      </c>
      <c r="AY458" s="17" t="s">
        <v>134</v>
      </c>
      <c r="BE458" s="216">
        <f>IF(N458="základní",J458,0)</f>
        <v>0</v>
      </c>
      <c r="BF458" s="216">
        <f>IF(N458="snížená",J458,0)</f>
        <v>0</v>
      </c>
      <c r="BG458" s="216">
        <f>IF(N458="zákl. přenesená",J458,0)</f>
        <v>0</v>
      </c>
      <c r="BH458" s="216">
        <f>IF(N458="sníž. přenesená",J458,0)</f>
        <v>0</v>
      </c>
      <c r="BI458" s="216">
        <f>IF(N458="nulová",J458,0)</f>
        <v>0</v>
      </c>
      <c r="BJ458" s="17" t="s">
        <v>80</v>
      </c>
      <c r="BK458" s="216">
        <f>ROUND(I458*H458,2)</f>
        <v>0</v>
      </c>
      <c r="BL458" s="17" t="s">
        <v>141</v>
      </c>
      <c r="BM458" s="215" t="s">
        <v>717</v>
      </c>
    </row>
    <row r="459" s="2" customFormat="1">
      <c r="A459" s="38"/>
      <c r="B459" s="39"/>
      <c r="C459" s="40"/>
      <c r="D459" s="217" t="s">
        <v>143</v>
      </c>
      <c r="E459" s="40"/>
      <c r="F459" s="218" t="s">
        <v>718</v>
      </c>
      <c r="G459" s="40"/>
      <c r="H459" s="40"/>
      <c r="I459" s="219"/>
      <c r="J459" s="40"/>
      <c r="K459" s="40"/>
      <c r="L459" s="44"/>
      <c r="M459" s="220"/>
      <c r="N459" s="221"/>
      <c r="O459" s="84"/>
      <c r="P459" s="84"/>
      <c r="Q459" s="84"/>
      <c r="R459" s="84"/>
      <c r="S459" s="84"/>
      <c r="T459" s="85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T459" s="17" t="s">
        <v>143</v>
      </c>
      <c r="AU459" s="17" t="s">
        <v>154</v>
      </c>
    </row>
    <row r="460" s="2" customFormat="1">
      <c r="A460" s="38"/>
      <c r="B460" s="39"/>
      <c r="C460" s="40"/>
      <c r="D460" s="222" t="s">
        <v>145</v>
      </c>
      <c r="E460" s="40"/>
      <c r="F460" s="223" t="s">
        <v>719</v>
      </c>
      <c r="G460" s="40"/>
      <c r="H460" s="40"/>
      <c r="I460" s="219"/>
      <c r="J460" s="40"/>
      <c r="K460" s="40"/>
      <c r="L460" s="44"/>
      <c r="M460" s="220"/>
      <c r="N460" s="221"/>
      <c r="O460" s="84"/>
      <c r="P460" s="84"/>
      <c r="Q460" s="84"/>
      <c r="R460" s="84"/>
      <c r="S460" s="84"/>
      <c r="T460" s="85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T460" s="17" t="s">
        <v>145</v>
      </c>
      <c r="AU460" s="17" t="s">
        <v>154</v>
      </c>
    </row>
    <row r="461" s="13" customFormat="1">
      <c r="A461" s="13"/>
      <c r="B461" s="224"/>
      <c r="C461" s="225"/>
      <c r="D461" s="217" t="s">
        <v>147</v>
      </c>
      <c r="E461" s="226" t="s">
        <v>19</v>
      </c>
      <c r="F461" s="227" t="s">
        <v>720</v>
      </c>
      <c r="G461" s="225"/>
      <c r="H461" s="228">
        <v>1</v>
      </c>
      <c r="I461" s="229"/>
      <c r="J461" s="225"/>
      <c r="K461" s="225"/>
      <c r="L461" s="230"/>
      <c r="M461" s="231"/>
      <c r="N461" s="232"/>
      <c r="O461" s="232"/>
      <c r="P461" s="232"/>
      <c r="Q461" s="232"/>
      <c r="R461" s="232"/>
      <c r="S461" s="232"/>
      <c r="T461" s="23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4" t="s">
        <v>147</v>
      </c>
      <c r="AU461" s="234" t="s">
        <v>154</v>
      </c>
      <c r="AV461" s="13" t="s">
        <v>82</v>
      </c>
      <c r="AW461" s="13" t="s">
        <v>33</v>
      </c>
      <c r="AX461" s="13" t="s">
        <v>72</v>
      </c>
      <c r="AY461" s="234" t="s">
        <v>134</v>
      </c>
    </row>
    <row r="462" s="2" customFormat="1" ht="22.2" customHeight="1">
      <c r="A462" s="38"/>
      <c r="B462" s="39"/>
      <c r="C462" s="204" t="s">
        <v>721</v>
      </c>
      <c r="D462" s="204" t="s">
        <v>136</v>
      </c>
      <c r="E462" s="205" t="s">
        <v>722</v>
      </c>
      <c r="F462" s="206" t="s">
        <v>723</v>
      </c>
      <c r="G462" s="207" t="s">
        <v>139</v>
      </c>
      <c r="H462" s="208">
        <v>1</v>
      </c>
      <c r="I462" s="209"/>
      <c r="J462" s="210">
        <f>ROUND(I462*H462,2)</f>
        <v>0</v>
      </c>
      <c r="K462" s="206" t="s">
        <v>140</v>
      </c>
      <c r="L462" s="44"/>
      <c r="M462" s="211" t="s">
        <v>19</v>
      </c>
      <c r="N462" s="212" t="s">
        <v>43</v>
      </c>
      <c r="O462" s="84"/>
      <c r="P462" s="213">
        <f>O462*H462</f>
        <v>0</v>
      </c>
      <c r="Q462" s="213">
        <v>0</v>
      </c>
      <c r="R462" s="213">
        <f>Q462*H462</f>
        <v>0</v>
      </c>
      <c r="S462" s="213">
        <v>0.13800000000000001</v>
      </c>
      <c r="T462" s="214">
        <f>S462*H462</f>
        <v>0.13800000000000001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15" t="s">
        <v>141</v>
      </c>
      <c r="AT462" s="215" t="s">
        <v>136</v>
      </c>
      <c r="AU462" s="215" t="s">
        <v>154</v>
      </c>
      <c r="AY462" s="17" t="s">
        <v>134</v>
      </c>
      <c r="BE462" s="216">
        <f>IF(N462="základní",J462,0)</f>
        <v>0</v>
      </c>
      <c r="BF462" s="216">
        <f>IF(N462="snížená",J462,0)</f>
        <v>0</v>
      </c>
      <c r="BG462" s="216">
        <f>IF(N462="zákl. přenesená",J462,0)</f>
        <v>0</v>
      </c>
      <c r="BH462" s="216">
        <f>IF(N462="sníž. přenesená",J462,0)</f>
        <v>0</v>
      </c>
      <c r="BI462" s="216">
        <f>IF(N462="nulová",J462,0)</f>
        <v>0</v>
      </c>
      <c r="BJ462" s="17" t="s">
        <v>80</v>
      </c>
      <c r="BK462" s="216">
        <f>ROUND(I462*H462,2)</f>
        <v>0</v>
      </c>
      <c r="BL462" s="17" t="s">
        <v>141</v>
      </c>
      <c r="BM462" s="215" t="s">
        <v>724</v>
      </c>
    </row>
    <row r="463" s="2" customFormat="1">
      <c r="A463" s="38"/>
      <c r="B463" s="39"/>
      <c r="C463" s="40"/>
      <c r="D463" s="217" t="s">
        <v>143</v>
      </c>
      <c r="E463" s="40"/>
      <c r="F463" s="218" t="s">
        <v>725</v>
      </c>
      <c r="G463" s="40"/>
      <c r="H463" s="40"/>
      <c r="I463" s="219"/>
      <c r="J463" s="40"/>
      <c r="K463" s="40"/>
      <c r="L463" s="44"/>
      <c r="M463" s="220"/>
      <c r="N463" s="221"/>
      <c r="O463" s="84"/>
      <c r="P463" s="84"/>
      <c r="Q463" s="84"/>
      <c r="R463" s="84"/>
      <c r="S463" s="84"/>
      <c r="T463" s="85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T463" s="17" t="s">
        <v>143</v>
      </c>
      <c r="AU463" s="17" t="s">
        <v>154</v>
      </c>
    </row>
    <row r="464" s="2" customFormat="1">
      <c r="A464" s="38"/>
      <c r="B464" s="39"/>
      <c r="C464" s="40"/>
      <c r="D464" s="222" t="s">
        <v>145</v>
      </c>
      <c r="E464" s="40"/>
      <c r="F464" s="223" t="s">
        <v>726</v>
      </c>
      <c r="G464" s="40"/>
      <c r="H464" s="40"/>
      <c r="I464" s="219"/>
      <c r="J464" s="40"/>
      <c r="K464" s="40"/>
      <c r="L464" s="44"/>
      <c r="M464" s="220"/>
      <c r="N464" s="221"/>
      <c r="O464" s="84"/>
      <c r="P464" s="84"/>
      <c r="Q464" s="84"/>
      <c r="R464" s="84"/>
      <c r="S464" s="84"/>
      <c r="T464" s="85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T464" s="17" t="s">
        <v>145</v>
      </c>
      <c r="AU464" s="17" t="s">
        <v>154</v>
      </c>
    </row>
    <row r="465" s="13" customFormat="1">
      <c r="A465" s="13"/>
      <c r="B465" s="224"/>
      <c r="C465" s="225"/>
      <c r="D465" s="217" t="s">
        <v>147</v>
      </c>
      <c r="E465" s="226" t="s">
        <v>19</v>
      </c>
      <c r="F465" s="227" t="s">
        <v>727</v>
      </c>
      <c r="G465" s="225"/>
      <c r="H465" s="228">
        <v>1</v>
      </c>
      <c r="I465" s="229"/>
      <c r="J465" s="225"/>
      <c r="K465" s="225"/>
      <c r="L465" s="230"/>
      <c r="M465" s="231"/>
      <c r="N465" s="232"/>
      <c r="O465" s="232"/>
      <c r="P465" s="232"/>
      <c r="Q465" s="232"/>
      <c r="R465" s="232"/>
      <c r="S465" s="232"/>
      <c r="T465" s="23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4" t="s">
        <v>147</v>
      </c>
      <c r="AU465" s="234" t="s">
        <v>154</v>
      </c>
      <c r="AV465" s="13" t="s">
        <v>82</v>
      </c>
      <c r="AW465" s="13" t="s">
        <v>33</v>
      </c>
      <c r="AX465" s="13" t="s">
        <v>72</v>
      </c>
      <c r="AY465" s="234" t="s">
        <v>134</v>
      </c>
    </row>
    <row r="466" s="2" customFormat="1" ht="22.2" customHeight="1">
      <c r="A466" s="38"/>
      <c r="B466" s="39"/>
      <c r="C466" s="204" t="s">
        <v>728</v>
      </c>
      <c r="D466" s="204" t="s">
        <v>136</v>
      </c>
      <c r="E466" s="205" t="s">
        <v>729</v>
      </c>
      <c r="F466" s="206" t="s">
        <v>730</v>
      </c>
      <c r="G466" s="207" t="s">
        <v>217</v>
      </c>
      <c r="H466" s="208">
        <v>5.6500000000000004</v>
      </c>
      <c r="I466" s="209"/>
      <c r="J466" s="210">
        <f>ROUND(I466*H466,2)</f>
        <v>0</v>
      </c>
      <c r="K466" s="206" t="s">
        <v>140</v>
      </c>
      <c r="L466" s="44"/>
      <c r="M466" s="211" t="s">
        <v>19</v>
      </c>
      <c r="N466" s="212" t="s">
        <v>43</v>
      </c>
      <c r="O466" s="84"/>
      <c r="P466" s="213">
        <f>O466*H466</f>
        <v>0</v>
      </c>
      <c r="Q466" s="213">
        <v>0</v>
      </c>
      <c r="R466" s="213">
        <f>Q466*H466</f>
        <v>0</v>
      </c>
      <c r="S466" s="213">
        <v>0.068000000000000005</v>
      </c>
      <c r="T466" s="214">
        <f>S466*H466</f>
        <v>0.38420000000000004</v>
      </c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R466" s="215" t="s">
        <v>141</v>
      </c>
      <c r="AT466" s="215" t="s">
        <v>136</v>
      </c>
      <c r="AU466" s="215" t="s">
        <v>154</v>
      </c>
      <c r="AY466" s="17" t="s">
        <v>134</v>
      </c>
      <c r="BE466" s="216">
        <f>IF(N466="základní",J466,0)</f>
        <v>0</v>
      </c>
      <c r="BF466" s="216">
        <f>IF(N466="snížená",J466,0)</f>
        <v>0</v>
      </c>
      <c r="BG466" s="216">
        <f>IF(N466="zákl. přenesená",J466,0)</f>
        <v>0</v>
      </c>
      <c r="BH466" s="216">
        <f>IF(N466="sníž. přenesená",J466,0)</f>
        <v>0</v>
      </c>
      <c r="BI466" s="216">
        <f>IF(N466="nulová",J466,0)</f>
        <v>0</v>
      </c>
      <c r="BJ466" s="17" t="s">
        <v>80</v>
      </c>
      <c r="BK466" s="216">
        <f>ROUND(I466*H466,2)</f>
        <v>0</v>
      </c>
      <c r="BL466" s="17" t="s">
        <v>141</v>
      </c>
      <c r="BM466" s="215" t="s">
        <v>731</v>
      </c>
    </row>
    <row r="467" s="2" customFormat="1">
      <c r="A467" s="38"/>
      <c r="B467" s="39"/>
      <c r="C467" s="40"/>
      <c r="D467" s="217" t="s">
        <v>143</v>
      </c>
      <c r="E467" s="40"/>
      <c r="F467" s="218" t="s">
        <v>732</v>
      </c>
      <c r="G467" s="40"/>
      <c r="H467" s="40"/>
      <c r="I467" s="219"/>
      <c r="J467" s="40"/>
      <c r="K467" s="40"/>
      <c r="L467" s="44"/>
      <c r="M467" s="220"/>
      <c r="N467" s="221"/>
      <c r="O467" s="84"/>
      <c r="P467" s="84"/>
      <c r="Q467" s="84"/>
      <c r="R467" s="84"/>
      <c r="S467" s="84"/>
      <c r="T467" s="85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T467" s="17" t="s">
        <v>143</v>
      </c>
      <c r="AU467" s="17" t="s">
        <v>154</v>
      </c>
    </row>
    <row r="468" s="2" customFormat="1">
      <c r="A468" s="38"/>
      <c r="B468" s="39"/>
      <c r="C468" s="40"/>
      <c r="D468" s="222" t="s">
        <v>145</v>
      </c>
      <c r="E468" s="40"/>
      <c r="F468" s="223" t="s">
        <v>733</v>
      </c>
      <c r="G468" s="40"/>
      <c r="H468" s="40"/>
      <c r="I468" s="219"/>
      <c r="J468" s="40"/>
      <c r="K468" s="40"/>
      <c r="L468" s="44"/>
      <c r="M468" s="220"/>
      <c r="N468" s="221"/>
      <c r="O468" s="84"/>
      <c r="P468" s="84"/>
      <c r="Q468" s="84"/>
      <c r="R468" s="84"/>
      <c r="S468" s="84"/>
      <c r="T468" s="85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T468" s="17" t="s">
        <v>145</v>
      </c>
      <c r="AU468" s="17" t="s">
        <v>154</v>
      </c>
    </row>
    <row r="469" s="14" customFormat="1">
      <c r="A469" s="14"/>
      <c r="B469" s="236"/>
      <c r="C469" s="237"/>
      <c r="D469" s="217" t="s">
        <v>147</v>
      </c>
      <c r="E469" s="238" t="s">
        <v>19</v>
      </c>
      <c r="F469" s="239" t="s">
        <v>734</v>
      </c>
      <c r="G469" s="237"/>
      <c r="H469" s="238" t="s">
        <v>19</v>
      </c>
      <c r="I469" s="240"/>
      <c r="J469" s="237"/>
      <c r="K469" s="237"/>
      <c r="L469" s="241"/>
      <c r="M469" s="242"/>
      <c r="N469" s="243"/>
      <c r="O469" s="243"/>
      <c r="P469" s="243"/>
      <c r="Q469" s="243"/>
      <c r="R469" s="243"/>
      <c r="S469" s="243"/>
      <c r="T469" s="24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45" t="s">
        <v>147</v>
      </c>
      <c r="AU469" s="245" t="s">
        <v>154</v>
      </c>
      <c r="AV469" s="14" t="s">
        <v>80</v>
      </c>
      <c r="AW469" s="14" t="s">
        <v>33</v>
      </c>
      <c r="AX469" s="14" t="s">
        <v>72</v>
      </c>
      <c r="AY469" s="245" t="s">
        <v>134</v>
      </c>
    </row>
    <row r="470" s="13" customFormat="1">
      <c r="A470" s="13"/>
      <c r="B470" s="224"/>
      <c r="C470" s="225"/>
      <c r="D470" s="217" t="s">
        <v>147</v>
      </c>
      <c r="E470" s="226" t="s">
        <v>19</v>
      </c>
      <c r="F470" s="227" t="s">
        <v>370</v>
      </c>
      <c r="G470" s="225"/>
      <c r="H470" s="228">
        <v>5.6500000000000004</v>
      </c>
      <c r="I470" s="229"/>
      <c r="J470" s="225"/>
      <c r="K470" s="225"/>
      <c r="L470" s="230"/>
      <c r="M470" s="231"/>
      <c r="N470" s="232"/>
      <c r="O470" s="232"/>
      <c r="P470" s="232"/>
      <c r="Q470" s="232"/>
      <c r="R470" s="232"/>
      <c r="S470" s="232"/>
      <c r="T470" s="23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4" t="s">
        <v>147</v>
      </c>
      <c r="AU470" s="234" t="s">
        <v>154</v>
      </c>
      <c r="AV470" s="13" t="s">
        <v>82</v>
      </c>
      <c r="AW470" s="13" t="s">
        <v>33</v>
      </c>
      <c r="AX470" s="13" t="s">
        <v>72</v>
      </c>
      <c r="AY470" s="234" t="s">
        <v>134</v>
      </c>
    </row>
    <row r="471" s="2" customFormat="1" ht="30" customHeight="1">
      <c r="A471" s="38"/>
      <c r="B471" s="39"/>
      <c r="C471" s="204" t="s">
        <v>735</v>
      </c>
      <c r="D471" s="204" t="s">
        <v>136</v>
      </c>
      <c r="E471" s="205" t="s">
        <v>736</v>
      </c>
      <c r="F471" s="206" t="s">
        <v>737</v>
      </c>
      <c r="G471" s="207" t="s">
        <v>434</v>
      </c>
      <c r="H471" s="208">
        <v>11.300000000000001</v>
      </c>
      <c r="I471" s="209"/>
      <c r="J471" s="210">
        <f>ROUND(I471*H471,2)</f>
        <v>0</v>
      </c>
      <c r="K471" s="206" t="s">
        <v>140</v>
      </c>
      <c r="L471" s="44"/>
      <c r="M471" s="211" t="s">
        <v>19</v>
      </c>
      <c r="N471" s="212" t="s">
        <v>43</v>
      </c>
      <c r="O471" s="84"/>
      <c r="P471" s="213">
        <f>O471*H471</f>
        <v>0</v>
      </c>
      <c r="Q471" s="213">
        <v>0.00020000000000000001</v>
      </c>
      <c r="R471" s="213">
        <f>Q471*H471</f>
        <v>0.0022600000000000003</v>
      </c>
      <c r="S471" s="213">
        <v>0</v>
      </c>
      <c r="T471" s="214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15" t="s">
        <v>141</v>
      </c>
      <c r="AT471" s="215" t="s">
        <v>136</v>
      </c>
      <c r="AU471" s="215" t="s">
        <v>154</v>
      </c>
      <c r="AY471" s="17" t="s">
        <v>134</v>
      </c>
      <c r="BE471" s="216">
        <f>IF(N471="základní",J471,0)</f>
        <v>0</v>
      </c>
      <c r="BF471" s="216">
        <f>IF(N471="snížená",J471,0)</f>
        <v>0</v>
      </c>
      <c r="BG471" s="216">
        <f>IF(N471="zákl. přenesená",J471,0)</f>
        <v>0</v>
      </c>
      <c r="BH471" s="216">
        <f>IF(N471="sníž. přenesená",J471,0)</f>
        <v>0</v>
      </c>
      <c r="BI471" s="216">
        <f>IF(N471="nulová",J471,0)</f>
        <v>0</v>
      </c>
      <c r="BJ471" s="17" t="s">
        <v>80</v>
      </c>
      <c r="BK471" s="216">
        <f>ROUND(I471*H471,2)</f>
        <v>0</v>
      </c>
      <c r="BL471" s="17" t="s">
        <v>141</v>
      </c>
      <c r="BM471" s="215" t="s">
        <v>738</v>
      </c>
    </row>
    <row r="472" s="2" customFormat="1">
      <c r="A472" s="38"/>
      <c r="B472" s="39"/>
      <c r="C472" s="40"/>
      <c r="D472" s="217" t="s">
        <v>143</v>
      </c>
      <c r="E472" s="40"/>
      <c r="F472" s="218" t="s">
        <v>739</v>
      </c>
      <c r="G472" s="40"/>
      <c r="H472" s="40"/>
      <c r="I472" s="219"/>
      <c r="J472" s="40"/>
      <c r="K472" s="40"/>
      <c r="L472" s="44"/>
      <c r="M472" s="220"/>
      <c r="N472" s="221"/>
      <c r="O472" s="84"/>
      <c r="P472" s="84"/>
      <c r="Q472" s="84"/>
      <c r="R472" s="84"/>
      <c r="S472" s="84"/>
      <c r="T472" s="85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T472" s="17" t="s">
        <v>143</v>
      </c>
      <c r="AU472" s="17" t="s">
        <v>154</v>
      </c>
    </row>
    <row r="473" s="2" customFormat="1">
      <c r="A473" s="38"/>
      <c r="B473" s="39"/>
      <c r="C473" s="40"/>
      <c r="D473" s="222" t="s">
        <v>145</v>
      </c>
      <c r="E473" s="40"/>
      <c r="F473" s="223" t="s">
        <v>740</v>
      </c>
      <c r="G473" s="40"/>
      <c r="H473" s="40"/>
      <c r="I473" s="219"/>
      <c r="J473" s="40"/>
      <c r="K473" s="40"/>
      <c r="L473" s="44"/>
      <c r="M473" s="220"/>
      <c r="N473" s="221"/>
      <c r="O473" s="84"/>
      <c r="P473" s="84"/>
      <c r="Q473" s="84"/>
      <c r="R473" s="84"/>
      <c r="S473" s="84"/>
      <c r="T473" s="85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T473" s="17" t="s">
        <v>145</v>
      </c>
      <c r="AU473" s="17" t="s">
        <v>154</v>
      </c>
    </row>
    <row r="474" s="14" customFormat="1">
      <c r="A474" s="14"/>
      <c r="B474" s="236"/>
      <c r="C474" s="237"/>
      <c r="D474" s="217" t="s">
        <v>147</v>
      </c>
      <c r="E474" s="238" t="s">
        <v>19</v>
      </c>
      <c r="F474" s="239" t="s">
        <v>741</v>
      </c>
      <c r="G474" s="237"/>
      <c r="H474" s="238" t="s">
        <v>19</v>
      </c>
      <c r="I474" s="240"/>
      <c r="J474" s="237"/>
      <c r="K474" s="237"/>
      <c r="L474" s="241"/>
      <c r="M474" s="242"/>
      <c r="N474" s="243"/>
      <c r="O474" s="243"/>
      <c r="P474" s="243"/>
      <c r="Q474" s="243"/>
      <c r="R474" s="243"/>
      <c r="S474" s="243"/>
      <c r="T474" s="24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5" t="s">
        <v>147</v>
      </c>
      <c r="AU474" s="245" t="s">
        <v>154</v>
      </c>
      <c r="AV474" s="14" t="s">
        <v>80</v>
      </c>
      <c r="AW474" s="14" t="s">
        <v>33</v>
      </c>
      <c r="AX474" s="14" t="s">
        <v>72</v>
      </c>
      <c r="AY474" s="245" t="s">
        <v>134</v>
      </c>
    </row>
    <row r="475" s="13" customFormat="1">
      <c r="A475" s="13"/>
      <c r="B475" s="224"/>
      <c r="C475" s="225"/>
      <c r="D475" s="217" t="s">
        <v>147</v>
      </c>
      <c r="E475" s="226" t="s">
        <v>19</v>
      </c>
      <c r="F475" s="227" t="s">
        <v>742</v>
      </c>
      <c r="G475" s="225"/>
      <c r="H475" s="228">
        <v>11.300000000000001</v>
      </c>
      <c r="I475" s="229"/>
      <c r="J475" s="225"/>
      <c r="K475" s="225"/>
      <c r="L475" s="230"/>
      <c r="M475" s="231"/>
      <c r="N475" s="232"/>
      <c r="O475" s="232"/>
      <c r="P475" s="232"/>
      <c r="Q475" s="232"/>
      <c r="R475" s="232"/>
      <c r="S475" s="232"/>
      <c r="T475" s="23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4" t="s">
        <v>147</v>
      </c>
      <c r="AU475" s="234" t="s">
        <v>154</v>
      </c>
      <c r="AV475" s="13" t="s">
        <v>82</v>
      </c>
      <c r="AW475" s="13" t="s">
        <v>33</v>
      </c>
      <c r="AX475" s="13" t="s">
        <v>72</v>
      </c>
      <c r="AY475" s="234" t="s">
        <v>134</v>
      </c>
    </row>
    <row r="476" s="12" customFormat="1" ht="22.8" customHeight="1">
      <c r="A476" s="12"/>
      <c r="B476" s="188"/>
      <c r="C476" s="189"/>
      <c r="D476" s="190" t="s">
        <v>71</v>
      </c>
      <c r="E476" s="202" t="s">
        <v>743</v>
      </c>
      <c r="F476" s="202" t="s">
        <v>744</v>
      </c>
      <c r="G476" s="189"/>
      <c r="H476" s="189"/>
      <c r="I476" s="192"/>
      <c r="J476" s="203">
        <f>BK476</f>
        <v>0</v>
      </c>
      <c r="K476" s="189"/>
      <c r="L476" s="194"/>
      <c r="M476" s="195"/>
      <c r="N476" s="196"/>
      <c r="O476" s="196"/>
      <c r="P476" s="197">
        <f>SUM(P477:P501)</f>
        <v>0</v>
      </c>
      <c r="Q476" s="196"/>
      <c r="R476" s="197">
        <f>SUM(R477:R501)</f>
        <v>0</v>
      </c>
      <c r="S476" s="196"/>
      <c r="T476" s="198">
        <f>SUM(T477:T501)</f>
        <v>0</v>
      </c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R476" s="199" t="s">
        <v>80</v>
      </c>
      <c r="AT476" s="200" t="s">
        <v>71</v>
      </c>
      <c r="AU476" s="200" t="s">
        <v>80</v>
      </c>
      <c r="AY476" s="199" t="s">
        <v>134</v>
      </c>
      <c r="BK476" s="201">
        <f>SUM(BK477:BK501)</f>
        <v>0</v>
      </c>
    </row>
    <row r="477" s="2" customFormat="1" ht="22.2" customHeight="1">
      <c r="A477" s="38"/>
      <c r="B477" s="39"/>
      <c r="C477" s="204" t="s">
        <v>745</v>
      </c>
      <c r="D477" s="204" t="s">
        <v>136</v>
      </c>
      <c r="E477" s="205" t="s">
        <v>746</v>
      </c>
      <c r="F477" s="206" t="s">
        <v>747</v>
      </c>
      <c r="G477" s="207" t="s">
        <v>195</v>
      </c>
      <c r="H477" s="208">
        <v>14.305</v>
      </c>
      <c r="I477" s="209"/>
      <c r="J477" s="210">
        <f>ROUND(I477*H477,2)</f>
        <v>0</v>
      </c>
      <c r="K477" s="206" t="s">
        <v>140</v>
      </c>
      <c r="L477" s="44"/>
      <c r="M477" s="211" t="s">
        <v>19</v>
      </c>
      <c r="N477" s="212" t="s">
        <v>43</v>
      </c>
      <c r="O477" s="84"/>
      <c r="P477" s="213">
        <f>O477*H477</f>
        <v>0</v>
      </c>
      <c r="Q477" s="213">
        <v>0</v>
      </c>
      <c r="R477" s="213">
        <f>Q477*H477</f>
        <v>0</v>
      </c>
      <c r="S477" s="213">
        <v>0</v>
      </c>
      <c r="T477" s="214">
        <f>S477*H477</f>
        <v>0</v>
      </c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R477" s="215" t="s">
        <v>141</v>
      </c>
      <c r="AT477" s="215" t="s">
        <v>136</v>
      </c>
      <c r="AU477" s="215" t="s">
        <v>82</v>
      </c>
      <c r="AY477" s="17" t="s">
        <v>134</v>
      </c>
      <c r="BE477" s="216">
        <f>IF(N477="základní",J477,0)</f>
        <v>0</v>
      </c>
      <c r="BF477" s="216">
        <f>IF(N477="snížená",J477,0)</f>
        <v>0</v>
      </c>
      <c r="BG477" s="216">
        <f>IF(N477="zákl. přenesená",J477,0)</f>
        <v>0</v>
      </c>
      <c r="BH477" s="216">
        <f>IF(N477="sníž. přenesená",J477,0)</f>
        <v>0</v>
      </c>
      <c r="BI477" s="216">
        <f>IF(N477="nulová",J477,0)</f>
        <v>0</v>
      </c>
      <c r="BJ477" s="17" t="s">
        <v>80</v>
      </c>
      <c r="BK477" s="216">
        <f>ROUND(I477*H477,2)</f>
        <v>0</v>
      </c>
      <c r="BL477" s="17" t="s">
        <v>141</v>
      </c>
      <c r="BM477" s="215" t="s">
        <v>748</v>
      </c>
    </row>
    <row r="478" s="2" customFormat="1">
      <c r="A478" s="38"/>
      <c r="B478" s="39"/>
      <c r="C478" s="40"/>
      <c r="D478" s="217" t="s">
        <v>143</v>
      </c>
      <c r="E478" s="40"/>
      <c r="F478" s="218" t="s">
        <v>749</v>
      </c>
      <c r="G478" s="40"/>
      <c r="H478" s="40"/>
      <c r="I478" s="219"/>
      <c r="J478" s="40"/>
      <c r="K478" s="40"/>
      <c r="L478" s="44"/>
      <c r="M478" s="220"/>
      <c r="N478" s="221"/>
      <c r="O478" s="84"/>
      <c r="P478" s="84"/>
      <c r="Q478" s="84"/>
      <c r="R478" s="84"/>
      <c r="S478" s="84"/>
      <c r="T478" s="85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T478" s="17" t="s">
        <v>143</v>
      </c>
      <c r="AU478" s="17" t="s">
        <v>82</v>
      </c>
    </row>
    <row r="479" s="2" customFormat="1">
      <c r="A479" s="38"/>
      <c r="B479" s="39"/>
      <c r="C479" s="40"/>
      <c r="D479" s="222" t="s">
        <v>145</v>
      </c>
      <c r="E479" s="40"/>
      <c r="F479" s="223" t="s">
        <v>750</v>
      </c>
      <c r="G479" s="40"/>
      <c r="H479" s="40"/>
      <c r="I479" s="219"/>
      <c r="J479" s="40"/>
      <c r="K479" s="40"/>
      <c r="L479" s="44"/>
      <c r="M479" s="220"/>
      <c r="N479" s="221"/>
      <c r="O479" s="84"/>
      <c r="P479" s="84"/>
      <c r="Q479" s="84"/>
      <c r="R479" s="84"/>
      <c r="S479" s="84"/>
      <c r="T479" s="85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T479" s="17" t="s">
        <v>145</v>
      </c>
      <c r="AU479" s="17" t="s">
        <v>82</v>
      </c>
    </row>
    <row r="480" s="2" customFormat="1" ht="22.2" customHeight="1">
      <c r="A480" s="38"/>
      <c r="B480" s="39"/>
      <c r="C480" s="204" t="s">
        <v>751</v>
      </c>
      <c r="D480" s="204" t="s">
        <v>136</v>
      </c>
      <c r="E480" s="205" t="s">
        <v>752</v>
      </c>
      <c r="F480" s="206" t="s">
        <v>753</v>
      </c>
      <c r="G480" s="207" t="s">
        <v>195</v>
      </c>
      <c r="H480" s="208">
        <v>13.199999999999999</v>
      </c>
      <c r="I480" s="209"/>
      <c r="J480" s="210">
        <f>ROUND(I480*H480,2)</f>
        <v>0</v>
      </c>
      <c r="K480" s="206" t="s">
        <v>140</v>
      </c>
      <c r="L480" s="44"/>
      <c r="M480" s="211" t="s">
        <v>19</v>
      </c>
      <c r="N480" s="212" t="s">
        <v>43</v>
      </c>
      <c r="O480" s="84"/>
      <c r="P480" s="213">
        <f>O480*H480</f>
        <v>0</v>
      </c>
      <c r="Q480" s="213">
        <v>0</v>
      </c>
      <c r="R480" s="213">
        <f>Q480*H480</f>
        <v>0</v>
      </c>
      <c r="S480" s="213">
        <v>0</v>
      </c>
      <c r="T480" s="214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215" t="s">
        <v>141</v>
      </c>
      <c r="AT480" s="215" t="s">
        <v>136</v>
      </c>
      <c r="AU480" s="215" t="s">
        <v>82</v>
      </c>
      <c r="AY480" s="17" t="s">
        <v>134</v>
      </c>
      <c r="BE480" s="216">
        <f>IF(N480="základní",J480,0)</f>
        <v>0</v>
      </c>
      <c r="BF480" s="216">
        <f>IF(N480="snížená",J480,0)</f>
        <v>0</v>
      </c>
      <c r="BG480" s="216">
        <f>IF(N480="zákl. přenesená",J480,0)</f>
        <v>0</v>
      </c>
      <c r="BH480" s="216">
        <f>IF(N480="sníž. přenesená",J480,0)</f>
        <v>0</v>
      </c>
      <c r="BI480" s="216">
        <f>IF(N480="nulová",J480,0)</f>
        <v>0</v>
      </c>
      <c r="BJ480" s="17" t="s">
        <v>80</v>
      </c>
      <c r="BK480" s="216">
        <f>ROUND(I480*H480,2)</f>
        <v>0</v>
      </c>
      <c r="BL480" s="17" t="s">
        <v>141</v>
      </c>
      <c r="BM480" s="215" t="s">
        <v>754</v>
      </c>
    </row>
    <row r="481" s="2" customFormat="1">
      <c r="A481" s="38"/>
      <c r="B481" s="39"/>
      <c r="C481" s="40"/>
      <c r="D481" s="217" t="s">
        <v>143</v>
      </c>
      <c r="E481" s="40"/>
      <c r="F481" s="218" t="s">
        <v>755</v>
      </c>
      <c r="G481" s="40"/>
      <c r="H481" s="40"/>
      <c r="I481" s="219"/>
      <c r="J481" s="40"/>
      <c r="K481" s="40"/>
      <c r="L481" s="44"/>
      <c r="M481" s="220"/>
      <c r="N481" s="221"/>
      <c r="O481" s="84"/>
      <c r="P481" s="84"/>
      <c r="Q481" s="84"/>
      <c r="R481" s="84"/>
      <c r="S481" s="84"/>
      <c r="T481" s="85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T481" s="17" t="s">
        <v>143</v>
      </c>
      <c r="AU481" s="17" t="s">
        <v>82</v>
      </c>
    </row>
    <row r="482" s="2" customFormat="1">
      <c r="A482" s="38"/>
      <c r="B482" s="39"/>
      <c r="C482" s="40"/>
      <c r="D482" s="222" t="s">
        <v>145</v>
      </c>
      <c r="E482" s="40"/>
      <c r="F482" s="223" t="s">
        <v>756</v>
      </c>
      <c r="G482" s="40"/>
      <c r="H482" s="40"/>
      <c r="I482" s="219"/>
      <c r="J482" s="40"/>
      <c r="K482" s="40"/>
      <c r="L482" s="44"/>
      <c r="M482" s="220"/>
      <c r="N482" s="221"/>
      <c r="O482" s="84"/>
      <c r="P482" s="84"/>
      <c r="Q482" s="84"/>
      <c r="R482" s="84"/>
      <c r="S482" s="84"/>
      <c r="T482" s="85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T482" s="17" t="s">
        <v>145</v>
      </c>
      <c r="AU482" s="17" t="s">
        <v>82</v>
      </c>
    </row>
    <row r="483" s="13" customFormat="1">
      <c r="A483" s="13"/>
      <c r="B483" s="224"/>
      <c r="C483" s="225"/>
      <c r="D483" s="217" t="s">
        <v>147</v>
      </c>
      <c r="E483" s="226" t="s">
        <v>19</v>
      </c>
      <c r="F483" s="227" t="s">
        <v>757</v>
      </c>
      <c r="G483" s="225"/>
      <c r="H483" s="228">
        <v>14.305</v>
      </c>
      <c r="I483" s="229"/>
      <c r="J483" s="225"/>
      <c r="K483" s="225"/>
      <c r="L483" s="230"/>
      <c r="M483" s="231"/>
      <c r="N483" s="232"/>
      <c r="O483" s="232"/>
      <c r="P483" s="232"/>
      <c r="Q483" s="232"/>
      <c r="R483" s="232"/>
      <c r="S483" s="232"/>
      <c r="T483" s="23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4" t="s">
        <v>147</v>
      </c>
      <c r="AU483" s="234" t="s">
        <v>82</v>
      </c>
      <c r="AV483" s="13" t="s">
        <v>82</v>
      </c>
      <c r="AW483" s="13" t="s">
        <v>33</v>
      </c>
      <c r="AX483" s="13" t="s">
        <v>72</v>
      </c>
      <c r="AY483" s="234" t="s">
        <v>134</v>
      </c>
    </row>
    <row r="484" s="13" customFormat="1">
      <c r="A484" s="13"/>
      <c r="B484" s="224"/>
      <c r="C484" s="225"/>
      <c r="D484" s="217" t="s">
        <v>147</v>
      </c>
      <c r="E484" s="226" t="s">
        <v>19</v>
      </c>
      <c r="F484" s="227" t="s">
        <v>758</v>
      </c>
      <c r="G484" s="225"/>
      <c r="H484" s="228">
        <v>-1.105</v>
      </c>
      <c r="I484" s="229"/>
      <c r="J484" s="225"/>
      <c r="K484" s="225"/>
      <c r="L484" s="230"/>
      <c r="M484" s="231"/>
      <c r="N484" s="232"/>
      <c r="O484" s="232"/>
      <c r="P484" s="232"/>
      <c r="Q484" s="232"/>
      <c r="R484" s="232"/>
      <c r="S484" s="232"/>
      <c r="T484" s="23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4" t="s">
        <v>147</v>
      </c>
      <c r="AU484" s="234" t="s">
        <v>82</v>
      </c>
      <c r="AV484" s="13" t="s">
        <v>82</v>
      </c>
      <c r="AW484" s="13" t="s">
        <v>33</v>
      </c>
      <c r="AX484" s="13" t="s">
        <v>72</v>
      </c>
      <c r="AY484" s="234" t="s">
        <v>134</v>
      </c>
    </row>
    <row r="485" s="2" customFormat="1" ht="22.2" customHeight="1">
      <c r="A485" s="38"/>
      <c r="B485" s="39"/>
      <c r="C485" s="204" t="s">
        <v>759</v>
      </c>
      <c r="D485" s="204" t="s">
        <v>136</v>
      </c>
      <c r="E485" s="205" t="s">
        <v>760</v>
      </c>
      <c r="F485" s="206" t="s">
        <v>761</v>
      </c>
      <c r="G485" s="207" t="s">
        <v>195</v>
      </c>
      <c r="H485" s="208">
        <v>118.8</v>
      </c>
      <c r="I485" s="209"/>
      <c r="J485" s="210">
        <f>ROUND(I485*H485,2)</f>
        <v>0</v>
      </c>
      <c r="K485" s="206" t="s">
        <v>140</v>
      </c>
      <c r="L485" s="44"/>
      <c r="M485" s="211" t="s">
        <v>19</v>
      </c>
      <c r="N485" s="212" t="s">
        <v>43</v>
      </c>
      <c r="O485" s="84"/>
      <c r="P485" s="213">
        <f>O485*H485</f>
        <v>0</v>
      </c>
      <c r="Q485" s="213">
        <v>0</v>
      </c>
      <c r="R485" s="213">
        <f>Q485*H485</f>
        <v>0</v>
      </c>
      <c r="S485" s="213">
        <v>0</v>
      </c>
      <c r="T485" s="214">
        <f>S485*H485</f>
        <v>0</v>
      </c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R485" s="215" t="s">
        <v>141</v>
      </c>
      <c r="AT485" s="215" t="s">
        <v>136</v>
      </c>
      <c r="AU485" s="215" t="s">
        <v>82</v>
      </c>
      <c r="AY485" s="17" t="s">
        <v>134</v>
      </c>
      <c r="BE485" s="216">
        <f>IF(N485="základní",J485,0)</f>
        <v>0</v>
      </c>
      <c r="BF485" s="216">
        <f>IF(N485="snížená",J485,0)</f>
        <v>0</v>
      </c>
      <c r="BG485" s="216">
        <f>IF(N485="zákl. přenesená",J485,0)</f>
        <v>0</v>
      </c>
      <c r="BH485" s="216">
        <f>IF(N485="sníž. přenesená",J485,0)</f>
        <v>0</v>
      </c>
      <c r="BI485" s="216">
        <f>IF(N485="nulová",J485,0)</f>
        <v>0</v>
      </c>
      <c r="BJ485" s="17" t="s">
        <v>80</v>
      </c>
      <c r="BK485" s="216">
        <f>ROUND(I485*H485,2)</f>
        <v>0</v>
      </c>
      <c r="BL485" s="17" t="s">
        <v>141</v>
      </c>
      <c r="BM485" s="215" t="s">
        <v>762</v>
      </c>
    </row>
    <row r="486" s="2" customFormat="1">
      <c r="A486" s="38"/>
      <c r="B486" s="39"/>
      <c r="C486" s="40"/>
      <c r="D486" s="217" t="s">
        <v>143</v>
      </c>
      <c r="E486" s="40"/>
      <c r="F486" s="218" t="s">
        <v>763</v>
      </c>
      <c r="G486" s="40"/>
      <c r="H486" s="40"/>
      <c r="I486" s="219"/>
      <c r="J486" s="40"/>
      <c r="K486" s="40"/>
      <c r="L486" s="44"/>
      <c r="M486" s="220"/>
      <c r="N486" s="221"/>
      <c r="O486" s="84"/>
      <c r="P486" s="84"/>
      <c r="Q486" s="84"/>
      <c r="R486" s="84"/>
      <c r="S486" s="84"/>
      <c r="T486" s="85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T486" s="17" t="s">
        <v>143</v>
      </c>
      <c r="AU486" s="17" t="s">
        <v>82</v>
      </c>
    </row>
    <row r="487" s="2" customFormat="1">
      <c r="A487" s="38"/>
      <c r="B487" s="39"/>
      <c r="C487" s="40"/>
      <c r="D487" s="222" t="s">
        <v>145</v>
      </c>
      <c r="E487" s="40"/>
      <c r="F487" s="223" t="s">
        <v>764</v>
      </c>
      <c r="G487" s="40"/>
      <c r="H487" s="40"/>
      <c r="I487" s="219"/>
      <c r="J487" s="40"/>
      <c r="K487" s="40"/>
      <c r="L487" s="44"/>
      <c r="M487" s="220"/>
      <c r="N487" s="221"/>
      <c r="O487" s="84"/>
      <c r="P487" s="84"/>
      <c r="Q487" s="84"/>
      <c r="R487" s="84"/>
      <c r="S487" s="84"/>
      <c r="T487" s="85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T487" s="17" t="s">
        <v>145</v>
      </c>
      <c r="AU487" s="17" t="s">
        <v>82</v>
      </c>
    </row>
    <row r="488" s="13" customFormat="1">
      <c r="A488" s="13"/>
      <c r="B488" s="224"/>
      <c r="C488" s="225"/>
      <c r="D488" s="217" t="s">
        <v>147</v>
      </c>
      <c r="E488" s="226" t="s">
        <v>19</v>
      </c>
      <c r="F488" s="227" t="s">
        <v>757</v>
      </c>
      <c r="G488" s="225"/>
      <c r="H488" s="228">
        <v>14.305</v>
      </c>
      <c r="I488" s="229"/>
      <c r="J488" s="225"/>
      <c r="K488" s="225"/>
      <c r="L488" s="230"/>
      <c r="M488" s="231"/>
      <c r="N488" s="232"/>
      <c r="O488" s="232"/>
      <c r="P488" s="232"/>
      <c r="Q488" s="232"/>
      <c r="R488" s="232"/>
      <c r="S488" s="232"/>
      <c r="T488" s="23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4" t="s">
        <v>147</v>
      </c>
      <c r="AU488" s="234" t="s">
        <v>82</v>
      </c>
      <c r="AV488" s="13" t="s">
        <v>82</v>
      </c>
      <c r="AW488" s="13" t="s">
        <v>33</v>
      </c>
      <c r="AX488" s="13" t="s">
        <v>72</v>
      </c>
      <c r="AY488" s="234" t="s">
        <v>134</v>
      </c>
    </row>
    <row r="489" s="13" customFormat="1">
      <c r="A489" s="13"/>
      <c r="B489" s="224"/>
      <c r="C489" s="225"/>
      <c r="D489" s="217" t="s">
        <v>147</v>
      </c>
      <c r="E489" s="226" t="s">
        <v>19</v>
      </c>
      <c r="F489" s="227" t="s">
        <v>758</v>
      </c>
      <c r="G489" s="225"/>
      <c r="H489" s="228">
        <v>-1.105</v>
      </c>
      <c r="I489" s="229"/>
      <c r="J489" s="225"/>
      <c r="K489" s="225"/>
      <c r="L489" s="230"/>
      <c r="M489" s="231"/>
      <c r="N489" s="232"/>
      <c r="O489" s="232"/>
      <c r="P489" s="232"/>
      <c r="Q489" s="232"/>
      <c r="R489" s="232"/>
      <c r="S489" s="232"/>
      <c r="T489" s="23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4" t="s">
        <v>147</v>
      </c>
      <c r="AU489" s="234" t="s">
        <v>82</v>
      </c>
      <c r="AV489" s="13" t="s">
        <v>82</v>
      </c>
      <c r="AW489" s="13" t="s">
        <v>33</v>
      </c>
      <c r="AX489" s="13" t="s">
        <v>72</v>
      </c>
      <c r="AY489" s="234" t="s">
        <v>134</v>
      </c>
    </row>
    <row r="490" s="13" customFormat="1">
      <c r="A490" s="13"/>
      <c r="B490" s="224"/>
      <c r="C490" s="225"/>
      <c r="D490" s="217" t="s">
        <v>147</v>
      </c>
      <c r="E490" s="225"/>
      <c r="F490" s="227" t="s">
        <v>765</v>
      </c>
      <c r="G490" s="225"/>
      <c r="H490" s="228">
        <v>118.8</v>
      </c>
      <c r="I490" s="229"/>
      <c r="J490" s="225"/>
      <c r="K490" s="225"/>
      <c r="L490" s="230"/>
      <c r="M490" s="231"/>
      <c r="N490" s="232"/>
      <c r="O490" s="232"/>
      <c r="P490" s="232"/>
      <c r="Q490" s="232"/>
      <c r="R490" s="232"/>
      <c r="S490" s="232"/>
      <c r="T490" s="23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4" t="s">
        <v>147</v>
      </c>
      <c r="AU490" s="234" t="s">
        <v>82</v>
      </c>
      <c r="AV490" s="13" t="s">
        <v>82</v>
      </c>
      <c r="AW490" s="13" t="s">
        <v>4</v>
      </c>
      <c r="AX490" s="13" t="s">
        <v>80</v>
      </c>
      <c r="AY490" s="234" t="s">
        <v>134</v>
      </c>
    </row>
    <row r="491" s="2" customFormat="1" ht="30" customHeight="1">
      <c r="A491" s="38"/>
      <c r="B491" s="39"/>
      <c r="C491" s="204" t="s">
        <v>766</v>
      </c>
      <c r="D491" s="204" t="s">
        <v>136</v>
      </c>
      <c r="E491" s="205" t="s">
        <v>767</v>
      </c>
      <c r="F491" s="206" t="s">
        <v>768</v>
      </c>
      <c r="G491" s="207" t="s">
        <v>195</v>
      </c>
      <c r="H491" s="208">
        <v>2.1629999999999998</v>
      </c>
      <c r="I491" s="209"/>
      <c r="J491" s="210">
        <f>ROUND(I491*H491,2)</f>
        <v>0</v>
      </c>
      <c r="K491" s="206" t="s">
        <v>140</v>
      </c>
      <c r="L491" s="44"/>
      <c r="M491" s="211" t="s">
        <v>19</v>
      </c>
      <c r="N491" s="212" t="s">
        <v>43</v>
      </c>
      <c r="O491" s="84"/>
      <c r="P491" s="213">
        <f>O491*H491</f>
        <v>0</v>
      </c>
      <c r="Q491" s="213">
        <v>0</v>
      </c>
      <c r="R491" s="213">
        <f>Q491*H491</f>
        <v>0</v>
      </c>
      <c r="S491" s="213">
        <v>0</v>
      </c>
      <c r="T491" s="214">
        <f>S491*H491</f>
        <v>0</v>
      </c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R491" s="215" t="s">
        <v>141</v>
      </c>
      <c r="AT491" s="215" t="s">
        <v>136</v>
      </c>
      <c r="AU491" s="215" t="s">
        <v>82</v>
      </c>
      <c r="AY491" s="17" t="s">
        <v>134</v>
      </c>
      <c r="BE491" s="216">
        <f>IF(N491="základní",J491,0)</f>
        <v>0</v>
      </c>
      <c r="BF491" s="216">
        <f>IF(N491="snížená",J491,0)</f>
        <v>0</v>
      </c>
      <c r="BG491" s="216">
        <f>IF(N491="zákl. přenesená",J491,0)</f>
        <v>0</v>
      </c>
      <c r="BH491" s="216">
        <f>IF(N491="sníž. přenesená",J491,0)</f>
        <v>0</v>
      </c>
      <c r="BI491" s="216">
        <f>IF(N491="nulová",J491,0)</f>
        <v>0</v>
      </c>
      <c r="BJ491" s="17" t="s">
        <v>80</v>
      </c>
      <c r="BK491" s="216">
        <f>ROUND(I491*H491,2)</f>
        <v>0</v>
      </c>
      <c r="BL491" s="17" t="s">
        <v>141</v>
      </c>
      <c r="BM491" s="215" t="s">
        <v>769</v>
      </c>
    </row>
    <row r="492" s="2" customFormat="1">
      <c r="A492" s="38"/>
      <c r="B492" s="39"/>
      <c r="C492" s="40"/>
      <c r="D492" s="217" t="s">
        <v>143</v>
      </c>
      <c r="E492" s="40"/>
      <c r="F492" s="218" t="s">
        <v>770</v>
      </c>
      <c r="G492" s="40"/>
      <c r="H492" s="40"/>
      <c r="I492" s="219"/>
      <c r="J492" s="40"/>
      <c r="K492" s="40"/>
      <c r="L492" s="44"/>
      <c r="M492" s="220"/>
      <c r="N492" s="221"/>
      <c r="O492" s="84"/>
      <c r="P492" s="84"/>
      <c r="Q492" s="84"/>
      <c r="R492" s="84"/>
      <c r="S492" s="84"/>
      <c r="T492" s="85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T492" s="17" t="s">
        <v>143</v>
      </c>
      <c r="AU492" s="17" t="s">
        <v>82</v>
      </c>
    </row>
    <row r="493" s="2" customFormat="1">
      <c r="A493" s="38"/>
      <c r="B493" s="39"/>
      <c r="C493" s="40"/>
      <c r="D493" s="222" t="s">
        <v>145</v>
      </c>
      <c r="E493" s="40"/>
      <c r="F493" s="223" t="s">
        <v>771</v>
      </c>
      <c r="G493" s="40"/>
      <c r="H493" s="40"/>
      <c r="I493" s="219"/>
      <c r="J493" s="40"/>
      <c r="K493" s="40"/>
      <c r="L493" s="44"/>
      <c r="M493" s="220"/>
      <c r="N493" s="221"/>
      <c r="O493" s="84"/>
      <c r="P493" s="84"/>
      <c r="Q493" s="84"/>
      <c r="R493" s="84"/>
      <c r="S493" s="84"/>
      <c r="T493" s="85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T493" s="17" t="s">
        <v>145</v>
      </c>
      <c r="AU493" s="17" t="s">
        <v>82</v>
      </c>
    </row>
    <row r="494" s="13" customFormat="1">
      <c r="A494" s="13"/>
      <c r="B494" s="224"/>
      <c r="C494" s="225"/>
      <c r="D494" s="217" t="s">
        <v>147</v>
      </c>
      <c r="E494" s="226" t="s">
        <v>19</v>
      </c>
      <c r="F494" s="227" t="s">
        <v>757</v>
      </c>
      <c r="G494" s="225"/>
      <c r="H494" s="228">
        <v>14.305</v>
      </c>
      <c r="I494" s="229"/>
      <c r="J494" s="225"/>
      <c r="K494" s="225"/>
      <c r="L494" s="230"/>
      <c r="M494" s="231"/>
      <c r="N494" s="232"/>
      <c r="O494" s="232"/>
      <c r="P494" s="232"/>
      <c r="Q494" s="232"/>
      <c r="R494" s="232"/>
      <c r="S494" s="232"/>
      <c r="T494" s="23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4" t="s">
        <v>147</v>
      </c>
      <c r="AU494" s="234" t="s">
        <v>82</v>
      </c>
      <c r="AV494" s="13" t="s">
        <v>82</v>
      </c>
      <c r="AW494" s="13" t="s">
        <v>33</v>
      </c>
      <c r="AX494" s="13" t="s">
        <v>72</v>
      </c>
      <c r="AY494" s="234" t="s">
        <v>134</v>
      </c>
    </row>
    <row r="495" s="13" customFormat="1">
      <c r="A495" s="13"/>
      <c r="B495" s="224"/>
      <c r="C495" s="225"/>
      <c r="D495" s="217" t="s">
        <v>147</v>
      </c>
      <c r="E495" s="226" t="s">
        <v>19</v>
      </c>
      <c r="F495" s="227" t="s">
        <v>772</v>
      </c>
      <c r="G495" s="225"/>
      <c r="H495" s="228">
        <v>-1.0900000000000001</v>
      </c>
      <c r="I495" s="229"/>
      <c r="J495" s="225"/>
      <c r="K495" s="225"/>
      <c r="L495" s="230"/>
      <c r="M495" s="231"/>
      <c r="N495" s="232"/>
      <c r="O495" s="232"/>
      <c r="P495" s="232"/>
      <c r="Q495" s="232"/>
      <c r="R495" s="232"/>
      <c r="S495" s="232"/>
      <c r="T495" s="23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4" t="s">
        <v>147</v>
      </c>
      <c r="AU495" s="234" t="s">
        <v>82</v>
      </c>
      <c r="AV495" s="13" t="s">
        <v>82</v>
      </c>
      <c r="AW495" s="13" t="s">
        <v>33</v>
      </c>
      <c r="AX495" s="13" t="s">
        <v>72</v>
      </c>
      <c r="AY495" s="234" t="s">
        <v>134</v>
      </c>
    </row>
    <row r="496" s="13" customFormat="1">
      <c r="A496" s="13"/>
      <c r="B496" s="224"/>
      <c r="C496" s="225"/>
      <c r="D496" s="217" t="s">
        <v>147</v>
      </c>
      <c r="E496" s="226" t="s">
        <v>19</v>
      </c>
      <c r="F496" s="227" t="s">
        <v>773</v>
      </c>
      <c r="G496" s="225"/>
      <c r="H496" s="228">
        <v>-0.014999999999999999</v>
      </c>
      <c r="I496" s="229"/>
      <c r="J496" s="225"/>
      <c r="K496" s="225"/>
      <c r="L496" s="230"/>
      <c r="M496" s="231"/>
      <c r="N496" s="232"/>
      <c r="O496" s="232"/>
      <c r="P496" s="232"/>
      <c r="Q496" s="232"/>
      <c r="R496" s="232"/>
      <c r="S496" s="232"/>
      <c r="T496" s="23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4" t="s">
        <v>147</v>
      </c>
      <c r="AU496" s="234" t="s">
        <v>82</v>
      </c>
      <c r="AV496" s="13" t="s">
        <v>82</v>
      </c>
      <c r="AW496" s="13" t="s">
        <v>33</v>
      </c>
      <c r="AX496" s="13" t="s">
        <v>72</v>
      </c>
      <c r="AY496" s="234" t="s">
        <v>134</v>
      </c>
    </row>
    <row r="497" s="13" customFormat="1">
      <c r="A497" s="13"/>
      <c r="B497" s="224"/>
      <c r="C497" s="225"/>
      <c r="D497" s="217" t="s">
        <v>147</v>
      </c>
      <c r="E497" s="226" t="s">
        <v>19</v>
      </c>
      <c r="F497" s="227" t="s">
        <v>774</v>
      </c>
      <c r="G497" s="225"/>
      <c r="H497" s="228">
        <v>-11.037000000000001</v>
      </c>
      <c r="I497" s="229"/>
      <c r="J497" s="225"/>
      <c r="K497" s="225"/>
      <c r="L497" s="230"/>
      <c r="M497" s="231"/>
      <c r="N497" s="232"/>
      <c r="O497" s="232"/>
      <c r="P497" s="232"/>
      <c r="Q497" s="232"/>
      <c r="R497" s="232"/>
      <c r="S497" s="232"/>
      <c r="T497" s="23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4" t="s">
        <v>147</v>
      </c>
      <c r="AU497" s="234" t="s">
        <v>82</v>
      </c>
      <c r="AV497" s="13" t="s">
        <v>82</v>
      </c>
      <c r="AW497" s="13" t="s">
        <v>33</v>
      </c>
      <c r="AX497" s="13" t="s">
        <v>72</v>
      </c>
      <c r="AY497" s="234" t="s">
        <v>134</v>
      </c>
    </row>
    <row r="498" s="2" customFormat="1" ht="40.2" customHeight="1">
      <c r="A498" s="38"/>
      <c r="B498" s="39"/>
      <c r="C498" s="204" t="s">
        <v>775</v>
      </c>
      <c r="D498" s="204" t="s">
        <v>136</v>
      </c>
      <c r="E498" s="205" t="s">
        <v>776</v>
      </c>
      <c r="F498" s="206" t="s">
        <v>777</v>
      </c>
      <c r="G498" s="207" t="s">
        <v>195</v>
      </c>
      <c r="H498" s="208">
        <v>11.037000000000001</v>
      </c>
      <c r="I498" s="209"/>
      <c r="J498" s="210">
        <f>ROUND(I498*H498,2)</f>
        <v>0</v>
      </c>
      <c r="K498" s="206" t="s">
        <v>140</v>
      </c>
      <c r="L498" s="44"/>
      <c r="M498" s="211" t="s">
        <v>19</v>
      </c>
      <c r="N498" s="212" t="s">
        <v>43</v>
      </c>
      <c r="O498" s="84"/>
      <c r="P498" s="213">
        <f>O498*H498</f>
        <v>0</v>
      </c>
      <c r="Q498" s="213">
        <v>0</v>
      </c>
      <c r="R498" s="213">
        <f>Q498*H498</f>
        <v>0</v>
      </c>
      <c r="S498" s="213">
        <v>0</v>
      </c>
      <c r="T498" s="214">
        <f>S498*H498</f>
        <v>0</v>
      </c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R498" s="215" t="s">
        <v>141</v>
      </c>
      <c r="AT498" s="215" t="s">
        <v>136</v>
      </c>
      <c r="AU498" s="215" t="s">
        <v>82</v>
      </c>
      <c r="AY498" s="17" t="s">
        <v>134</v>
      </c>
      <c r="BE498" s="216">
        <f>IF(N498="základní",J498,0)</f>
        <v>0</v>
      </c>
      <c r="BF498" s="216">
        <f>IF(N498="snížená",J498,0)</f>
        <v>0</v>
      </c>
      <c r="BG498" s="216">
        <f>IF(N498="zákl. přenesená",J498,0)</f>
        <v>0</v>
      </c>
      <c r="BH498" s="216">
        <f>IF(N498="sníž. přenesená",J498,0)</f>
        <v>0</v>
      </c>
      <c r="BI498" s="216">
        <f>IF(N498="nulová",J498,0)</f>
        <v>0</v>
      </c>
      <c r="BJ498" s="17" t="s">
        <v>80</v>
      </c>
      <c r="BK498" s="216">
        <f>ROUND(I498*H498,2)</f>
        <v>0</v>
      </c>
      <c r="BL498" s="17" t="s">
        <v>141</v>
      </c>
      <c r="BM498" s="215" t="s">
        <v>778</v>
      </c>
    </row>
    <row r="499" s="2" customFormat="1">
      <c r="A499" s="38"/>
      <c r="B499" s="39"/>
      <c r="C499" s="40"/>
      <c r="D499" s="217" t="s">
        <v>143</v>
      </c>
      <c r="E499" s="40"/>
      <c r="F499" s="218" t="s">
        <v>779</v>
      </c>
      <c r="G499" s="40"/>
      <c r="H499" s="40"/>
      <c r="I499" s="219"/>
      <c r="J499" s="40"/>
      <c r="K499" s="40"/>
      <c r="L499" s="44"/>
      <c r="M499" s="220"/>
      <c r="N499" s="221"/>
      <c r="O499" s="84"/>
      <c r="P499" s="84"/>
      <c r="Q499" s="84"/>
      <c r="R499" s="84"/>
      <c r="S499" s="84"/>
      <c r="T499" s="85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T499" s="17" t="s">
        <v>143</v>
      </c>
      <c r="AU499" s="17" t="s">
        <v>82</v>
      </c>
    </row>
    <row r="500" s="2" customFormat="1">
      <c r="A500" s="38"/>
      <c r="B500" s="39"/>
      <c r="C500" s="40"/>
      <c r="D500" s="222" t="s">
        <v>145</v>
      </c>
      <c r="E500" s="40"/>
      <c r="F500" s="223" t="s">
        <v>780</v>
      </c>
      <c r="G500" s="40"/>
      <c r="H500" s="40"/>
      <c r="I500" s="219"/>
      <c r="J500" s="40"/>
      <c r="K500" s="40"/>
      <c r="L500" s="44"/>
      <c r="M500" s="220"/>
      <c r="N500" s="221"/>
      <c r="O500" s="84"/>
      <c r="P500" s="84"/>
      <c r="Q500" s="84"/>
      <c r="R500" s="84"/>
      <c r="S500" s="84"/>
      <c r="T500" s="85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T500" s="17" t="s">
        <v>145</v>
      </c>
      <c r="AU500" s="17" t="s">
        <v>82</v>
      </c>
    </row>
    <row r="501" s="13" customFormat="1">
      <c r="A501" s="13"/>
      <c r="B501" s="224"/>
      <c r="C501" s="225"/>
      <c r="D501" s="217" t="s">
        <v>147</v>
      </c>
      <c r="E501" s="226" t="s">
        <v>19</v>
      </c>
      <c r="F501" s="227" t="s">
        <v>781</v>
      </c>
      <c r="G501" s="225"/>
      <c r="H501" s="228">
        <v>11.037000000000001</v>
      </c>
      <c r="I501" s="229"/>
      <c r="J501" s="225"/>
      <c r="K501" s="225"/>
      <c r="L501" s="230"/>
      <c r="M501" s="231"/>
      <c r="N501" s="232"/>
      <c r="O501" s="232"/>
      <c r="P501" s="232"/>
      <c r="Q501" s="232"/>
      <c r="R501" s="232"/>
      <c r="S501" s="232"/>
      <c r="T501" s="23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4" t="s">
        <v>147</v>
      </c>
      <c r="AU501" s="234" t="s">
        <v>82</v>
      </c>
      <c r="AV501" s="13" t="s">
        <v>82</v>
      </c>
      <c r="AW501" s="13" t="s">
        <v>33</v>
      </c>
      <c r="AX501" s="13" t="s">
        <v>72</v>
      </c>
      <c r="AY501" s="234" t="s">
        <v>134</v>
      </c>
    </row>
    <row r="502" s="12" customFormat="1" ht="22.8" customHeight="1">
      <c r="A502" s="12"/>
      <c r="B502" s="188"/>
      <c r="C502" s="189"/>
      <c r="D502" s="190" t="s">
        <v>71</v>
      </c>
      <c r="E502" s="202" t="s">
        <v>782</v>
      </c>
      <c r="F502" s="202" t="s">
        <v>783</v>
      </c>
      <c r="G502" s="189"/>
      <c r="H502" s="189"/>
      <c r="I502" s="192"/>
      <c r="J502" s="203">
        <f>BK502</f>
        <v>0</v>
      </c>
      <c r="K502" s="189"/>
      <c r="L502" s="194"/>
      <c r="M502" s="195"/>
      <c r="N502" s="196"/>
      <c r="O502" s="196"/>
      <c r="P502" s="197">
        <f>SUM(P503:P505)</f>
        <v>0</v>
      </c>
      <c r="Q502" s="196"/>
      <c r="R502" s="197">
        <f>SUM(R503:R505)</f>
        <v>0</v>
      </c>
      <c r="S502" s="196"/>
      <c r="T502" s="198">
        <f>SUM(T503:T505)</f>
        <v>0</v>
      </c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R502" s="199" t="s">
        <v>80</v>
      </c>
      <c r="AT502" s="200" t="s">
        <v>71</v>
      </c>
      <c r="AU502" s="200" t="s">
        <v>80</v>
      </c>
      <c r="AY502" s="199" t="s">
        <v>134</v>
      </c>
      <c r="BK502" s="201">
        <f>SUM(BK503:BK505)</f>
        <v>0</v>
      </c>
    </row>
    <row r="503" s="2" customFormat="1" ht="22.2" customHeight="1">
      <c r="A503" s="38"/>
      <c r="B503" s="39"/>
      <c r="C503" s="204" t="s">
        <v>784</v>
      </c>
      <c r="D503" s="204" t="s">
        <v>136</v>
      </c>
      <c r="E503" s="205" t="s">
        <v>785</v>
      </c>
      <c r="F503" s="206" t="s">
        <v>786</v>
      </c>
      <c r="G503" s="207" t="s">
        <v>195</v>
      </c>
      <c r="H503" s="208">
        <v>174.37299999999999</v>
      </c>
      <c r="I503" s="209"/>
      <c r="J503" s="210">
        <f>ROUND(I503*H503,2)</f>
        <v>0</v>
      </c>
      <c r="K503" s="206" t="s">
        <v>140</v>
      </c>
      <c r="L503" s="44"/>
      <c r="M503" s="211" t="s">
        <v>19</v>
      </c>
      <c r="N503" s="212" t="s">
        <v>43</v>
      </c>
      <c r="O503" s="84"/>
      <c r="P503" s="213">
        <f>O503*H503</f>
        <v>0</v>
      </c>
      <c r="Q503" s="213">
        <v>0</v>
      </c>
      <c r="R503" s="213">
        <f>Q503*H503</f>
        <v>0</v>
      </c>
      <c r="S503" s="213">
        <v>0</v>
      </c>
      <c r="T503" s="214">
        <f>S503*H503</f>
        <v>0</v>
      </c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R503" s="215" t="s">
        <v>141</v>
      </c>
      <c r="AT503" s="215" t="s">
        <v>136</v>
      </c>
      <c r="AU503" s="215" t="s">
        <v>82</v>
      </c>
      <c r="AY503" s="17" t="s">
        <v>134</v>
      </c>
      <c r="BE503" s="216">
        <f>IF(N503="základní",J503,0)</f>
        <v>0</v>
      </c>
      <c r="BF503" s="216">
        <f>IF(N503="snížená",J503,0)</f>
        <v>0</v>
      </c>
      <c r="BG503" s="216">
        <f>IF(N503="zákl. přenesená",J503,0)</f>
        <v>0</v>
      </c>
      <c r="BH503" s="216">
        <f>IF(N503="sníž. přenesená",J503,0)</f>
        <v>0</v>
      </c>
      <c r="BI503" s="216">
        <f>IF(N503="nulová",J503,0)</f>
        <v>0</v>
      </c>
      <c r="BJ503" s="17" t="s">
        <v>80</v>
      </c>
      <c r="BK503" s="216">
        <f>ROUND(I503*H503,2)</f>
        <v>0</v>
      </c>
      <c r="BL503" s="17" t="s">
        <v>141</v>
      </c>
      <c r="BM503" s="215" t="s">
        <v>787</v>
      </c>
    </row>
    <row r="504" s="2" customFormat="1">
      <c r="A504" s="38"/>
      <c r="B504" s="39"/>
      <c r="C504" s="40"/>
      <c r="D504" s="217" t="s">
        <v>143</v>
      </c>
      <c r="E504" s="40"/>
      <c r="F504" s="218" t="s">
        <v>788</v>
      </c>
      <c r="G504" s="40"/>
      <c r="H504" s="40"/>
      <c r="I504" s="219"/>
      <c r="J504" s="40"/>
      <c r="K504" s="40"/>
      <c r="L504" s="44"/>
      <c r="M504" s="220"/>
      <c r="N504" s="221"/>
      <c r="O504" s="84"/>
      <c r="P504" s="84"/>
      <c r="Q504" s="84"/>
      <c r="R504" s="84"/>
      <c r="S504" s="84"/>
      <c r="T504" s="85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T504" s="17" t="s">
        <v>143</v>
      </c>
      <c r="AU504" s="17" t="s">
        <v>82</v>
      </c>
    </row>
    <row r="505" s="2" customFormat="1">
      <c r="A505" s="38"/>
      <c r="B505" s="39"/>
      <c r="C505" s="40"/>
      <c r="D505" s="222" t="s">
        <v>145</v>
      </c>
      <c r="E505" s="40"/>
      <c r="F505" s="223" t="s">
        <v>789</v>
      </c>
      <c r="G505" s="40"/>
      <c r="H505" s="40"/>
      <c r="I505" s="219"/>
      <c r="J505" s="40"/>
      <c r="K505" s="40"/>
      <c r="L505" s="44"/>
      <c r="M505" s="220"/>
      <c r="N505" s="221"/>
      <c r="O505" s="84"/>
      <c r="P505" s="84"/>
      <c r="Q505" s="84"/>
      <c r="R505" s="84"/>
      <c r="S505" s="84"/>
      <c r="T505" s="85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T505" s="17" t="s">
        <v>145</v>
      </c>
      <c r="AU505" s="17" t="s">
        <v>82</v>
      </c>
    </row>
    <row r="506" s="12" customFormat="1" ht="25.92" customHeight="1">
      <c r="A506" s="12"/>
      <c r="B506" s="188"/>
      <c r="C506" s="189"/>
      <c r="D506" s="190" t="s">
        <v>71</v>
      </c>
      <c r="E506" s="191" t="s">
        <v>790</v>
      </c>
      <c r="F506" s="191" t="s">
        <v>791</v>
      </c>
      <c r="G506" s="189"/>
      <c r="H506" s="189"/>
      <c r="I506" s="192"/>
      <c r="J506" s="193">
        <f>BK506</f>
        <v>0</v>
      </c>
      <c r="K506" s="189"/>
      <c r="L506" s="194"/>
      <c r="M506" s="195"/>
      <c r="N506" s="196"/>
      <c r="O506" s="196"/>
      <c r="P506" s="197">
        <f>P507+P562+P602+P605+P686+P713+P720+P742+P865+P894</f>
        <v>0</v>
      </c>
      <c r="Q506" s="196"/>
      <c r="R506" s="197">
        <f>R507+R562+R602+R605+R686+R713+R720+R742+R865+R894</f>
        <v>5.5418881199999994</v>
      </c>
      <c r="S506" s="196"/>
      <c r="T506" s="198">
        <f>T507+T562+T602+T605+T686+T713+T720+T742+T865+T894</f>
        <v>2.7273974999999999</v>
      </c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R506" s="199" t="s">
        <v>82</v>
      </c>
      <c r="AT506" s="200" t="s">
        <v>71</v>
      </c>
      <c r="AU506" s="200" t="s">
        <v>72</v>
      </c>
      <c r="AY506" s="199" t="s">
        <v>134</v>
      </c>
      <c r="BK506" s="201">
        <f>BK507+BK562+BK602+BK605+BK686+BK713+BK720+BK742+BK865+BK894</f>
        <v>0</v>
      </c>
    </row>
    <row r="507" s="12" customFormat="1" ht="22.8" customHeight="1">
      <c r="A507" s="12"/>
      <c r="B507" s="188"/>
      <c r="C507" s="189"/>
      <c r="D507" s="190" t="s">
        <v>71</v>
      </c>
      <c r="E507" s="202" t="s">
        <v>792</v>
      </c>
      <c r="F507" s="202" t="s">
        <v>793</v>
      </c>
      <c r="G507" s="189"/>
      <c r="H507" s="189"/>
      <c r="I507" s="192"/>
      <c r="J507" s="203">
        <f>BK507</f>
        <v>0</v>
      </c>
      <c r="K507" s="189"/>
      <c r="L507" s="194"/>
      <c r="M507" s="195"/>
      <c r="N507" s="196"/>
      <c r="O507" s="196"/>
      <c r="P507" s="197">
        <f>SUM(P508:P561)</f>
        <v>0</v>
      </c>
      <c r="Q507" s="196"/>
      <c r="R507" s="197">
        <f>SUM(R508:R561)</f>
        <v>1.5689742099999999</v>
      </c>
      <c r="S507" s="196"/>
      <c r="T507" s="198">
        <f>SUM(T508:T561)</f>
        <v>0</v>
      </c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R507" s="199" t="s">
        <v>82</v>
      </c>
      <c r="AT507" s="200" t="s">
        <v>71</v>
      </c>
      <c r="AU507" s="200" t="s">
        <v>80</v>
      </c>
      <c r="AY507" s="199" t="s">
        <v>134</v>
      </c>
      <c r="BK507" s="201">
        <f>SUM(BK508:BK561)</f>
        <v>0</v>
      </c>
    </row>
    <row r="508" s="2" customFormat="1" ht="22.2" customHeight="1">
      <c r="A508" s="38"/>
      <c r="B508" s="39"/>
      <c r="C508" s="204" t="s">
        <v>794</v>
      </c>
      <c r="D508" s="204" t="s">
        <v>136</v>
      </c>
      <c r="E508" s="205" t="s">
        <v>795</v>
      </c>
      <c r="F508" s="206" t="s">
        <v>796</v>
      </c>
      <c r="G508" s="207" t="s">
        <v>217</v>
      </c>
      <c r="H508" s="208">
        <v>53.734000000000002</v>
      </c>
      <c r="I508" s="209"/>
      <c r="J508" s="210">
        <f>ROUND(I508*H508,2)</f>
        <v>0</v>
      </c>
      <c r="K508" s="206" t="s">
        <v>140</v>
      </c>
      <c r="L508" s="44"/>
      <c r="M508" s="211" t="s">
        <v>19</v>
      </c>
      <c r="N508" s="212" t="s">
        <v>43</v>
      </c>
      <c r="O508" s="84"/>
      <c r="P508" s="213">
        <f>O508*H508</f>
        <v>0</v>
      </c>
      <c r="Q508" s="213">
        <v>0</v>
      </c>
      <c r="R508" s="213">
        <f>Q508*H508</f>
        <v>0</v>
      </c>
      <c r="S508" s="213">
        <v>0</v>
      </c>
      <c r="T508" s="214">
        <f>S508*H508</f>
        <v>0</v>
      </c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R508" s="215" t="s">
        <v>244</v>
      </c>
      <c r="AT508" s="215" t="s">
        <v>136</v>
      </c>
      <c r="AU508" s="215" t="s">
        <v>82</v>
      </c>
      <c r="AY508" s="17" t="s">
        <v>134</v>
      </c>
      <c r="BE508" s="216">
        <f>IF(N508="základní",J508,0)</f>
        <v>0</v>
      </c>
      <c r="BF508" s="216">
        <f>IF(N508="snížená",J508,0)</f>
        <v>0</v>
      </c>
      <c r="BG508" s="216">
        <f>IF(N508="zákl. přenesená",J508,0)</f>
        <v>0</v>
      </c>
      <c r="BH508" s="216">
        <f>IF(N508="sníž. přenesená",J508,0)</f>
        <v>0</v>
      </c>
      <c r="BI508" s="216">
        <f>IF(N508="nulová",J508,0)</f>
        <v>0</v>
      </c>
      <c r="BJ508" s="17" t="s">
        <v>80</v>
      </c>
      <c r="BK508" s="216">
        <f>ROUND(I508*H508,2)</f>
        <v>0</v>
      </c>
      <c r="BL508" s="17" t="s">
        <v>244</v>
      </c>
      <c r="BM508" s="215" t="s">
        <v>797</v>
      </c>
    </row>
    <row r="509" s="2" customFormat="1">
      <c r="A509" s="38"/>
      <c r="B509" s="39"/>
      <c r="C509" s="40"/>
      <c r="D509" s="217" t="s">
        <v>143</v>
      </c>
      <c r="E509" s="40"/>
      <c r="F509" s="218" t="s">
        <v>798</v>
      </c>
      <c r="G509" s="40"/>
      <c r="H509" s="40"/>
      <c r="I509" s="219"/>
      <c r="J509" s="40"/>
      <c r="K509" s="40"/>
      <c r="L509" s="44"/>
      <c r="M509" s="220"/>
      <c r="N509" s="221"/>
      <c r="O509" s="84"/>
      <c r="P509" s="84"/>
      <c r="Q509" s="84"/>
      <c r="R509" s="84"/>
      <c r="S509" s="84"/>
      <c r="T509" s="85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T509" s="17" t="s">
        <v>143</v>
      </c>
      <c r="AU509" s="17" t="s">
        <v>82</v>
      </c>
    </row>
    <row r="510" s="2" customFormat="1">
      <c r="A510" s="38"/>
      <c r="B510" s="39"/>
      <c r="C510" s="40"/>
      <c r="D510" s="222" t="s">
        <v>145</v>
      </c>
      <c r="E510" s="40"/>
      <c r="F510" s="223" t="s">
        <v>799</v>
      </c>
      <c r="G510" s="40"/>
      <c r="H510" s="40"/>
      <c r="I510" s="219"/>
      <c r="J510" s="40"/>
      <c r="K510" s="40"/>
      <c r="L510" s="44"/>
      <c r="M510" s="220"/>
      <c r="N510" s="221"/>
      <c r="O510" s="84"/>
      <c r="P510" s="84"/>
      <c r="Q510" s="84"/>
      <c r="R510" s="84"/>
      <c r="S510" s="84"/>
      <c r="T510" s="85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T510" s="17" t="s">
        <v>145</v>
      </c>
      <c r="AU510" s="17" t="s">
        <v>82</v>
      </c>
    </row>
    <row r="511" s="13" customFormat="1">
      <c r="A511" s="13"/>
      <c r="B511" s="224"/>
      <c r="C511" s="225"/>
      <c r="D511" s="217" t="s">
        <v>147</v>
      </c>
      <c r="E511" s="226" t="s">
        <v>19</v>
      </c>
      <c r="F511" s="227" t="s">
        <v>506</v>
      </c>
      <c r="G511" s="225"/>
      <c r="H511" s="228">
        <v>53.734000000000002</v>
      </c>
      <c r="I511" s="229"/>
      <c r="J511" s="225"/>
      <c r="K511" s="225"/>
      <c r="L511" s="230"/>
      <c r="M511" s="231"/>
      <c r="N511" s="232"/>
      <c r="O511" s="232"/>
      <c r="P511" s="232"/>
      <c r="Q511" s="232"/>
      <c r="R511" s="232"/>
      <c r="S511" s="232"/>
      <c r="T511" s="23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4" t="s">
        <v>147</v>
      </c>
      <c r="AU511" s="234" t="s">
        <v>82</v>
      </c>
      <c r="AV511" s="13" t="s">
        <v>82</v>
      </c>
      <c r="AW511" s="13" t="s">
        <v>33</v>
      </c>
      <c r="AX511" s="13" t="s">
        <v>72</v>
      </c>
      <c r="AY511" s="234" t="s">
        <v>134</v>
      </c>
    </row>
    <row r="512" s="2" customFormat="1" ht="14.4" customHeight="1">
      <c r="A512" s="38"/>
      <c r="B512" s="39"/>
      <c r="C512" s="246" t="s">
        <v>800</v>
      </c>
      <c r="D512" s="246" t="s">
        <v>293</v>
      </c>
      <c r="E512" s="247" t="s">
        <v>801</v>
      </c>
      <c r="F512" s="248" t="s">
        <v>802</v>
      </c>
      <c r="G512" s="249" t="s">
        <v>195</v>
      </c>
      <c r="H512" s="250">
        <v>0.016</v>
      </c>
      <c r="I512" s="251"/>
      <c r="J512" s="252">
        <f>ROUND(I512*H512,2)</f>
        <v>0</v>
      </c>
      <c r="K512" s="248" t="s">
        <v>140</v>
      </c>
      <c r="L512" s="253"/>
      <c r="M512" s="254" t="s">
        <v>19</v>
      </c>
      <c r="N512" s="255" t="s">
        <v>43</v>
      </c>
      <c r="O512" s="84"/>
      <c r="P512" s="213">
        <f>O512*H512</f>
        <v>0</v>
      </c>
      <c r="Q512" s="213">
        <v>1</v>
      </c>
      <c r="R512" s="213">
        <f>Q512*H512</f>
        <v>0.016</v>
      </c>
      <c r="S512" s="213">
        <v>0</v>
      </c>
      <c r="T512" s="214">
        <f>S512*H512</f>
        <v>0</v>
      </c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R512" s="215" t="s">
        <v>371</v>
      </c>
      <c r="AT512" s="215" t="s">
        <v>293</v>
      </c>
      <c r="AU512" s="215" t="s">
        <v>82</v>
      </c>
      <c r="AY512" s="17" t="s">
        <v>134</v>
      </c>
      <c r="BE512" s="216">
        <f>IF(N512="základní",J512,0)</f>
        <v>0</v>
      </c>
      <c r="BF512" s="216">
        <f>IF(N512="snížená",J512,0)</f>
        <v>0</v>
      </c>
      <c r="BG512" s="216">
        <f>IF(N512="zákl. přenesená",J512,0)</f>
        <v>0</v>
      </c>
      <c r="BH512" s="216">
        <f>IF(N512="sníž. přenesená",J512,0)</f>
        <v>0</v>
      </c>
      <c r="BI512" s="216">
        <f>IF(N512="nulová",J512,0)</f>
        <v>0</v>
      </c>
      <c r="BJ512" s="17" t="s">
        <v>80</v>
      </c>
      <c r="BK512" s="216">
        <f>ROUND(I512*H512,2)</f>
        <v>0</v>
      </c>
      <c r="BL512" s="17" t="s">
        <v>244</v>
      </c>
      <c r="BM512" s="215" t="s">
        <v>803</v>
      </c>
    </row>
    <row r="513" s="2" customFormat="1">
      <c r="A513" s="38"/>
      <c r="B513" s="39"/>
      <c r="C513" s="40"/>
      <c r="D513" s="217" t="s">
        <v>143</v>
      </c>
      <c r="E513" s="40"/>
      <c r="F513" s="218" t="s">
        <v>802</v>
      </c>
      <c r="G513" s="40"/>
      <c r="H513" s="40"/>
      <c r="I513" s="219"/>
      <c r="J513" s="40"/>
      <c r="K513" s="40"/>
      <c r="L513" s="44"/>
      <c r="M513" s="220"/>
      <c r="N513" s="221"/>
      <c r="O513" s="84"/>
      <c r="P513" s="84"/>
      <c r="Q513" s="84"/>
      <c r="R513" s="84"/>
      <c r="S513" s="84"/>
      <c r="T513" s="85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T513" s="17" t="s">
        <v>143</v>
      </c>
      <c r="AU513" s="17" t="s">
        <v>82</v>
      </c>
    </row>
    <row r="514" s="2" customFormat="1">
      <c r="A514" s="38"/>
      <c r="B514" s="39"/>
      <c r="C514" s="40"/>
      <c r="D514" s="217" t="s">
        <v>160</v>
      </c>
      <c r="E514" s="40"/>
      <c r="F514" s="235" t="s">
        <v>804</v>
      </c>
      <c r="G514" s="40"/>
      <c r="H514" s="40"/>
      <c r="I514" s="219"/>
      <c r="J514" s="40"/>
      <c r="K514" s="40"/>
      <c r="L514" s="44"/>
      <c r="M514" s="220"/>
      <c r="N514" s="221"/>
      <c r="O514" s="84"/>
      <c r="P514" s="84"/>
      <c r="Q514" s="84"/>
      <c r="R514" s="84"/>
      <c r="S514" s="84"/>
      <c r="T514" s="85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T514" s="17" t="s">
        <v>160</v>
      </c>
      <c r="AU514" s="17" t="s">
        <v>82</v>
      </c>
    </row>
    <row r="515" s="13" customFormat="1">
      <c r="A515" s="13"/>
      <c r="B515" s="224"/>
      <c r="C515" s="225"/>
      <c r="D515" s="217" t="s">
        <v>147</v>
      </c>
      <c r="E515" s="225"/>
      <c r="F515" s="227" t="s">
        <v>805</v>
      </c>
      <c r="G515" s="225"/>
      <c r="H515" s="228">
        <v>0.016</v>
      </c>
      <c r="I515" s="229"/>
      <c r="J515" s="225"/>
      <c r="K515" s="225"/>
      <c r="L515" s="230"/>
      <c r="M515" s="231"/>
      <c r="N515" s="232"/>
      <c r="O515" s="232"/>
      <c r="P515" s="232"/>
      <c r="Q515" s="232"/>
      <c r="R515" s="232"/>
      <c r="S515" s="232"/>
      <c r="T515" s="23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4" t="s">
        <v>147</v>
      </c>
      <c r="AU515" s="234" t="s">
        <v>82</v>
      </c>
      <c r="AV515" s="13" t="s">
        <v>82</v>
      </c>
      <c r="AW515" s="13" t="s">
        <v>4</v>
      </c>
      <c r="AX515" s="13" t="s">
        <v>80</v>
      </c>
      <c r="AY515" s="234" t="s">
        <v>134</v>
      </c>
    </row>
    <row r="516" s="2" customFormat="1" ht="22.2" customHeight="1">
      <c r="A516" s="38"/>
      <c r="B516" s="39"/>
      <c r="C516" s="204" t="s">
        <v>806</v>
      </c>
      <c r="D516" s="204" t="s">
        <v>136</v>
      </c>
      <c r="E516" s="205" t="s">
        <v>807</v>
      </c>
      <c r="F516" s="206" t="s">
        <v>808</v>
      </c>
      <c r="G516" s="207" t="s">
        <v>217</v>
      </c>
      <c r="H516" s="208">
        <v>56.133000000000003</v>
      </c>
      <c r="I516" s="209"/>
      <c r="J516" s="210">
        <f>ROUND(I516*H516,2)</f>
        <v>0</v>
      </c>
      <c r="K516" s="206" t="s">
        <v>140</v>
      </c>
      <c r="L516" s="44"/>
      <c r="M516" s="211" t="s">
        <v>19</v>
      </c>
      <c r="N516" s="212" t="s">
        <v>43</v>
      </c>
      <c r="O516" s="84"/>
      <c r="P516" s="213">
        <f>O516*H516</f>
        <v>0</v>
      </c>
      <c r="Q516" s="213">
        <v>0</v>
      </c>
      <c r="R516" s="213">
        <f>Q516*H516</f>
        <v>0</v>
      </c>
      <c r="S516" s="213">
        <v>0</v>
      </c>
      <c r="T516" s="214">
        <f>S516*H516</f>
        <v>0</v>
      </c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R516" s="215" t="s">
        <v>244</v>
      </c>
      <c r="AT516" s="215" t="s">
        <v>136</v>
      </c>
      <c r="AU516" s="215" t="s">
        <v>82</v>
      </c>
      <c r="AY516" s="17" t="s">
        <v>134</v>
      </c>
      <c r="BE516" s="216">
        <f>IF(N516="základní",J516,0)</f>
        <v>0</v>
      </c>
      <c r="BF516" s="216">
        <f>IF(N516="snížená",J516,0)</f>
        <v>0</v>
      </c>
      <c r="BG516" s="216">
        <f>IF(N516="zákl. přenesená",J516,0)</f>
        <v>0</v>
      </c>
      <c r="BH516" s="216">
        <f>IF(N516="sníž. přenesená",J516,0)</f>
        <v>0</v>
      </c>
      <c r="BI516" s="216">
        <f>IF(N516="nulová",J516,0)</f>
        <v>0</v>
      </c>
      <c r="BJ516" s="17" t="s">
        <v>80</v>
      </c>
      <c r="BK516" s="216">
        <f>ROUND(I516*H516,2)</f>
        <v>0</v>
      </c>
      <c r="BL516" s="17" t="s">
        <v>244</v>
      </c>
      <c r="BM516" s="215" t="s">
        <v>809</v>
      </c>
    </row>
    <row r="517" s="2" customFormat="1">
      <c r="A517" s="38"/>
      <c r="B517" s="39"/>
      <c r="C517" s="40"/>
      <c r="D517" s="217" t="s">
        <v>143</v>
      </c>
      <c r="E517" s="40"/>
      <c r="F517" s="218" t="s">
        <v>810</v>
      </c>
      <c r="G517" s="40"/>
      <c r="H517" s="40"/>
      <c r="I517" s="219"/>
      <c r="J517" s="40"/>
      <c r="K517" s="40"/>
      <c r="L517" s="44"/>
      <c r="M517" s="220"/>
      <c r="N517" s="221"/>
      <c r="O517" s="84"/>
      <c r="P517" s="84"/>
      <c r="Q517" s="84"/>
      <c r="R517" s="84"/>
      <c r="S517" s="84"/>
      <c r="T517" s="85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T517" s="17" t="s">
        <v>143</v>
      </c>
      <c r="AU517" s="17" t="s">
        <v>82</v>
      </c>
    </row>
    <row r="518" s="2" customFormat="1">
      <c r="A518" s="38"/>
      <c r="B518" s="39"/>
      <c r="C518" s="40"/>
      <c r="D518" s="222" t="s">
        <v>145</v>
      </c>
      <c r="E518" s="40"/>
      <c r="F518" s="223" t="s">
        <v>811</v>
      </c>
      <c r="G518" s="40"/>
      <c r="H518" s="40"/>
      <c r="I518" s="219"/>
      <c r="J518" s="40"/>
      <c r="K518" s="40"/>
      <c r="L518" s="44"/>
      <c r="M518" s="220"/>
      <c r="N518" s="221"/>
      <c r="O518" s="84"/>
      <c r="P518" s="84"/>
      <c r="Q518" s="84"/>
      <c r="R518" s="84"/>
      <c r="S518" s="84"/>
      <c r="T518" s="85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T518" s="17" t="s">
        <v>145</v>
      </c>
      <c r="AU518" s="17" t="s">
        <v>82</v>
      </c>
    </row>
    <row r="519" s="13" customFormat="1">
      <c r="A519" s="13"/>
      <c r="B519" s="224"/>
      <c r="C519" s="225"/>
      <c r="D519" s="217" t="s">
        <v>147</v>
      </c>
      <c r="E519" s="226" t="s">
        <v>19</v>
      </c>
      <c r="F519" s="227" t="s">
        <v>812</v>
      </c>
      <c r="G519" s="225"/>
      <c r="H519" s="228">
        <v>50.332999999999998</v>
      </c>
      <c r="I519" s="229"/>
      <c r="J519" s="225"/>
      <c r="K519" s="225"/>
      <c r="L519" s="230"/>
      <c r="M519" s="231"/>
      <c r="N519" s="232"/>
      <c r="O519" s="232"/>
      <c r="P519" s="232"/>
      <c r="Q519" s="232"/>
      <c r="R519" s="232"/>
      <c r="S519" s="232"/>
      <c r="T519" s="23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4" t="s">
        <v>147</v>
      </c>
      <c r="AU519" s="234" t="s">
        <v>82</v>
      </c>
      <c r="AV519" s="13" t="s">
        <v>82</v>
      </c>
      <c r="AW519" s="13" t="s">
        <v>33</v>
      </c>
      <c r="AX519" s="13" t="s">
        <v>72</v>
      </c>
      <c r="AY519" s="234" t="s">
        <v>134</v>
      </c>
    </row>
    <row r="520" s="13" customFormat="1">
      <c r="A520" s="13"/>
      <c r="B520" s="224"/>
      <c r="C520" s="225"/>
      <c r="D520" s="217" t="s">
        <v>147</v>
      </c>
      <c r="E520" s="226" t="s">
        <v>19</v>
      </c>
      <c r="F520" s="227" t="s">
        <v>813</v>
      </c>
      <c r="G520" s="225"/>
      <c r="H520" s="228">
        <v>5.7999999999999998</v>
      </c>
      <c r="I520" s="229"/>
      <c r="J520" s="225"/>
      <c r="K520" s="225"/>
      <c r="L520" s="230"/>
      <c r="M520" s="231"/>
      <c r="N520" s="232"/>
      <c r="O520" s="232"/>
      <c r="P520" s="232"/>
      <c r="Q520" s="232"/>
      <c r="R520" s="232"/>
      <c r="S520" s="232"/>
      <c r="T520" s="23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34" t="s">
        <v>147</v>
      </c>
      <c r="AU520" s="234" t="s">
        <v>82</v>
      </c>
      <c r="AV520" s="13" t="s">
        <v>82</v>
      </c>
      <c r="AW520" s="13" t="s">
        <v>33</v>
      </c>
      <c r="AX520" s="13" t="s">
        <v>72</v>
      </c>
      <c r="AY520" s="234" t="s">
        <v>134</v>
      </c>
    </row>
    <row r="521" s="2" customFormat="1" ht="14.4" customHeight="1">
      <c r="A521" s="38"/>
      <c r="B521" s="39"/>
      <c r="C521" s="246" t="s">
        <v>814</v>
      </c>
      <c r="D521" s="246" t="s">
        <v>293</v>
      </c>
      <c r="E521" s="247" t="s">
        <v>801</v>
      </c>
      <c r="F521" s="248" t="s">
        <v>802</v>
      </c>
      <c r="G521" s="249" t="s">
        <v>195</v>
      </c>
      <c r="H521" s="250">
        <v>0.019</v>
      </c>
      <c r="I521" s="251"/>
      <c r="J521" s="252">
        <f>ROUND(I521*H521,2)</f>
        <v>0</v>
      </c>
      <c r="K521" s="248" t="s">
        <v>140</v>
      </c>
      <c r="L521" s="253"/>
      <c r="M521" s="254" t="s">
        <v>19</v>
      </c>
      <c r="N521" s="255" t="s">
        <v>43</v>
      </c>
      <c r="O521" s="84"/>
      <c r="P521" s="213">
        <f>O521*H521</f>
        <v>0</v>
      </c>
      <c r="Q521" s="213">
        <v>1</v>
      </c>
      <c r="R521" s="213">
        <f>Q521*H521</f>
        <v>0.019</v>
      </c>
      <c r="S521" s="213">
        <v>0</v>
      </c>
      <c r="T521" s="214">
        <f>S521*H521</f>
        <v>0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215" t="s">
        <v>371</v>
      </c>
      <c r="AT521" s="215" t="s">
        <v>293</v>
      </c>
      <c r="AU521" s="215" t="s">
        <v>82</v>
      </c>
      <c r="AY521" s="17" t="s">
        <v>134</v>
      </c>
      <c r="BE521" s="216">
        <f>IF(N521="základní",J521,0)</f>
        <v>0</v>
      </c>
      <c r="BF521" s="216">
        <f>IF(N521="snížená",J521,0)</f>
        <v>0</v>
      </c>
      <c r="BG521" s="216">
        <f>IF(N521="zákl. přenesená",J521,0)</f>
        <v>0</v>
      </c>
      <c r="BH521" s="216">
        <f>IF(N521="sníž. přenesená",J521,0)</f>
        <v>0</v>
      </c>
      <c r="BI521" s="216">
        <f>IF(N521="nulová",J521,0)</f>
        <v>0</v>
      </c>
      <c r="BJ521" s="17" t="s">
        <v>80</v>
      </c>
      <c r="BK521" s="216">
        <f>ROUND(I521*H521,2)</f>
        <v>0</v>
      </c>
      <c r="BL521" s="17" t="s">
        <v>244</v>
      </c>
      <c r="BM521" s="215" t="s">
        <v>815</v>
      </c>
    </row>
    <row r="522" s="2" customFormat="1">
      <c r="A522" s="38"/>
      <c r="B522" s="39"/>
      <c r="C522" s="40"/>
      <c r="D522" s="217" t="s">
        <v>143</v>
      </c>
      <c r="E522" s="40"/>
      <c r="F522" s="218" t="s">
        <v>802</v>
      </c>
      <c r="G522" s="40"/>
      <c r="H522" s="40"/>
      <c r="I522" s="219"/>
      <c r="J522" s="40"/>
      <c r="K522" s="40"/>
      <c r="L522" s="44"/>
      <c r="M522" s="220"/>
      <c r="N522" s="221"/>
      <c r="O522" s="84"/>
      <c r="P522" s="84"/>
      <c r="Q522" s="84"/>
      <c r="R522" s="84"/>
      <c r="S522" s="84"/>
      <c r="T522" s="85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T522" s="17" t="s">
        <v>143</v>
      </c>
      <c r="AU522" s="17" t="s">
        <v>82</v>
      </c>
    </row>
    <row r="523" s="2" customFormat="1">
      <c r="A523" s="38"/>
      <c r="B523" s="39"/>
      <c r="C523" s="40"/>
      <c r="D523" s="217" t="s">
        <v>160</v>
      </c>
      <c r="E523" s="40"/>
      <c r="F523" s="235" t="s">
        <v>804</v>
      </c>
      <c r="G523" s="40"/>
      <c r="H523" s="40"/>
      <c r="I523" s="219"/>
      <c r="J523" s="40"/>
      <c r="K523" s="40"/>
      <c r="L523" s="44"/>
      <c r="M523" s="220"/>
      <c r="N523" s="221"/>
      <c r="O523" s="84"/>
      <c r="P523" s="84"/>
      <c r="Q523" s="84"/>
      <c r="R523" s="84"/>
      <c r="S523" s="84"/>
      <c r="T523" s="85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T523" s="17" t="s">
        <v>160</v>
      </c>
      <c r="AU523" s="17" t="s">
        <v>82</v>
      </c>
    </row>
    <row r="524" s="13" customFormat="1">
      <c r="A524" s="13"/>
      <c r="B524" s="224"/>
      <c r="C524" s="225"/>
      <c r="D524" s="217" t="s">
        <v>147</v>
      </c>
      <c r="E524" s="225"/>
      <c r="F524" s="227" t="s">
        <v>816</v>
      </c>
      <c r="G524" s="225"/>
      <c r="H524" s="228">
        <v>0.019</v>
      </c>
      <c r="I524" s="229"/>
      <c r="J524" s="225"/>
      <c r="K524" s="225"/>
      <c r="L524" s="230"/>
      <c r="M524" s="231"/>
      <c r="N524" s="232"/>
      <c r="O524" s="232"/>
      <c r="P524" s="232"/>
      <c r="Q524" s="232"/>
      <c r="R524" s="232"/>
      <c r="S524" s="232"/>
      <c r="T524" s="23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4" t="s">
        <v>147</v>
      </c>
      <c r="AU524" s="234" t="s">
        <v>82</v>
      </c>
      <c r="AV524" s="13" t="s">
        <v>82</v>
      </c>
      <c r="AW524" s="13" t="s">
        <v>4</v>
      </c>
      <c r="AX524" s="13" t="s">
        <v>80</v>
      </c>
      <c r="AY524" s="234" t="s">
        <v>134</v>
      </c>
    </row>
    <row r="525" s="2" customFormat="1" ht="22.2" customHeight="1">
      <c r="A525" s="38"/>
      <c r="B525" s="39"/>
      <c r="C525" s="204" t="s">
        <v>817</v>
      </c>
      <c r="D525" s="204" t="s">
        <v>136</v>
      </c>
      <c r="E525" s="205" t="s">
        <v>818</v>
      </c>
      <c r="F525" s="206" t="s">
        <v>819</v>
      </c>
      <c r="G525" s="207" t="s">
        <v>217</v>
      </c>
      <c r="H525" s="208">
        <v>107.468</v>
      </c>
      <c r="I525" s="209"/>
      <c r="J525" s="210">
        <f>ROUND(I525*H525,2)</f>
        <v>0</v>
      </c>
      <c r="K525" s="206" t="s">
        <v>140</v>
      </c>
      <c r="L525" s="44"/>
      <c r="M525" s="211" t="s">
        <v>19</v>
      </c>
      <c r="N525" s="212" t="s">
        <v>43</v>
      </c>
      <c r="O525" s="84"/>
      <c r="P525" s="213">
        <f>O525*H525</f>
        <v>0</v>
      </c>
      <c r="Q525" s="213">
        <v>0.00040000000000000002</v>
      </c>
      <c r="R525" s="213">
        <f>Q525*H525</f>
        <v>0.042987200000000003</v>
      </c>
      <c r="S525" s="213">
        <v>0</v>
      </c>
      <c r="T525" s="214">
        <f>S525*H525</f>
        <v>0</v>
      </c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R525" s="215" t="s">
        <v>244</v>
      </c>
      <c r="AT525" s="215" t="s">
        <v>136</v>
      </c>
      <c r="AU525" s="215" t="s">
        <v>82</v>
      </c>
      <c r="AY525" s="17" t="s">
        <v>134</v>
      </c>
      <c r="BE525" s="216">
        <f>IF(N525="základní",J525,0)</f>
        <v>0</v>
      </c>
      <c r="BF525" s="216">
        <f>IF(N525="snížená",J525,0)</f>
        <v>0</v>
      </c>
      <c r="BG525" s="216">
        <f>IF(N525="zákl. přenesená",J525,0)</f>
        <v>0</v>
      </c>
      <c r="BH525" s="216">
        <f>IF(N525="sníž. přenesená",J525,0)</f>
        <v>0</v>
      </c>
      <c r="BI525" s="216">
        <f>IF(N525="nulová",J525,0)</f>
        <v>0</v>
      </c>
      <c r="BJ525" s="17" t="s">
        <v>80</v>
      </c>
      <c r="BK525" s="216">
        <f>ROUND(I525*H525,2)</f>
        <v>0</v>
      </c>
      <c r="BL525" s="17" t="s">
        <v>244</v>
      </c>
      <c r="BM525" s="215" t="s">
        <v>820</v>
      </c>
    </row>
    <row r="526" s="2" customFormat="1">
      <c r="A526" s="38"/>
      <c r="B526" s="39"/>
      <c r="C526" s="40"/>
      <c r="D526" s="217" t="s">
        <v>143</v>
      </c>
      <c r="E526" s="40"/>
      <c r="F526" s="218" t="s">
        <v>821</v>
      </c>
      <c r="G526" s="40"/>
      <c r="H526" s="40"/>
      <c r="I526" s="219"/>
      <c r="J526" s="40"/>
      <c r="K526" s="40"/>
      <c r="L526" s="44"/>
      <c r="M526" s="220"/>
      <c r="N526" s="221"/>
      <c r="O526" s="84"/>
      <c r="P526" s="84"/>
      <c r="Q526" s="84"/>
      <c r="R526" s="84"/>
      <c r="S526" s="84"/>
      <c r="T526" s="85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T526" s="17" t="s">
        <v>143</v>
      </c>
      <c r="AU526" s="17" t="s">
        <v>82</v>
      </c>
    </row>
    <row r="527" s="2" customFormat="1">
      <c r="A527" s="38"/>
      <c r="B527" s="39"/>
      <c r="C527" s="40"/>
      <c r="D527" s="222" t="s">
        <v>145</v>
      </c>
      <c r="E527" s="40"/>
      <c r="F527" s="223" t="s">
        <v>822</v>
      </c>
      <c r="G527" s="40"/>
      <c r="H527" s="40"/>
      <c r="I527" s="219"/>
      <c r="J527" s="40"/>
      <c r="K527" s="40"/>
      <c r="L527" s="44"/>
      <c r="M527" s="220"/>
      <c r="N527" s="221"/>
      <c r="O527" s="84"/>
      <c r="P527" s="84"/>
      <c r="Q527" s="84"/>
      <c r="R527" s="84"/>
      <c r="S527" s="84"/>
      <c r="T527" s="85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T527" s="17" t="s">
        <v>145</v>
      </c>
      <c r="AU527" s="17" t="s">
        <v>82</v>
      </c>
    </row>
    <row r="528" s="13" customFormat="1">
      <c r="A528" s="13"/>
      <c r="B528" s="224"/>
      <c r="C528" s="225"/>
      <c r="D528" s="217" t="s">
        <v>147</v>
      </c>
      <c r="E528" s="226" t="s">
        <v>19</v>
      </c>
      <c r="F528" s="227" t="s">
        <v>823</v>
      </c>
      <c r="G528" s="225"/>
      <c r="H528" s="228">
        <v>107.468</v>
      </c>
      <c r="I528" s="229"/>
      <c r="J528" s="225"/>
      <c r="K528" s="225"/>
      <c r="L528" s="230"/>
      <c r="M528" s="231"/>
      <c r="N528" s="232"/>
      <c r="O528" s="232"/>
      <c r="P528" s="232"/>
      <c r="Q528" s="232"/>
      <c r="R528" s="232"/>
      <c r="S528" s="232"/>
      <c r="T528" s="23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4" t="s">
        <v>147</v>
      </c>
      <c r="AU528" s="234" t="s">
        <v>82</v>
      </c>
      <c r="AV528" s="13" t="s">
        <v>82</v>
      </c>
      <c r="AW528" s="13" t="s">
        <v>33</v>
      </c>
      <c r="AX528" s="13" t="s">
        <v>72</v>
      </c>
      <c r="AY528" s="234" t="s">
        <v>134</v>
      </c>
    </row>
    <row r="529" s="2" customFormat="1" ht="40.2" customHeight="1">
      <c r="A529" s="38"/>
      <c r="B529" s="39"/>
      <c r="C529" s="246" t="s">
        <v>824</v>
      </c>
      <c r="D529" s="246" t="s">
        <v>293</v>
      </c>
      <c r="E529" s="247" t="s">
        <v>825</v>
      </c>
      <c r="F529" s="248" t="s">
        <v>826</v>
      </c>
      <c r="G529" s="249" t="s">
        <v>217</v>
      </c>
      <c r="H529" s="250">
        <v>62.627000000000002</v>
      </c>
      <c r="I529" s="251"/>
      <c r="J529" s="252">
        <f>ROUND(I529*H529,2)</f>
        <v>0</v>
      </c>
      <c r="K529" s="248" t="s">
        <v>140</v>
      </c>
      <c r="L529" s="253"/>
      <c r="M529" s="254" t="s">
        <v>19</v>
      </c>
      <c r="N529" s="255" t="s">
        <v>43</v>
      </c>
      <c r="O529" s="84"/>
      <c r="P529" s="213">
        <f>O529*H529</f>
        <v>0</v>
      </c>
      <c r="Q529" s="213">
        <v>0.0054000000000000003</v>
      </c>
      <c r="R529" s="213">
        <f>Q529*H529</f>
        <v>0.33818580000000004</v>
      </c>
      <c r="S529" s="213">
        <v>0</v>
      </c>
      <c r="T529" s="214">
        <f>S529*H529</f>
        <v>0</v>
      </c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R529" s="215" t="s">
        <v>371</v>
      </c>
      <c r="AT529" s="215" t="s">
        <v>293</v>
      </c>
      <c r="AU529" s="215" t="s">
        <v>82</v>
      </c>
      <c r="AY529" s="17" t="s">
        <v>134</v>
      </c>
      <c r="BE529" s="216">
        <f>IF(N529="základní",J529,0)</f>
        <v>0</v>
      </c>
      <c r="BF529" s="216">
        <f>IF(N529="snížená",J529,0)</f>
        <v>0</v>
      </c>
      <c r="BG529" s="216">
        <f>IF(N529="zákl. přenesená",J529,0)</f>
        <v>0</v>
      </c>
      <c r="BH529" s="216">
        <f>IF(N529="sníž. přenesená",J529,0)</f>
        <v>0</v>
      </c>
      <c r="BI529" s="216">
        <f>IF(N529="nulová",J529,0)</f>
        <v>0</v>
      </c>
      <c r="BJ529" s="17" t="s">
        <v>80</v>
      </c>
      <c r="BK529" s="216">
        <f>ROUND(I529*H529,2)</f>
        <v>0</v>
      </c>
      <c r="BL529" s="17" t="s">
        <v>244</v>
      </c>
      <c r="BM529" s="215" t="s">
        <v>827</v>
      </c>
    </row>
    <row r="530" s="2" customFormat="1">
      <c r="A530" s="38"/>
      <c r="B530" s="39"/>
      <c r="C530" s="40"/>
      <c r="D530" s="217" t="s">
        <v>143</v>
      </c>
      <c r="E530" s="40"/>
      <c r="F530" s="218" t="s">
        <v>826</v>
      </c>
      <c r="G530" s="40"/>
      <c r="H530" s="40"/>
      <c r="I530" s="219"/>
      <c r="J530" s="40"/>
      <c r="K530" s="40"/>
      <c r="L530" s="44"/>
      <c r="M530" s="220"/>
      <c r="N530" s="221"/>
      <c r="O530" s="84"/>
      <c r="P530" s="84"/>
      <c r="Q530" s="84"/>
      <c r="R530" s="84"/>
      <c r="S530" s="84"/>
      <c r="T530" s="85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T530" s="17" t="s">
        <v>143</v>
      </c>
      <c r="AU530" s="17" t="s">
        <v>82</v>
      </c>
    </row>
    <row r="531" s="13" customFormat="1">
      <c r="A531" s="13"/>
      <c r="B531" s="224"/>
      <c r="C531" s="225"/>
      <c r="D531" s="217" t="s">
        <v>147</v>
      </c>
      <c r="E531" s="226" t="s">
        <v>19</v>
      </c>
      <c r="F531" s="227" t="s">
        <v>506</v>
      </c>
      <c r="G531" s="225"/>
      <c r="H531" s="228">
        <v>53.734000000000002</v>
      </c>
      <c r="I531" s="229"/>
      <c r="J531" s="225"/>
      <c r="K531" s="225"/>
      <c r="L531" s="230"/>
      <c r="M531" s="231"/>
      <c r="N531" s="232"/>
      <c r="O531" s="232"/>
      <c r="P531" s="232"/>
      <c r="Q531" s="232"/>
      <c r="R531" s="232"/>
      <c r="S531" s="232"/>
      <c r="T531" s="23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34" t="s">
        <v>147</v>
      </c>
      <c r="AU531" s="234" t="s">
        <v>82</v>
      </c>
      <c r="AV531" s="13" t="s">
        <v>82</v>
      </c>
      <c r="AW531" s="13" t="s">
        <v>33</v>
      </c>
      <c r="AX531" s="13" t="s">
        <v>72</v>
      </c>
      <c r="AY531" s="234" t="s">
        <v>134</v>
      </c>
    </row>
    <row r="532" s="13" customFormat="1">
      <c r="A532" s="13"/>
      <c r="B532" s="224"/>
      <c r="C532" s="225"/>
      <c r="D532" s="217" t="s">
        <v>147</v>
      </c>
      <c r="E532" s="225"/>
      <c r="F532" s="227" t="s">
        <v>828</v>
      </c>
      <c r="G532" s="225"/>
      <c r="H532" s="228">
        <v>62.627000000000002</v>
      </c>
      <c r="I532" s="229"/>
      <c r="J532" s="225"/>
      <c r="K532" s="225"/>
      <c r="L532" s="230"/>
      <c r="M532" s="231"/>
      <c r="N532" s="232"/>
      <c r="O532" s="232"/>
      <c r="P532" s="232"/>
      <c r="Q532" s="232"/>
      <c r="R532" s="232"/>
      <c r="S532" s="232"/>
      <c r="T532" s="23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4" t="s">
        <v>147</v>
      </c>
      <c r="AU532" s="234" t="s">
        <v>82</v>
      </c>
      <c r="AV532" s="13" t="s">
        <v>82</v>
      </c>
      <c r="AW532" s="13" t="s">
        <v>4</v>
      </c>
      <c r="AX532" s="13" t="s">
        <v>80</v>
      </c>
      <c r="AY532" s="234" t="s">
        <v>134</v>
      </c>
    </row>
    <row r="533" s="2" customFormat="1" ht="40.2" customHeight="1">
      <c r="A533" s="38"/>
      <c r="B533" s="39"/>
      <c r="C533" s="246" t="s">
        <v>557</v>
      </c>
      <c r="D533" s="246" t="s">
        <v>293</v>
      </c>
      <c r="E533" s="247" t="s">
        <v>829</v>
      </c>
      <c r="F533" s="248" t="s">
        <v>830</v>
      </c>
      <c r="G533" s="249" t="s">
        <v>217</v>
      </c>
      <c r="H533" s="250">
        <v>62.627000000000002</v>
      </c>
      <c r="I533" s="251"/>
      <c r="J533" s="252">
        <f>ROUND(I533*H533,2)</f>
        <v>0</v>
      </c>
      <c r="K533" s="248" t="s">
        <v>140</v>
      </c>
      <c r="L533" s="253"/>
      <c r="M533" s="254" t="s">
        <v>19</v>
      </c>
      <c r="N533" s="255" t="s">
        <v>43</v>
      </c>
      <c r="O533" s="84"/>
      <c r="P533" s="213">
        <f>O533*H533</f>
        <v>0</v>
      </c>
      <c r="Q533" s="213">
        <v>0.0055300000000000002</v>
      </c>
      <c r="R533" s="213">
        <f>Q533*H533</f>
        <v>0.34632731</v>
      </c>
      <c r="S533" s="213">
        <v>0</v>
      </c>
      <c r="T533" s="214">
        <f>S533*H533</f>
        <v>0</v>
      </c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R533" s="215" t="s">
        <v>371</v>
      </c>
      <c r="AT533" s="215" t="s">
        <v>293</v>
      </c>
      <c r="AU533" s="215" t="s">
        <v>82</v>
      </c>
      <c r="AY533" s="17" t="s">
        <v>134</v>
      </c>
      <c r="BE533" s="216">
        <f>IF(N533="základní",J533,0)</f>
        <v>0</v>
      </c>
      <c r="BF533" s="216">
        <f>IF(N533="snížená",J533,0)</f>
        <v>0</v>
      </c>
      <c r="BG533" s="216">
        <f>IF(N533="zákl. přenesená",J533,0)</f>
        <v>0</v>
      </c>
      <c r="BH533" s="216">
        <f>IF(N533="sníž. přenesená",J533,0)</f>
        <v>0</v>
      </c>
      <c r="BI533" s="216">
        <f>IF(N533="nulová",J533,0)</f>
        <v>0</v>
      </c>
      <c r="BJ533" s="17" t="s">
        <v>80</v>
      </c>
      <c r="BK533" s="216">
        <f>ROUND(I533*H533,2)</f>
        <v>0</v>
      </c>
      <c r="BL533" s="17" t="s">
        <v>244</v>
      </c>
      <c r="BM533" s="215" t="s">
        <v>831</v>
      </c>
    </row>
    <row r="534" s="2" customFormat="1">
      <c r="A534" s="38"/>
      <c r="B534" s="39"/>
      <c r="C534" s="40"/>
      <c r="D534" s="217" t="s">
        <v>143</v>
      </c>
      <c r="E534" s="40"/>
      <c r="F534" s="218" t="s">
        <v>830</v>
      </c>
      <c r="G534" s="40"/>
      <c r="H534" s="40"/>
      <c r="I534" s="219"/>
      <c r="J534" s="40"/>
      <c r="K534" s="40"/>
      <c r="L534" s="44"/>
      <c r="M534" s="220"/>
      <c r="N534" s="221"/>
      <c r="O534" s="84"/>
      <c r="P534" s="84"/>
      <c r="Q534" s="84"/>
      <c r="R534" s="84"/>
      <c r="S534" s="84"/>
      <c r="T534" s="85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T534" s="17" t="s">
        <v>143</v>
      </c>
      <c r="AU534" s="17" t="s">
        <v>82</v>
      </c>
    </row>
    <row r="535" s="13" customFormat="1">
      <c r="A535" s="13"/>
      <c r="B535" s="224"/>
      <c r="C535" s="225"/>
      <c r="D535" s="217" t="s">
        <v>147</v>
      </c>
      <c r="E535" s="226" t="s">
        <v>19</v>
      </c>
      <c r="F535" s="227" t="s">
        <v>506</v>
      </c>
      <c r="G535" s="225"/>
      <c r="H535" s="228">
        <v>53.734000000000002</v>
      </c>
      <c r="I535" s="229"/>
      <c r="J535" s="225"/>
      <c r="K535" s="225"/>
      <c r="L535" s="230"/>
      <c r="M535" s="231"/>
      <c r="N535" s="232"/>
      <c r="O535" s="232"/>
      <c r="P535" s="232"/>
      <c r="Q535" s="232"/>
      <c r="R535" s="232"/>
      <c r="S535" s="232"/>
      <c r="T535" s="23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34" t="s">
        <v>147</v>
      </c>
      <c r="AU535" s="234" t="s">
        <v>82</v>
      </c>
      <c r="AV535" s="13" t="s">
        <v>82</v>
      </c>
      <c r="AW535" s="13" t="s">
        <v>33</v>
      </c>
      <c r="AX535" s="13" t="s">
        <v>72</v>
      </c>
      <c r="AY535" s="234" t="s">
        <v>134</v>
      </c>
    </row>
    <row r="536" s="13" customFormat="1">
      <c r="A536" s="13"/>
      <c r="B536" s="224"/>
      <c r="C536" s="225"/>
      <c r="D536" s="217" t="s">
        <v>147</v>
      </c>
      <c r="E536" s="225"/>
      <c r="F536" s="227" t="s">
        <v>828</v>
      </c>
      <c r="G536" s="225"/>
      <c r="H536" s="228">
        <v>62.627000000000002</v>
      </c>
      <c r="I536" s="229"/>
      <c r="J536" s="225"/>
      <c r="K536" s="225"/>
      <c r="L536" s="230"/>
      <c r="M536" s="231"/>
      <c r="N536" s="232"/>
      <c r="O536" s="232"/>
      <c r="P536" s="232"/>
      <c r="Q536" s="232"/>
      <c r="R536" s="232"/>
      <c r="S536" s="232"/>
      <c r="T536" s="23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4" t="s">
        <v>147</v>
      </c>
      <c r="AU536" s="234" t="s">
        <v>82</v>
      </c>
      <c r="AV536" s="13" t="s">
        <v>82</v>
      </c>
      <c r="AW536" s="13" t="s">
        <v>4</v>
      </c>
      <c r="AX536" s="13" t="s">
        <v>80</v>
      </c>
      <c r="AY536" s="234" t="s">
        <v>134</v>
      </c>
    </row>
    <row r="537" s="2" customFormat="1" ht="22.2" customHeight="1">
      <c r="A537" s="38"/>
      <c r="B537" s="39"/>
      <c r="C537" s="204" t="s">
        <v>616</v>
      </c>
      <c r="D537" s="204" t="s">
        <v>136</v>
      </c>
      <c r="E537" s="205" t="s">
        <v>832</v>
      </c>
      <c r="F537" s="206" t="s">
        <v>833</v>
      </c>
      <c r="G537" s="207" t="s">
        <v>217</v>
      </c>
      <c r="H537" s="208">
        <v>112.267</v>
      </c>
      <c r="I537" s="209"/>
      <c r="J537" s="210">
        <f>ROUND(I537*H537,2)</f>
        <v>0</v>
      </c>
      <c r="K537" s="206" t="s">
        <v>140</v>
      </c>
      <c r="L537" s="44"/>
      <c r="M537" s="211" t="s">
        <v>19</v>
      </c>
      <c r="N537" s="212" t="s">
        <v>43</v>
      </c>
      <c r="O537" s="84"/>
      <c r="P537" s="213">
        <f>O537*H537</f>
        <v>0</v>
      </c>
      <c r="Q537" s="213">
        <v>0.00040000000000000002</v>
      </c>
      <c r="R537" s="213">
        <f>Q537*H537</f>
        <v>0.044906800000000004</v>
      </c>
      <c r="S537" s="213">
        <v>0</v>
      </c>
      <c r="T537" s="214">
        <f>S537*H537</f>
        <v>0</v>
      </c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R537" s="215" t="s">
        <v>244</v>
      </c>
      <c r="AT537" s="215" t="s">
        <v>136</v>
      </c>
      <c r="AU537" s="215" t="s">
        <v>82</v>
      </c>
      <c r="AY537" s="17" t="s">
        <v>134</v>
      </c>
      <c r="BE537" s="216">
        <f>IF(N537="základní",J537,0)</f>
        <v>0</v>
      </c>
      <c r="BF537" s="216">
        <f>IF(N537="snížená",J537,0)</f>
        <v>0</v>
      </c>
      <c r="BG537" s="216">
        <f>IF(N537="zákl. přenesená",J537,0)</f>
        <v>0</v>
      </c>
      <c r="BH537" s="216">
        <f>IF(N537="sníž. přenesená",J537,0)</f>
        <v>0</v>
      </c>
      <c r="BI537" s="216">
        <f>IF(N537="nulová",J537,0)</f>
        <v>0</v>
      </c>
      <c r="BJ537" s="17" t="s">
        <v>80</v>
      </c>
      <c r="BK537" s="216">
        <f>ROUND(I537*H537,2)</f>
        <v>0</v>
      </c>
      <c r="BL537" s="17" t="s">
        <v>244</v>
      </c>
      <c r="BM537" s="215" t="s">
        <v>834</v>
      </c>
    </row>
    <row r="538" s="2" customFormat="1">
      <c r="A538" s="38"/>
      <c r="B538" s="39"/>
      <c r="C538" s="40"/>
      <c r="D538" s="217" t="s">
        <v>143</v>
      </c>
      <c r="E538" s="40"/>
      <c r="F538" s="218" t="s">
        <v>835</v>
      </c>
      <c r="G538" s="40"/>
      <c r="H538" s="40"/>
      <c r="I538" s="219"/>
      <c r="J538" s="40"/>
      <c r="K538" s="40"/>
      <c r="L538" s="44"/>
      <c r="M538" s="220"/>
      <c r="N538" s="221"/>
      <c r="O538" s="84"/>
      <c r="P538" s="84"/>
      <c r="Q538" s="84"/>
      <c r="R538" s="84"/>
      <c r="S538" s="84"/>
      <c r="T538" s="85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T538" s="17" t="s">
        <v>143</v>
      </c>
      <c r="AU538" s="17" t="s">
        <v>82</v>
      </c>
    </row>
    <row r="539" s="2" customFormat="1">
      <c r="A539" s="38"/>
      <c r="B539" s="39"/>
      <c r="C539" s="40"/>
      <c r="D539" s="222" t="s">
        <v>145</v>
      </c>
      <c r="E539" s="40"/>
      <c r="F539" s="223" t="s">
        <v>836</v>
      </c>
      <c r="G539" s="40"/>
      <c r="H539" s="40"/>
      <c r="I539" s="219"/>
      <c r="J539" s="40"/>
      <c r="K539" s="40"/>
      <c r="L539" s="44"/>
      <c r="M539" s="220"/>
      <c r="N539" s="221"/>
      <c r="O539" s="84"/>
      <c r="P539" s="84"/>
      <c r="Q539" s="84"/>
      <c r="R539" s="84"/>
      <c r="S539" s="84"/>
      <c r="T539" s="85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T539" s="17" t="s">
        <v>145</v>
      </c>
      <c r="AU539" s="17" t="s">
        <v>82</v>
      </c>
    </row>
    <row r="540" s="13" customFormat="1">
      <c r="A540" s="13"/>
      <c r="B540" s="224"/>
      <c r="C540" s="225"/>
      <c r="D540" s="217" t="s">
        <v>147</v>
      </c>
      <c r="E540" s="226" t="s">
        <v>19</v>
      </c>
      <c r="F540" s="227" t="s">
        <v>837</v>
      </c>
      <c r="G540" s="225"/>
      <c r="H540" s="228">
        <v>100.667</v>
      </c>
      <c r="I540" s="229"/>
      <c r="J540" s="225"/>
      <c r="K540" s="225"/>
      <c r="L540" s="230"/>
      <c r="M540" s="231"/>
      <c r="N540" s="232"/>
      <c r="O540" s="232"/>
      <c r="P540" s="232"/>
      <c r="Q540" s="232"/>
      <c r="R540" s="232"/>
      <c r="S540" s="232"/>
      <c r="T540" s="23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4" t="s">
        <v>147</v>
      </c>
      <c r="AU540" s="234" t="s">
        <v>82</v>
      </c>
      <c r="AV540" s="13" t="s">
        <v>82</v>
      </c>
      <c r="AW540" s="13" t="s">
        <v>33</v>
      </c>
      <c r="AX540" s="13" t="s">
        <v>72</v>
      </c>
      <c r="AY540" s="234" t="s">
        <v>134</v>
      </c>
    </row>
    <row r="541" s="13" customFormat="1">
      <c r="A541" s="13"/>
      <c r="B541" s="224"/>
      <c r="C541" s="225"/>
      <c r="D541" s="217" t="s">
        <v>147</v>
      </c>
      <c r="E541" s="226" t="s">
        <v>19</v>
      </c>
      <c r="F541" s="227" t="s">
        <v>838</v>
      </c>
      <c r="G541" s="225"/>
      <c r="H541" s="228">
        <v>11.6</v>
      </c>
      <c r="I541" s="229"/>
      <c r="J541" s="225"/>
      <c r="K541" s="225"/>
      <c r="L541" s="230"/>
      <c r="M541" s="231"/>
      <c r="N541" s="232"/>
      <c r="O541" s="232"/>
      <c r="P541" s="232"/>
      <c r="Q541" s="232"/>
      <c r="R541" s="232"/>
      <c r="S541" s="232"/>
      <c r="T541" s="23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4" t="s">
        <v>147</v>
      </c>
      <c r="AU541" s="234" t="s">
        <v>82</v>
      </c>
      <c r="AV541" s="13" t="s">
        <v>82</v>
      </c>
      <c r="AW541" s="13" t="s">
        <v>33</v>
      </c>
      <c r="AX541" s="13" t="s">
        <v>72</v>
      </c>
      <c r="AY541" s="234" t="s">
        <v>134</v>
      </c>
    </row>
    <row r="542" s="2" customFormat="1" ht="40.2" customHeight="1">
      <c r="A542" s="38"/>
      <c r="B542" s="39"/>
      <c r="C542" s="246" t="s">
        <v>673</v>
      </c>
      <c r="D542" s="246" t="s">
        <v>293</v>
      </c>
      <c r="E542" s="247" t="s">
        <v>825</v>
      </c>
      <c r="F542" s="248" t="s">
        <v>826</v>
      </c>
      <c r="G542" s="249" t="s">
        <v>217</v>
      </c>
      <c r="H542" s="250">
        <v>68.537999999999997</v>
      </c>
      <c r="I542" s="251"/>
      <c r="J542" s="252">
        <f>ROUND(I542*H542,2)</f>
        <v>0</v>
      </c>
      <c r="K542" s="248" t="s">
        <v>140</v>
      </c>
      <c r="L542" s="253"/>
      <c r="M542" s="254" t="s">
        <v>19</v>
      </c>
      <c r="N542" s="255" t="s">
        <v>43</v>
      </c>
      <c r="O542" s="84"/>
      <c r="P542" s="213">
        <f>O542*H542</f>
        <v>0</v>
      </c>
      <c r="Q542" s="213">
        <v>0.0054000000000000003</v>
      </c>
      <c r="R542" s="213">
        <f>Q542*H542</f>
        <v>0.37010520000000002</v>
      </c>
      <c r="S542" s="213">
        <v>0</v>
      </c>
      <c r="T542" s="214">
        <f>S542*H542</f>
        <v>0</v>
      </c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R542" s="215" t="s">
        <v>371</v>
      </c>
      <c r="AT542" s="215" t="s">
        <v>293</v>
      </c>
      <c r="AU542" s="215" t="s">
        <v>82</v>
      </c>
      <c r="AY542" s="17" t="s">
        <v>134</v>
      </c>
      <c r="BE542" s="216">
        <f>IF(N542="základní",J542,0)</f>
        <v>0</v>
      </c>
      <c r="BF542" s="216">
        <f>IF(N542="snížená",J542,0)</f>
        <v>0</v>
      </c>
      <c r="BG542" s="216">
        <f>IF(N542="zákl. přenesená",J542,0)</f>
        <v>0</v>
      </c>
      <c r="BH542" s="216">
        <f>IF(N542="sníž. přenesená",J542,0)</f>
        <v>0</v>
      </c>
      <c r="BI542" s="216">
        <f>IF(N542="nulová",J542,0)</f>
        <v>0</v>
      </c>
      <c r="BJ542" s="17" t="s">
        <v>80</v>
      </c>
      <c r="BK542" s="216">
        <f>ROUND(I542*H542,2)</f>
        <v>0</v>
      </c>
      <c r="BL542" s="17" t="s">
        <v>244</v>
      </c>
      <c r="BM542" s="215" t="s">
        <v>839</v>
      </c>
    </row>
    <row r="543" s="2" customFormat="1">
      <c r="A543" s="38"/>
      <c r="B543" s="39"/>
      <c r="C543" s="40"/>
      <c r="D543" s="217" t="s">
        <v>143</v>
      </c>
      <c r="E543" s="40"/>
      <c r="F543" s="218" t="s">
        <v>826</v>
      </c>
      <c r="G543" s="40"/>
      <c r="H543" s="40"/>
      <c r="I543" s="219"/>
      <c r="J543" s="40"/>
      <c r="K543" s="40"/>
      <c r="L543" s="44"/>
      <c r="M543" s="220"/>
      <c r="N543" s="221"/>
      <c r="O543" s="84"/>
      <c r="P543" s="84"/>
      <c r="Q543" s="84"/>
      <c r="R543" s="84"/>
      <c r="S543" s="84"/>
      <c r="T543" s="85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T543" s="17" t="s">
        <v>143</v>
      </c>
      <c r="AU543" s="17" t="s">
        <v>82</v>
      </c>
    </row>
    <row r="544" s="13" customFormat="1">
      <c r="A544" s="13"/>
      <c r="B544" s="224"/>
      <c r="C544" s="225"/>
      <c r="D544" s="217" t="s">
        <v>147</v>
      </c>
      <c r="E544" s="226" t="s">
        <v>19</v>
      </c>
      <c r="F544" s="227" t="s">
        <v>812</v>
      </c>
      <c r="G544" s="225"/>
      <c r="H544" s="228">
        <v>50.332999999999998</v>
      </c>
      <c r="I544" s="229"/>
      <c r="J544" s="225"/>
      <c r="K544" s="225"/>
      <c r="L544" s="230"/>
      <c r="M544" s="231"/>
      <c r="N544" s="232"/>
      <c r="O544" s="232"/>
      <c r="P544" s="232"/>
      <c r="Q544" s="232"/>
      <c r="R544" s="232"/>
      <c r="S544" s="232"/>
      <c r="T544" s="23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4" t="s">
        <v>147</v>
      </c>
      <c r="AU544" s="234" t="s">
        <v>82</v>
      </c>
      <c r="AV544" s="13" t="s">
        <v>82</v>
      </c>
      <c r="AW544" s="13" t="s">
        <v>33</v>
      </c>
      <c r="AX544" s="13" t="s">
        <v>72</v>
      </c>
      <c r="AY544" s="234" t="s">
        <v>134</v>
      </c>
    </row>
    <row r="545" s="13" customFormat="1">
      <c r="A545" s="13"/>
      <c r="B545" s="224"/>
      <c r="C545" s="225"/>
      <c r="D545" s="217" t="s">
        <v>147</v>
      </c>
      <c r="E545" s="226" t="s">
        <v>19</v>
      </c>
      <c r="F545" s="227" t="s">
        <v>813</v>
      </c>
      <c r="G545" s="225"/>
      <c r="H545" s="228">
        <v>5.7999999999999998</v>
      </c>
      <c r="I545" s="229"/>
      <c r="J545" s="225"/>
      <c r="K545" s="225"/>
      <c r="L545" s="230"/>
      <c r="M545" s="231"/>
      <c r="N545" s="232"/>
      <c r="O545" s="232"/>
      <c r="P545" s="232"/>
      <c r="Q545" s="232"/>
      <c r="R545" s="232"/>
      <c r="S545" s="232"/>
      <c r="T545" s="23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4" t="s">
        <v>147</v>
      </c>
      <c r="AU545" s="234" t="s">
        <v>82</v>
      </c>
      <c r="AV545" s="13" t="s">
        <v>82</v>
      </c>
      <c r="AW545" s="13" t="s">
        <v>33</v>
      </c>
      <c r="AX545" s="13" t="s">
        <v>72</v>
      </c>
      <c r="AY545" s="234" t="s">
        <v>134</v>
      </c>
    </row>
    <row r="546" s="13" customFormat="1">
      <c r="A546" s="13"/>
      <c r="B546" s="224"/>
      <c r="C546" s="225"/>
      <c r="D546" s="217" t="s">
        <v>147</v>
      </c>
      <c r="E546" s="225"/>
      <c r="F546" s="227" t="s">
        <v>840</v>
      </c>
      <c r="G546" s="225"/>
      <c r="H546" s="228">
        <v>68.537999999999997</v>
      </c>
      <c r="I546" s="229"/>
      <c r="J546" s="225"/>
      <c r="K546" s="225"/>
      <c r="L546" s="230"/>
      <c r="M546" s="231"/>
      <c r="N546" s="232"/>
      <c r="O546" s="232"/>
      <c r="P546" s="232"/>
      <c r="Q546" s="232"/>
      <c r="R546" s="232"/>
      <c r="S546" s="232"/>
      <c r="T546" s="23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4" t="s">
        <v>147</v>
      </c>
      <c r="AU546" s="234" t="s">
        <v>82</v>
      </c>
      <c r="AV546" s="13" t="s">
        <v>82</v>
      </c>
      <c r="AW546" s="13" t="s">
        <v>4</v>
      </c>
      <c r="AX546" s="13" t="s">
        <v>80</v>
      </c>
      <c r="AY546" s="234" t="s">
        <v>134</v>
      </c>
    </row>
    <row r="547" s="2" customFormat="1" ht="45" customHeight="1">
      <c r="A547" s="38"/>
      <c r="B547" s="39"/>
      <c r="C547" s="246" t="s">
        <v>841</v>
      </c>
      <c r="D547" s="246" t="s">
        <v>293</v>
      </c>
      <c r="E547" s="247" t="s">
        <v>842</v>
      </c>
      <c r="F547" s="248" t="s">
        <v>843</v>
      </c>
      <c r="G547" s="249" t="s">
        <v>217</v>
      </c>
      <c r="H547" s="250">
        <v>68.537999999999997</v>
      </c>
      <c r="I547" s="251"/>
      <c r="J547" s="252">
        <f>ROUND(I547*H547,2)</f>
        <v>0</v>
      </c>
      <c r="K547" s="248" t="s">
        <v>140</v>
      </c>
      <c r="L547" s="253"/>
      <c r="M547" s="254" t="s">
        <v>19</v>
      </c>
      <c r="N547" s="255" t="s">
        <v>43</v>
      </c>
      <c r="O547" s="84"/>
      <c r="P547" s="213">
        <f>O547*H547</f>
        <v>0</v>
      </c>
      <c r="Q547" s="213">
        <v>0.0053</v>
      </c>
      <c r="R547" s="213">
        <f>Q547*H547</f>
        <v>0.3632514</v>
      </c>
      <c r="S547" s="213">
        <v>0</v>
      </c>
      <c r="T547" s="214">
        <f>S547*H547</f>
        <v>0</v>
      </c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R547" s="215" t="s">
        <v>371</v>
      </c>
      <c r="AT547" s="215" t="s">
        <v>293</v>
      </c>
      <c r="AU547" s="215" t="s">
        <v>82</v>
      </c>
      <c r="AY547" s="17" t="s">
        <v>134</v>
      </c>
      <c r="BE547" s="216">
        <f>IF(N547="základní",J547,0)</f>
        <v>0</v>
      </c>
      <c r="BF547" s="216">
        <f>IF(N547="snížená",J547,0)</f>
        <v>0</v>
      </c>
      <c r="BG547" s="216">
        <f>IF(N547="zákl. přenesená",J547,0)</f>
        <v>0</v>
      </c>
      <c r="BH547" s="216">
        <f>IF(N547="sníž. přenesená",J547,0)</f>
        <v>0</v>
      </c>
      <c r="BI547" s="216">
        <f>IF(N547="nulová",J547,0)</f>
        <v>0</v>
      </c>
      <c r="BJ547" s="17" t="s">
        <v>80</v>
      </c>
      <c r="BK547" s="216">
        <f>ROUND(I547*H547,2)</f>
        <v>0</v>
      </c>
      <c r="BL547" s="17" t="s">
        <v>244</v>
      </c>
      <c r="BM547" s="215" t="s">
        <v>844</v>
      </c>
    </row>
    <row r="548" s="2" customFormat="1">
      <c r="A548" s="38"/>
      <c r="B548" s="39"/>
      <c r="C548" s="40"/>
      <c r="D548" s="217" t="s">
        <v>143</v>
      </c>
      <c r="E548" s="40"/>
      <c r="F548" s="218" t="s">
        <v>843</v>
      </c>
      <c r="G548" s="40"/>
      <c r="H548" s="40"/>
      <c r="I548" s="219"/>
      <c r="J548" s="40"/>
      <c r="K548" s="40"/>
      <c r="L548" s="44"/>
      <c r="M548" s="220"/>
      <c r="N548" s="221"/>
      <c r="O548" s="84"/>
      <c r="P548" s="84"/>
      <c r="Q548" s="84"/>
      <c r="R548" s="84"/>
      <c r="S548" s="84"/>
      <c r="T548" s="85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T548" s="17" t="s">
        <v>143</v>
      </c>
      <c r="AU548" s="17" t="s">
        <v>82</v>
      </c>
    </row>
    <row r="549" s="13" customFormat="1">
      <c r="A549" s="13"/>
      <c r="B549" s="224"/>
      <c r="C549" s="225"/>
      <c r="D549" s="217" t="s">
        <v>147</v>
      </c>
      <c r="E549" s="226" t="s">
        <v>19</v>
      </c>
      <c r="F549" s="227" t="s">
        <v>812</v>
      </c>
      <c r="G549" s="225"/>
      <c r="H549" s="228">
        <v>50.332999999999998</v>
      </c>
      <c r="I549" s="229"/>
      <c r="J549" s="225"/>
      <c r="K549" s="225"/>
      <c r="L549" s="230"/>
      <c r="M549" s="231"/>
      <c r="N549" s="232"/>
      <c r="O549" s="232"/>
      <c r="P549" s="232"/>
      <c r="Q549" s="232"/>
      <c r="R549" s="232"/>
      <c r="S549" s="232"/>
      <c r="T549" s="23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4" t="s">
        <v>147</v>
      </c>
      <c r="AU549" s="234" t="s">
        <v>82</v>
      </c>
      <c r="AV549" s="13" t="s">
        <v>82</v>
      </c>
      <c r="AW549" s="13" t="s">
        <v>33</v>
      </c>
      <c r="AX549" s="13" t="s">
        <v>72</v>
      </c>
      <c r="AY549" s="234" t="s">
        <v>134</v>
      </c>
    </row>
    <row r="550" s="13" customFormat="1">
      <c r="A550" s="13"/>
      <c r="B550" s="224"/>
      <c r="C550" s="225"/>
      <c r="D550" s="217" t="s">
        <v>147</v>
      </c>
      <c r="E550" s="226" t="s">
        <v>19</v>
      </c>
      <c r="F550" s="227" t="s">
        <v>813</v>
      </c>
      <c r="G550" s="225"/>
      <c r="H550" s="228">
        <v>5.7999999999999998</v>
      </c>
      <c r="I550" s="229"/>
      <c r="J550" s="225"/>
      <c r="K550" s="225"/>
      <c r="L550" s="230"/>
      <c r="M550" s="231"/>
      <c r="N550" s="232"/>
      <c r="O550" s="232"/>
      <c r="P550" s="232"/>
      <c r="Q550" s="232"/>
      <c r="R550" s="232"/>
      <c r="S550" s="232"/>
      <c r="T550" s="23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4" t="s">
        <v>147</v>
      </c>
      <c r="AU550" s="234" t="s">
        <v>82</v>
      </c>
      <c r="AV550" s="13" t="s">
        <v>82</v>
      </c>
      <c r="AW550" s="13" t="s">
        <v>33</v>
      </c>
      <c r="AX550" s="13" t="s">
        <v>72</v>
      </c>
      <c r="AY550" s="234" t="s">
        <v>134</v>
      </c>
    </row>
    <row r="551" s="13" customFormat="1">
      <c r="A551" s="13"/>
      <c r="B551" s="224"/>
      <c r="C551" s="225"/>
      <c r="D551" s="217" t="s">
        <v>147</v>
      </c>
      <c r="E551" s="225"/>
      <c r="F551" s="227" t="s">
        <v>840</v>
      </c>
      <c r="G551" s="225"/>
      <c r="H551" s="228">
        <v>68.537999999999997</v>
      </c>
      <c r="I551" s="229"/>
      <c r="J551" s="225"/>
      <c r="K551" s="225"/>
      <c r="L551" s="230"/>
      <c r="M551" s="231"/>
      <c r="N551" s="232"/>
      <c r="O551" s="232"/>
      <c r="P551" s="232"/>
      <c r="Q551" s="232"/>
      <c r="R551" s="232"/>
      <c r="S551" s="232"/>
      <c r="T551" s="23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4" t="s">
        <v>147</v>
      </c>
      <c r="AU551" s="234" t="s">
        <v>82</v>
      </c>
      <c r="AV551" s="13" t="s">
        <v>82</v>
      </c>
      <c r="AW551" s="13" t="s">
        <v>4</v>
      </c>
      <c r="AX551" s="13" t="s">
        <v>80</v>
      </c>
      <c r="AY551" s="234" t="s">
        <v>134</v>
      </c>
    </row>
    <row r="552" s="2" customFormat="1" ht="22.2" customHeight="1">
      <c r="A552" s="38"/>
      <c r="B552" s="39"/>
      <c r="C552" s="204" t="s">
        <v>845</v>
      </c>
      <c r="D552" s="204" t="s">
        <v>136</v>
      </c>
      <c r="E552" s="205" t="s">
        <v>846</v>
      </c>
      <c r="F552" s="206" t="s">
        <v>847</v>
      </c>
      <c r="G552" s="207" t="s">
        <v>217</v>
      </c>
      <c r="H552" s="208">
        <v>53.734000000000002</v>
      </c>
      <c r="I552" s="209"/>
      <c r="J552" s="210">
        <f>ROUND(I552*H552,2)</f>
        <v>0</v>
      </c>
      <c r="K552" s="206" t="s">
        <v>140</v>
      </c>
      <c r="L552" s="44"/>
      <c r="M552" s="211" t="s">
        <v>19</v>
      </c>
      <c r="N552" s="212" t="s">
        <v>43</v>
      </c>
      <c r="O552" s="84"/>
      <c r="P552" s="213">
        <f>O552*H552</f>
        <v>0</v>
      </c>
      <c r="Q552" s="213">
        <v>0</v>
      </c>
      <c r="R552" s="213">
        <f>Q552*H552</f>
        <v>0</v>
      </c>
      <c r="S552" s="213">
        <v>0</v>
      </c>
      <c r="T552" s="214">
        <f>S552*H552</f>
        <v>0</v>
      </c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R552" s="215" t="s">
        <v>244</v>
      </c>
      <c r="AT552" s="215" t="s">
        <v>136</v>
      </c>
      <c r="AU552" s="215" t="s">
        <v>82</v>
      </c>
      <c r="AY552" s="17" t="s">
        <v>134</v>
      </c>
      <c r="BE552" s="216">
        <f>IF(N552="základní",J552,0)</f>
        <v>0</v>
      </c>
      <c r="BF552" s="216">
        <f>IF(N552="snížená",J552,0)</f>
        <v>0</v>
      </c>
      <c r="BG552" s="216">
        <f>IF(N552="zákl. přenesená",J552,0)</f>
        <v>0</v>
      </c>
      <c r="BH552" s="216">
        <f>IF(N552="sníž. přenesená",J552,0)</f>
        <v>0</v>
      </c>
      <c r="BI552" s="216">
        <f>IF(N552="nulová",J552,0)</f>
        <v>0</v>
      </c>
      <c r="BJ552" s="17" t="s">
        <v>80</v>
      </c>
      <c r="BK552" s="216">
        <f>ROUND(I552*H552,2)</f>
        <v>0</v>
      </c>
      <c r="BL552" s="17" t="s">
        <v>244</v>
      </c>
      <c r="BM552" s="215" t="s">
        <v>848</v>
      </c>
    </row>
    <row r="553" s="2" customFormat="1">
      <c r="A553" s="38"/>
      <c r="B553" s="39"/>
      <c r="C553" s="40"/>
      <c r="D553" s="217" t="s">
        <v>143</v>
      </c>
      <c r="E553" s="40"/>
      <c r="F553" s="218" t="s">
        <v>849</v>
      </c>
      <c r="G553" s="40"/>
      <c r="H553" s="40"/>
      <c r="I553" s="219"/>
      <c r="J553" s="40"/>
      <c r="K553" s="40"/>
      <c r="L553" s="44"/>
      <c r="M553" s="220"/>
      <c r="N553" s="221"/>
      <c r="O553" s="84"/>
      <c r="P553" s="84"/>
      <c r="Q553" s="84"/>
      <c r="R553" s="84"/>
      <c r="S553" s="84"/>
      <c r="T553" s="85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T553" s="17" t="s">
        <v>143</v>
      </c>
      <c r="AU553" s="17" t="s">
        <v>82</v>
      </c>
    </row>
    <row r="554" s="2" customFormat="1">
      <c r="A554" s="38"/>
      <c r="B554" s="39"/>
      <c r="C554" s="40"/>
      <c r="D554" s="222" t="s">
        <v>145</v>
      </c>
      <c r="E554" s="40"/>
      <c r="F554" s="223" t="s">
        <v>850</v>
      </c>
      <c r="G554" s="40"/>
      <c r="H554" s="40"/>
      <c r="I554" s="219"/>
      <c r="J554" s="40"/>
      <c r="K554" s="40"/>
      <c r="L554" s="44"/>
      <c r="M554" s="220"/>
      <c r="N554" s="221"/>
      <c r="O554" s="84"/>
      <c r="P554" s="84"/>
      <c r="Q554" s="84"/>
      <c r="R554" s="84"/>
      <c r="S554" s="84"/>
      <c r="T554" s="85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T554" s="17" t="s">
        <v>145</v>
      </c>
      <c r="AU554" s="17" t="s">
        <v>82</v>
      </c>
    </row>
    <row r="555" s="13" customFormat="1">
      <c r="A555" s="13"/>
      <c r="B555" s="224"/>
      <c r="C555" s="225"/>
      <c r="D555" s="217" t="s">
        <v>147</v>
      </c>
      <c r="E555" s="226" t="s">
        <v>19</v>
      </c>
      <c r="F555" s="227" t="s">
        <v>851</v>
      </c>
      <c r="G555" s="225"/>
      <c r="H555" s="228">
        <v>53.734000000000002</v>
      </c>
      <c r="I555" s="229"/>
      <c r="J555" s="225"/>
      <c r="K555" s="225"/>
      <c r="L555" s="230"/>
      <c r="M555" s="231"/>
      <c r="N555" s="232"/>
      <c r="O555" s="232"/>
      <c r="P555" s="232"/>
      <c r="Q555" s="232"/>
      <c r="R555" s="232"/>
      <c r="S555" s="232"/>
      <c r="T555" s="23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4" t="s">
        <v>147</v>
      </c>
      <c r="AU555" s="234" t="s">
        <v>82</v>
      </c>
      <c r="AV555" s="13" t="s">
        <v>82</v>
      </c>
      <c r="AW555" s="13" t="s">
        <v>33</v>
      </c>
      <c r="AX555" s="13" t="s">
        <v>72</v>
      </c>
      <c r="AY555" s="234" t="s">
        <v>134</v>
      </c>
    </row>
    <row r="556" s="2" customFormat="1" ht="22.2" customHeight="1">
      <c r="A556" s="38"/>
      <c r="B556" s="39"/>
      <c r="C556" s="246" t="s">
        <v>852</v>
      </c>
      <c r="D556" s="246" t="s">
        <v>293</v>
      </c>
      <c r="E556" s="247" t="s">
        <v>853</v>
      </c>
      <c r="F556" s="248" t="s">
        <v>854</v>
      </c>
      <c r="G556" s="249" t="s">
        <v>217</v>
      </c>
      <c r="H556" s="250">
        <v>56.420999999999999</v>
      </c>
      <c r="I556" s="251"/>
      <c r="J556" s="252">
        <f>ROUND(I556*H556,2)</f>
        <v>0</v>
      </c>
      <c r="K556" s="248" t="s">
        <v>140</v>
      </c>
      <c r="L556" s="253"/>
      <c r="M556" s="254" t="s">
        <v>19</v>
      </c>
      <c r="N556" s="255" t="s">
        <v>43</v>
      </c>
      <c r="O556" s="84"/>
      <c r="P556" s="213">
        <f>O556*H556</f>
        <v>0</v>
      </c>
      <c r="Q556" s="213">
        <v>0.00050000000000000001</v>
      </c>
      <c r="R556" s="213">
        <f>Q556*H556</f>
        <v>0.028210499999999999</v>
      </c>
      <c r="S556" s="213">
        <v>0</v>
      </c>
      <c r="T556" s="214">
        <f>S556*H556</f>
        <v>0</v>
      </c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R556" s="215" t="s">
        <v>371</v>
      </c>
      <c r="AT556" s="215" t="s">
        <v>293</v>
      </c>
      <c r="AU556" s="215" t="s">
        <v>82</v>
      </c>
      <c r="AY556" s="17" t="s">
        <v>134</v>
      </c>
      <c r="BE556" s="216">
        <f>IF(N556="základní",J556,0)</f>
        <v>0</v>
      </c>
      <c r="BF556" s="216">
        <f>IF(N556="snížená",J556,0)</f>
        <v>0</v>
      </c>
      <c r="BG556" s="216">
        <f>IF(N556="zákl. přenesená",J556,0)</f>
        <v>0</v>
      </c>
      <c r="BH556" s="216">
        <f>IF(N556="sníž. přenesená",J556,0)</f>
        <v>0</v>
      </c>
      <c r="BI556" s="216">
        <f>IF(N556="nulová",J556,0)</f>
        <v>0</v>
      </c>
      <c r="BJ556" s="17" t="s">
        <v>80</v>
      </c>
      <c r="BK556" s="216">
        <f>ROUND(I556*H556,2)</f>
        <v>0</v>
      </c>
      <c r="BL556" s="17" t="s">
        <v>244</v>
      </c>
      <c r="BM556" s="215" t="s">
        <v>855</v>
      </c>
    </row>
    <row r="557" s="2" customFormat="1">
      <c r="A557" s="38"/>
      <c r="B557" s="39"/>
      <c r="C557" s="40"/>
      <c r="D557" s="217" t="s">
        <v>143</v>
      </c>
      <c r="E557" s="40"/>
      <c r="F557" s="218" t="s">
        <v>854</v>
      </c>
      <c r="G557" s="40"/>
      <c r="H557" s="40"/>
      <c r="I557" s="219"/>
      <c r="J557" s="40"/>
      <c r="K557" s="40"/>
      <c r="L557" s="44"/>
      <c r="M557" s="220"/>
      <c r="N557" s="221"/>
      <c r="O557" s="84"/>
      <c r="P557" s="84"/>
      <c r="Q557" s="84"/>
      <c r="R557" s="84"/>
      <c r="S557" s="84"/>
      <c r="T557" s="85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T557" s="17" t="s">
        <v>143</v>
      </c>
      <c r="AU557" s="17" t="s">
        <v>82</v>
      </c>
    </row>
    <row r="558" s="13" customFormat="1">
      <c r="A558" s="13"/>
      <c r="B558" s="224"/>
      <c r="C558" s="225"/>
      <c r="D558" s="217" t="s">
        <v>147</v>
      </c>
      <c r="E558" s="225"/>
      <c r="F558" s="227" t="s">
        <v>856</v>
      </c>
      <c r="G558" s="225"/>
      <c r="H558" s="228">
        <v>56.420999999999999</v>
      </c>
      <c r="I558" s="229"/>
      <c r="J558" s="225"/>
      <c r="K558" s="225"/>
      <c r="L558" s="230"/>
      <c r="M558" s="231"/>
      <c r="N558" s="232"/>
      <c r="O558" s="232"/>
      <c r="P558" s="232"/>
      <c r="Q558" s="232"/>
      <c r="R558" s="232"/>
      <c r="S558" s="232"/>
      <c r="T558" s="23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34" t="s">
        <v>147</v>
      </c>
      <c r="AU558" s="234" t="s">
        <v>82</v>
      </c>
      <c r="AV558" s="13" t="s">
        <v>82</v>
      </c>
      <c r="AW558" s="13" t="s">
        <v>4</v>
      </c>
      <c r="AX558" s="13" t="s">
        <v>80</v>
      </c>
      <c r="AY558" s="234" t="s">
        <v>134</v>
      </c>
    </row>
    <row r="559" s="2" customFormat="1" ht="22.2" customHeight="1">
      <c r="A559" s="38"/>
      <c r="B559" s="39"/>
      <c r="C559" s="204" t="s">
        <v>857</v>
      </c>
      <c r="D559" s="204" t="s">
        <v>136</v>
      </c>
      <c r="E559" s="205" t="s">
        <v>858</v>
      </c>
      <c r="F559" s="206" t="s">
        <v>859</v>
      </c>
      <c r="G559" s="207" t="s">
        <v>195</v>
      </c>
      <c r="H559" s="208">
        <v>1.569</v>
      </c>
      <c r="I559" s="209"/>
      <c r="J559" s="210">
        <f>ROUND(I559*H559,2)</f>
        <v>0</v>
      </c>
      <c r="K559" s="206" t="s">
        <v>140</v>
      </c>
      <c r="L559" s="44"/>
      <c r="M559" s="211" t="s">
        <v>19</v>
      </c>
      <c r="N559" s="212" t="s">
        <v>43</v>
      </c>
      <c r="O559" s="84"/>
      <c r="P559" s="213">
        <f>O559*H559</f>
        <v>0</v>
      </c>
      <c r="Q559" s="213">
        <v>0</v>
      </c>
      <c r="R559" s="213">
        <f>Q559*H559</f>
        <v>0</v>
      </c>
      <c r="S559" s="213">
        <v>0</v>
      </c>
      <c r="T559" s="214">
        <f>S559*H559</f>
        <v>0</v>
      </c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R559" s="215" t="s">
        <v>244</v>
      </c>
      <c r="AT559" s="215" t="s">
        <v>136</v>
      </c>
      <c r="AU559" s="215" t="s">
        <v>82</v>
      </c>
      <c r="AY559" s="17" t="s">
        <v>134</v>
      </c>
      <c r="BE559" s="216">
        <f>IF(N559="základní",J559,0)</f>
        <v>0</v>
      </c>
      <c r="BF559" s="216">
        <f>IF(N559="snížená",J559,0)</f>
        <v>0</v>
      </c>
      <c r="BG559" s="216">
        <f>IF(N559="zákl. přenesená",J559,0)</f>
        <v>0</v>
      </c>
      <c r="BH559" s="216">
        <f>IF(N559="sníž. přenesená",J559,0)</f>
        <v>0</v>
      </c>
      <c r="BI559" s="216">
        <f>IF(N559="nulová",J559,0)</f>
        <v>0</v>
      </c>
      <c r="BJ559" s="17" t="s">
        <v>80</v>
      </c>
      <c r="BK559" s="216">
        <f>ROUND(I559*H559,2)</f>
        <v>0</v>
      </c>
      <c r="BL559" s="17" t="s">
        <v>244</v>
      </c>
      <c r="BM559" s="215" t="s">
        <v>860</v>
      </c>
    </row>
    <row r="560" s="2" customFormat="1">
      <c r="A560" s="38"/>
      <c r="B560" s="39"/>
      <c r="C560" s="40"/>
      <c r="D560" s="217" t="s">
        <v>143</v>
      </c>
      <c r="E560" s="40"/>
      <c r="F560" s="218" t="s">
        <v>861</v>
      </c>
      <c r="G560" s="40"/>
      <c r="H560" s="40"/>
      <c r="I560" s="219"/>
      <c r="J560" s="40"/>
      <c r="K560" s="40"/>
      <c r="L560" s="44"/>
      <c r="M560" s="220"/>
      <c r="N560" s="221"/>
      <c r="O560" s="84"/>
      <c r="P560" s="84"/>
      <c r="Q560" s="84"/>
      <c r="R560" s="84"/>
      <c r="S560" s="84"/>
      <c r="T560" s="85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T560" s="17" t="s">
        <v>143</v>
      </c>
      <c r="AU560" s="17" t="s">
        <v>82</v>
      </c>
    </row>
    <row r="561" s="2" customFormat="1">
      <c r="A561" s="38"/>
      <c r="B561" s="39"/>
      <c r="C561" s="40"/>
      <c r="D561" s="222" t="s">
        <v>145</v>
      </c>
      <c r="E561" s="40"/>
      <c r="F561" s="223" t="s">
        <v>862</v>
      </c>
      <c r="G561" s="40"/>
      <c r="H561" s="40"/>
      <c r="I561" s="219"/>
      <c r="J561" s="40"/>
      <c r="K561" s="40"/>
      <c r="L561" s="44"/>
      <c r="M561" s="220"/>
      <c r="N561" s="221"/>
      <c r="O561" s="84"/>
      <c r="P561" s="84"/>
      <c r="Q561" s="84"/>
      <c r="R561" s="84"/>
      <c r="S561" s="84"/>
      <c r="T561" s="85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T561" s="17" t="s">
        <v>145</v>
      </c>
      <c r="AU561" s="17" t="s">
        <v>82</v>
      </c>
    </row>
    <row r="562" s="12" customFormat="1" ht="22.8" customHeight="1">
      <c r="A562" s="12"/>
      <c r="B562" s="188"/>
      <c r="C562" s="189"/>
      <c r="D562" s="190" t="s">
        <v>71</v>
      </c>
      <c r="E562" s="202" t="s">
        <v>863</v>
      </c>
      <c r="F562" s="202" t="s">
        <v>864</v>
      </c>
      <c r="G562" s="189"/>
      <c r="H562" s="189"/>
      <c r="I562" s="192"/>
      <c r="J562" s="203">
        <f>BK562</f>
        <v>0</v>
      </c>
      <c r="K562" s="189"/>
      <c r="L562" s="194"/>
      <c r="M562" s="195"/>
      <c r="N562" s="196"/>
      <c r="O562" s="196"/>
      <c r="P562" s="197">
        <f>SUM(P563:P601)</f>
        <v>0</v>
      </c>
      <c r="Q562" s="196"/>
      <c r="R562" s="197">
        <f>SUM(R563:R601)</f>
        <v>0.18831680000000001</v>
      </c>
      <c r="S562" s="196"/>
      <c r="T562" s="198">
        <f>SUM(T563:T601)</f>
        <v>0.013955499999999999</v>
      </c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R562" s="199" t="s">
        <v>82</v>
      </c>
      <c r="AT562" s="200" t="s">
        <v>71</v>
      </c>
      <c r="AU562" s="200" t="s">
        <v>80</v>
      </c>
      <c r="AY562" s="199" t="s">
        <v>134</v>
      </c>
      <c r="BK562" s="201">
        <f>SUM(BK563:BK601)</f>
        <v>0</v>
      </c>
    </row>
    <row r="563" s="2" customFormat="1" ht="22.2" customHeight="1">
      <c r="A563" s="38"/>
      <c r="B563" s="39"/>
      <c r="C563" s="204" t="s">
        <v>865</v>
      </c>
      <c r="D563" s="204" t="s">
        <v>136</v>
      </c>
      <c r="E563" s="205" t="s">
        <v>866</v>
      </c>
      <c r="F563" s="206" t="s">
        <v>867</v>
      </c>
      <c r="G563" s="207" t="s">
        <v>217</v>
      </c>
      <c r="H563" s="208">
        <v>7.3449999999999998</v>
      </c>
      <c r="I563" s="209"/>
      <c r="J563" s="210">
        <f>ROUND(I563*H563,2)</f>
        <v>0</v>
      </c>
      <c r="K563" s="206" t="s">
        <v>140</v>
      </c>
      <c r="L563" s="44"/>
      <c r="M563" s="211" t="s">
        <v>19</v>
      </c>
      <c r="N563" s="212" t="s">
        <v>43</v>
      </c>
      <c r="O563" s="84"/>
      <c r="P563" s="213">
        <f>O563*H563</f>
        <v>0</v>
      </c>
      <c r="Q563" s="213">
        <v>0</v>
      </c>
      <c r="R563" s="213">
        <f>Q563*H563</f>
        <v>0</v>
      </c>
      <c r="S563" s="213">
        <v>0.0019</v>
      </c>
      <c r="T563" s="214">
        <f>S563*H563</f>
        <v>0.013955499999999999</v>
      </c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R563" s="215" t="s">
        <v>244</v>
      </c>
      <c r="AT563" s="215" t="s">
        <v>136</v>
      </c>
      <c r="AU563" s="215" t="s">
        <v>82</v>
      </c>
      <c r="AY563" s="17" t="s">
        <v>134</v>
      </c>
      <c r="BE563" s="216">
        <f>IF(N563="základní",J563,0)</f>
        <v>0</v>
      </c>
      <c r="BF563" s="216">
        <f>IF(N563="snížená",J563,0)</f>
        <v>0</v>
      </c>
      <c r="BG563" s="216">
        <f>IF(N563="zákl. přenesená",J563,0)</f>
        <v>0</v>
      </c>
      <c r="BH563" s="216">
        <f>IF(N563="sníž. přenesená",J563,0)</f>
        <v>0</v>
      </c>
      <c r="BI563" s="216">
        <f>IF(N563="nulová",J563,0)</f>
        <v>0</v>
      </c>
      <c r="BJ563" s="17" t="s">
        <v>80</v>
      </c>
      <c r="BK563" s="216">
        <f>ROUND(I563*H563,2)</f>
        <v>0</v>
      </c>
      <c r="BL563" s="17" t="s">
        <v>244</v>
      </c>
      <c r="BM563" s="215" t="s">
        <v>868</v>
      </c>
    </row>
    <row r="564" s="2" customFormat="1">
      <c r="A564" s="38"/>
      <c r="B564" s="39"/>
      <c r="C564" s="40"/>
      <c r="D564" s="217" t="s">
        <v>143</v>
      </c>
      <c r="E564" s="40"/>
      <c r="F564" s="218" t="s">
        <v>869</v>
      </c>
      <c r="G564" s="40"/>
      <c r="H564" s="40"/>
      <c r="I564" s="219"/>
      <c r="J564" s="40"/>
      <c r="K564" s="40"/>
      <c r="L564" s="44"/>
      <c r="M564" s="220"/>
      <c r="N564" s="221"/>
      <c r="O564" s="84"/>
      <c r="P564" s="84"/>
      <c r="Q564" s="84"/>
      <c r="R564" s="84"/>
      <c r="S564" s="84"/>
      <c r="T564" s="85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T564" s="17" t="s">
        <v>143</v>
      </c>
      <c r="AU564" s="17" t="s">
        <v>82</v>
      </c>
    </row>
    <row r="565" s="2" customFormat="1">
      <c r="A565" s="38"/>
      <c r="B565" s="39"/>
      <c r="C565" s="40"/>
      <c r="D565" s="222" t="s">
        <v>145</v>
      </c>
      <c r="E565" s="40"/>
      <c r="F565" s="223" t="s">
        <v>870</v>
      </c>
      <c r="G565" s="40"/>
      <c r="H565" s="40"/>
      <c r="I565" s="219"/>
      <c r="J565" s="40"/>
      <c r="K565" s="40"/>
      <c r="L565" s="44"/>
      <c r="M565" s="220"/>
      <c r="N565" s="221"/>
      <c r="O565" s="84"/>
      <c r="P565" s="84"/>
      <c r="Q565" s="84"/>
      <c r="R565" s="84"/>
      <c r="S565" s="84"/>
      <c r="T565" s="85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T565" s="17" t="s">
        <v>145</v>
      </c>
      <c r="AU565" s="17" t="s">
        <v>82</v>
      </c>
    </row>
    <row r="566" s="14" customFormat="1">
      <c r="A566" s="14"/>
      <c r="B566" s="236"/>
      <c r="C566" s="237"/>
      <c r="D566" s="217" t="s">
        <v>147</v>
      </c>
      <c r="E566" s="238" t="s">
        <v>19</v>
      </c>
      <c r="F566" s="239" t="s">
        <v>871</v>
      </c>
      <c r="G566" s="237"/>
      <c r="H566" s="238" t="s">
        <v>19</v>
      </c>
      <c r="I566" s="240"/>
      <c r="J566" s="237"/>
      <c r="K566" s="237"/>
      <c r="L566" s="241"/>
      <c r="M566" s="242"/>
      <c r="N566" s="243"/>
      <c r="O566" s="243"/>
      <c r="P566" s="243"/>
      <c r="Q566" s="243"/>
      <c r="R566" s="243"/>
      <c r="S566" s="243"/>
      <c r="T566" s="24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45" t="s">
        <v>147</v>
      </c>
      <c r="AU566" s="245" t="s">
        <v>82</v>
      </c>
      <c r="AV566" s="14" t="s">
        <v>80</v>
      </c>
      <c r="AW566" s="14" t="s">
        <v>33</v>
      </c>
      <c r="AX566" s="14" t="s">
        <v>72</v>
      </c>
      <c r="AY566" s="245" t="s">
        <v>134</v>
      </c>
    </row>
    <row r="567" s="13" customFormat="1">
      <c r="A567" s="13"/>
      <c r="B567" s="224"/>
      <c r="C567" s="225"/>
      <c r="D567" s="217" t="s">
        <v>147</v>
      </c>
      <c r="E567" s="226" t="s">
        <v>19</v>
      </c>
      <c r="F567" s="227" t="s">
        <v>872</v>
      </c>
      <c r="G567" s="225"/>
      <c r="H567" s="228">
        <v>7.3449999999999998</v>
      </c>
      <c r="I567" s="229"/>
      <c r="J567" s="225"/>
      <c r="K567" s="225"/>
      <c r="L567" s="230"/>
      <c r="M567" s="231"/>
      <c r="N567" s="232"/>
      <c r="O567" s="232"/>
      <c r="P567" s="232"/>
      <c r="Q567" s="232"/>
      <c r="R567" s="232"/>
      <c r="S567" s="232"/>
      <c r="T567" s="23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4" t="s">
        <v>147</v>
      </c>
      <c r="AU567" s="234" t="s">
        <v>82</v>
      </c>
      <c r="AV567" s="13" t="s">
        <v>82</v>
      </c>
      <c r="AW567" s="13" t="s">
        <v>33</v>
      </c>
      <c r="AX567" s="13" t="s">
        <v>72</v>
      </c>
      <c r="AY567" s="234" t="s">
        <v>134</v>
      </c>
    </row>
    <row r="568" s="2" customFormat="1" ht="22.2" customHeight="1">
      <c r="A568" s="38"/>
      <c r="B568" s="39"/>
      <c r="C568" s="204" t="s">
        <v>873</v>
      </c>
      <c r="D568" s="204" t="s">
        <v>136</v>
      </c>
      <c r="E568" s="205" t="s">
        <v>874</v>
      </c>
      <c r="F568" s="206" t="s">
        <v>875</v>
      </c>
      <c r="G568" s="207" t="s">
        <v>217</v>
      </c>
      <c r="H568" s="208">
        <v>2.8079999999999998</v>
      </c>
      <c r="I568" s="209"/>
      <c r="J568" s="210">
        <f>ROUND(I568*H568,2)</f>
        <v>0</v>
      </c>
      <c r="K568" s="206" t="s">
        <v>140</v>
      </c>
      <c r="L568" s="44"/>
      <c r="M568" s="211" t="s">
        <v>19</v>
      </c>
      <c r="N568" s="212" t="s">
        <v>43</v>
      </c>
      <c r="O568" s="84"/>
      <c r="P568" s="213">
        <f>O568*H568</f>
        <v>0</v>
      </c>
      <c r="Q568" s="213">
        <v>0.0060000000000000001</v>
      </c>
      <c r="R568" s="213">
        <f>Q568*H568</f>
        <v>0.016847999999999998</v>
      </c>
      <c r="S568" s="213">
        <v>0</v>
      </c>
      <c r="T568" s="214">
        <f>S568*H568</f>
        <v>0</v>
      </c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R568" s="215" t="s">
        <v>244</v>
      </c>
      <c r="AT568" s="215" t="s">
        <v>136</v>
      </c>
      <c r="AU568" s="215" t="s">
        <v>82</v>
      </c>
      <c r="AY568" s="17" t="s">
        <v>134</v>
      </c>
      <c r="BE568" s="216">
        <f>IF(N568="základní",J568,0)</f>
        <v>0</v>
      </c>
      <c r="BF568" s="216">
        <f>IF(N568="snížená",J568,0)</f>
        <v>0</v>
      </c>
      <c r="BG568" s="216">
        <f>IF(N568="zákl. přenesená",J568,0)</f>
        <v>0</v>
      </c>
      <c r="BH568" s="216">
        <f>IF(N568="sníž. přenesená",J568,0)</f>
        <v>0</v>
      </c>
      <c r="BI568" s="216">
        <f>IF(N568="nulová",J568,0)</f>
        <v>0</v>
      </c>
      <c r="BJ568" s="17" t="s">
        <v>80</v>
      </c>
      <c r="BK568" s="216">
        <f>ROUND(I568*H568,2)</f>
        <v>0</v>
      </c>
      <c r="BL568" s="17" t="s">
        <v>244</v>
      </c>
      <c r="BM568" s="215" t="s">
        <v>876</v>
      </c>
    </row>
    <row r="569" s="2" customFormat="1">
      <c r="A569" s="38"/>
      <c r="B569" s="39"/>
      <c r="C569" s="40"/>
      <c r="D569" s="217" t="s">
        <v>143</v>
      </c>
      <c r="E569" s="40"/>
      <c r="F569" s="218" t="s">
        <v>877</v>
      </c>
      <c r="G569" s="40"/>
      <c r="H569" s="40"/>
      <c r="I569" s="219"/>
      <c r="J569" s="40"/>
      <c r="K569" s="40"/>
      <c r="L569" s="44"/>
      <c r="M569" s="220"/>
      <c r="N569" s="221"/>
      <c r="O569" s="84"/>
      <c r="P569" s="84"/>
      <c r="Q569" s="84"/>
      <c r="R569" s="84"/>
      <c r="S569" s="84"/>
      <c r="T569" s="85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T569" s="17" t="s">
        <v>143</v>
      </c>
      <c r="AU569" s="17" t="s">
        <v>82</v>
      </c>
    </row>
    <row r="570" s="2" customFormat="1">
      <c r="A570" s="38"/>
      <c r="B570" s="39"/>
      <c r="C570" s="40"/>
      <c r="D570" s="222" t="s">
        <v>145</v>
      </c>
      <c r="E570" s="40"/>
      <c r="F570" s="223" t="s">
        <v>878</v>
      </c>
      <c r="G570" s="40"/>
      <c r="H570" s="40"/>
      <c r="I570" s="219"/>
      <c r="J570" s="40"/>
      <c r="K570" s="40"/>
      <c r="L570" s="44"/>
      <c r="M570" s="220"/>
      <c r="N570" s="221"/>
      <c r="O570" s="84"/>
      <c r="P570" s="84"/>
      <c r="Q570" s="84"/>
      <c r="R570" s="84"/>
      <c r="S570" s="84"/>
      <c r="T570" s="85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T570" s="17" t="s">
        <v>145</v>
      </c>
      <c r="AU570" s="17" t="s">
        <v>82</v>
      </c>
    </row>
    <row r="571" s="14" customFormat="1">
      <c r="A571" s="14"/>
      <c r="B571" s="236"/>
      <c r="C571" s="237"/>
      <c r="D571" s="217" t="s">
        <v>147</v>
      </c>
      <c r="E571" s="238" t="s">
        <v>19</v>
      </c>
      <c r="F571" s="239" t="s">
        <v>879</v>
      </c>
      <c r="G571" s="237"/>
      <c r="H571" s="238" t="s">
        <v>19</v>
      </c>
      <c r="I571" s="240"/>
      <c r="J571" s="237"/>
      <c r="K571" s="237"/>
      <c r="L571" s="241"/>
      <c r="M571" s="242"/>
      <c r="N571" s="243"/>
      <c r="O571" s="243"/>
      <c r="P571" s="243"/>
      <c r="Q571" s="243"/>
      <c r="R571" s="243"/>
      <c r="S571" s="243"/>
      <c r="T571" s="24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45" t="s">
        <v>147</v>
      </c>
      <c r="AU571" s="245" t="s">
        <v>82</v>
      </c>
      <c r="AV571" s="14" t="s">
        <v>80</v>
      </c>
      <c r="AW571" s="14" t="s">
        <v>33</v>
      </c>
      <c r="AX571" s="14" t="s">
        <v>72</v>
      </c>
      <c r="AY571" s="245" t="s">
        <v>134</v>
      </c>
    </row>
    <row r="572" s="13" customFormat="1">
      <c r="A572" s="13"/>
      <c r="B572" s="224"/>
      <c r="C572" s="225"/>
      <c r="D572" s="217" t="s">
        <v>147</v>
      </c>
      <c r="E572" s="226" t="s">
        <v>19</v>
      </c>
      <c r="F572" s="227" t="s">
        <v>880</v>
      </c>
      <c r="G572" s="225"/>
      <c r="H572" s="228">
        <v>2.8079999999999998</v>
      </c>
      <c r="I572" s="229"/>
      <c r="J572" s="225"/>
      <c r="K572" s="225"/>
      <c r="L572" s="230"/>
      <c r="M572" s="231"/>
      <c r="N572" s="232"/>
      <c r="O572" s="232"/>
      <c r="P572" s="232"/>
      <c r="Q572" s="232"/>
      <c r="R572" s="232"/>
      <c r="S572" s="232"/>
      <c r="T572" s="23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34" t="s">
        <v>147</v>
      </c>
      <c r="AU572" s="234" t="s">
        <v>82</v>
      </c>
      <c r="AV572" s="13" t="s">
        <v>82</v>
      </c>
      <c r="AW572" s="13" t="s">
        <v>33</v>
      </c>
      <c r="AX572" s="13" t="s">
        <v>72</v>
      </c>
      <c r="AY572" s="234" t="s">
        <v>134</v>
      </c>
    </row>
    <row r="573" s="2" customFormat="1" ht="22.2" customHeight="1">
      <c r="A573" s="38"/>
      <c r="B573" s="39"/>
      <c r="C573" s="246" t="s">
        <v>881</v>
      </c>
      <c r="D573" s="246" t="s">
        <v>293</v>
      </c>
      <c r="E573" s="247" t="s">
        <v>882</v>
      </c>
      <c r="F573" s="248" t="s">
        <v>883</v>
      </c>
      <c r="G573" s="249" t="s">
        <v>217</v>
      </c>
      <c r="H573" s="250">
        <v>2.948</v>
      </c>
      <c r="I573" s="251"/>
      <c r="J573" s="252">
        <f>ROUND(I573*H573,2)</f>
        <v>0</v>
      </c>
      <c r="K573" s="248" t="s">
        <v>140</v>
      </c>
      <c r="L573" s="253"/>
      <c r="M573" s="254" t="s">
        <v>19</v>
      </c>
      <c r="N573" s="255" t="s">
        <v>43</v>
      </c>
      <c r="O573" s="84"/>
      <c r="P573" s="213">
        <f>O573*H573</f>
        <v>0</v>
      </c>
      <c r="Q573" s="213">
        <v>0.0050000000000000001</v>
      </c>
      <c r="R573" s="213">
        <f>Q573*H573</f>
        <v>0.01474</v>
      </c>
      <c r="S573" s="213">
        <v>0</v>
      </c>
      <c r="T573" s="214">
        <f>S573*H573</f>
        <v>0</v>
      </c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R573" s="215" t="s">
        <v>371</v>
      </c>
      <c r="AT573" s="215" t="s">
        <v>293</v>
      </c>
      <c r="AU573" s="215" t="s">
        <v>82</v>
      </c>
      <c r="AY573" s="17" t="s">
        <v>134</v>
      </c>
      <c r="BE573" s="216">
        <f>IF(N573="základní",J573,0)</f>
        <v>0</v>
      </c>
      <c r="BF573" s="216">
        <f>IF(N573="snížená",J573,0)</f>
        <v>0</v>
      </c>
      <c r="BG573" s="216">
        <f>IF(N573="zákl. přenesená",J573,0)</f>
        <v>0</v>
      </c>
      <c r="BH573" s="216">
        <f>IF(N573="sníž. přenesená",J573,0)</f>
        <v>0</v>
      </c>
      <c r="BI573" s="216">
        <f>IF(N573="nulová",J573,0)</f>
        <v>0</v>
      </c>
      <c r="BJ573" s="17" t="s">
        <v>80</v>
      </c>
      <c r="BK573" s="216">
        <f>ROUND(I573*H573,2)</f>
        <v>0</v>
      </c>
      <c r="BL573" s="17" t="s">
        <v>244</v>
      </c>
      <c r="BM573" s="215" t="s">
        <v>884</v>
      </c>
    </row>
    <row r="574" s="2" customFormat="1">
      <c r="A574" s="38"/>
      <c r="B574" s="39"/>
      <c r="C574" s="40"/>
      <c r="D574" s="217" t="s">
        <v>143</v>
      </c>
      <c r="E574" s="40"/>
      <c r="F574" s="218" t="s">
        <v>883</v>
      </c>
      <c r="G574" s="40"/>
      <c r="H574" s="40"/>
      <c r="I574" s="219"/>
      <c r="J574" s="40"/>
      <c r="K574" s="40"/>
      <c r="L574" s="44"/>
      <c r="M574" s="220"/>
      <c r="N574" s="221"/>
      <c r="O574" s="84"/>
      <c r="P574" s="84"/>
      <c r="Q574" s="84"/>
      <c r="R574" s="84"/>
      <c r="S574" s="84"/>
      <c r="T574" s="85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T574" s="17" t="s">
        <v>143</v>
      </c>
      <c r="AU574" s="17" t="s">
        <v>82</v>
      </c>
    </row>
    <row r="575" s="13" customFormat="1">
      <c r="A575" s="13"/>
      <c r="B575" s="224"/>
      <c r="C575" s="225"/>
      <c r="D575" s="217" t="s">
        <v>147</v>
      </c>
      <c r="E575" s="226" t="s">
        <v>19</v>
      </c>
      <c r="F575" s="227" t="s">
        <v>880</v>
      </c>
      <c r="G575" s="225"/>
      <c r="H575" s="228">
        <v>2.8079999999999998</v>
      </c>
      <c r="I575" s="229"/>
      <c r="J575" s="225"/>
      <c r="K575" s="225"/>
      <c r="L575" s="230"/>
      <c r="M575" s="231"/>
      <c r="N575" s="232"/>
      <c r="O575" s="232"/>
      <c r="P575" s="232"/>
      <c r="Q575" s="232"/>
      <c r="R575" s="232"/>
      <c r="S575" s="232"/>
      <c r="T575" s="23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34" t="s">
        <v>147</v>
      </c>
      <c r="AU575" s="234" t="s">
        <v>82</v>
      </c>
      <c r="AV575" s="13" t="s">
        <v>82</v>
      </c>
      <c r="AW575" s="13" t="s">
        <v>33</v>
      </c>
      <c r="AX575" s="13" t="s">
        <v>72</v>
      </c>
      <c r="AY575" s="234" t="s">
        <v>134</v>
      </c>
    </row>
    <row r="576" s="13" customFormat="1">
      <c r="A576" s="13"/>
      <c r="B576" s="224"/>
      <c r="C576" s="225"/>
      <c r="D576" s="217" t="s">
        <v>147</v>
      </c>
      <c r="E576" s="225"/>
      <c r="F576" s="227" t="s">
        <v>885</v>
      </c>
      <c r="G576" s="225"/>
      <c r="H576" s="228">
        <v>2.948</v>
      </c>
      <c r="I576" s="229"/>
      <c r="J576" s="225"/>
      <c r="K576" s="225"/>
      <c r="L576" s="230"/>
      <c r="M576" s="231"/>
      <c r="N576" s="232"/>
      <c r="O576" s="232"/>
      <c r="P576" s="232"/>
      <c r="Q576" s="232"/>
      <c r="R576" s="232"/>
      <c r="S576" s="232"/>
      <c r="T576" s="23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34" t="s">
        <v>147</v>
      </c>
      <c r="AU576" s="234" t="s">
        <v>82</v>
      </c>
      <c r="AV576" s="13" t="s">
        <v>82</v>
      </c>
      <c r="AW576" s="13" t="s">
        <v>4</v>
      </c>
      <c r="AX576" s="13" t="s">
        <v>80</v>
      </c>
      <c r="AY576" s="234" t="s">
        <v>134</v>
      </c>
    </row>
    <row r="577" s="2" customFormat="1" ht="22.2" customHeight="1">
      <c r="A577" s="38"/>
      <c r="B577" s="39"/>
      <c r="C577" s="204" t="s">
        <v>886</v>
      </c>
      <c r="D577" s="204" t="s">
        <v>136</v>
      </c>
      <c r="E577" s="205" t="s">
        <v>887</v>
      </c>
      <c r="F577" s="206" t="s">
        <v>888</v>
      </c>
      <c r="G577" s="207" t="s">
        <v>217</v>
      </c>
      <c r="H577" s="208">
        <v>40.899999999999999</v>
      </c>
      <c r="I577" s="209"/>
      <c r="J577" s="210">
        <f>ROUND(I577*H577,2)</f>
        <v>0</v>
      </c>
      <c r="K577" s="206" t="s">
        <v>140</v>
      </c>
      <c r="L577" s="44"/>
      <c r="M577" s="211" t="s">
        <v>19</v>
      </c>
      <c r="N577" s="212" t="s">
        <v>43</v>
      </c>
      <c r="O577" s="84"/>
      <c r="P577" s="213">
        <f>O577*H577</f>
        <v>0</v>
      </c>
      <c r="Q577" s="213">
        <v>0</v>
      </c>
      <c r="R577" s="213">
        <f>Q577*H577</f>
        <v>0</v>
      </c>
      <c r="S577" s="213">
        <v>0</v>
      </c>
      <c r="T577" s="214">
        <f>S577*H577</f>
        <v>0</v>
      </c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R577" s="215" t="s">
        <v>244</v>
      </c>
      <c r="AT577" s="215" t="s">
        <v>136</v>
      </c>
      <c r="AU577" s="215" t="s">
        <v>82</v>
      </c>
      <c r="AY577" s="17" t="s">
        <v>134</v>
      </c>
      <c r="BE577" s="216">
        <f>IF(N577="základní",J577,0)</f>
        <v>0</v>
      </c>
      <c r="BF577" s="216">
        <f>IF(N577="snížená",J577,0)</f>
        <v>0</v>
      </c>
      <c r="BG577" s="216">
        <f>IF(N577="zákl. přenesená",J577,0)</f>
        <v>0</v>
      </c>
      <c r="BH577" s="216">
        <f>IF(N577="sníž. přenesená",J577,0)</f>
        <v>0</v>
      </c>
      <c r="BI577" s="216">
        <f>IF(N577="nulová",J577,0)</f>
        <v>0</v>
      </c>
      <c r="BJ577" s="17" t="s">
        <v>80</v>
      </c>
      <c r="BK577" s="216">
        <f>ROUND(I577*H577,2)</f>
        <v>0</v>
      </c>
      <c r="BL577" s="17" t="s">
        <v>244</v>
      </c>
      <c r="BM577" s="215" t="s">
        <v>889</v>
      </c>
    </row>
    <row r="578" s="2" customFormat="1">
      <c r="A578" s="38"/>
      <c r="B578" s="39"/>
      <c r="C578" s="40"/>
      <c r="D578" s="217" t="s">
        <v>143</v>
      </c>
      <c r="E578" s="40"/>
      <c r="F578" s="218" t="s">
        <v>890</v>
      </c>
      <c r="G578" s="40"/>
      <c r="H578" s="40"/>
      <c r="I578" s="219"/>
      <c r="J578" s="40"/>
      <c r="K578" s="40"/>
      <c r="L578" s="44"/>
      <c r="M578" s="220"/>
      <c r="N578" s="221"/>
      <c r="O578" s="84"/>
      <c r="P578" s="84"/>
      <c r="Q578" s="84"/>
      <c r="R578" s="84"/>
      <c r="S578" s="84"/>
      <c r="T578" s="85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T578" s="17" t="s">
        <v>143</v>
      </c>
      <c r="AU578" s="17" t="s">
        <v>82</v>
      </c>
    </row>
    <row r="579" s="2" customFormat="1">
      <c r="A579" s="38"/>
      <c r="B579" s="39"/>
      <c r="C579" s="40"/>
      <c r="D579" s="222" t="s">
        <v>145</v>
      </c>
      <c r="E579" s="40"/>
      <c r="F579" s="223" t="s">
        <v>891</v>
      </c>
      <c r="G579" s="40"/>
      <c r="H579" s="40"/>
      <c r="I579" s="219"/>
      <c r="J579" s="40"/>
      <c r="K579" s="40"/>
      <c r="L579" s="44"/>
      <c r="M579" s="220"/>
      <c r="N579" s="221"/>
      <c r="O579" s="84"/>
      <c r="P579" s="84"/>
      <c r="Q579" s="84"/>
      <c r="R579" s="84"/>
      <c r="S579" s="84"/>
      <c r="T579" s="85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T579" s="17" t="s">
        <v>145</v>
      </c>
      <c r="AU579" s="17" t="s">
        <v>82</v>
      </c>
    </row>
    <row r="580" s="14" customFormat="1">
      <c r="A580" s="14"/>
      <c r="B580" s="236"/>
      <c r="C580" s="237"/>
      <c r="D580" s="217" t="s">
        <v>147</v>
      </c>
      <c r="E580" s="238" t="s">
        <v>19</v>
      </c>
      <c r="F580" s="239" t="s">
        <v>892</v>
      </c>
      <c r="G580" s="237"/>
      <c r="H580" s="238" t="s">
        <v>19</v>
      </c>
      <c r="I580" s="240"/>
      <c r="J580" s="237"/>
      <c r="K580" s="237"/>
      <c r="L580" s="241"/>
      <c r="M580" s="242"/>
      <c r="N580" s="243"/>
      <c r="O580" s="243"/>
      <c r="P580" s="243"/>
      <c r="Q580" s="243"/>
      <c r="R580" s="243"/>
      <c r="S580" s="243"/>
      <c r="T580" s="24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45" t="s">
        <v>147</v>
      </c>
      <c r="AU580" s="245" t="s">
        <v>82</v>
      </c>
      <c r="AV580" s="14" t="s">
        <v>80</v>
      </c>
      <c r="AW580" s="14" t="s">
        <v>33</v>
      </c>
      <c r="AX580" s="14" t="s">
        <v>72</v>
      </c>
      <c r="AY580" s="245" t="s">
        <v>134</v>
      </c>
    </row>
    <row r="581" s="14" customFormat="1">
      <c r="A581" s="14"/>
      <c r="B581" s="236"/>
      <c r="C581" s="237"/>
      <c r="D581" s="217" t="s">
        <v>147</v>
      </c>
      <c r="E581" s="238" t="s">
        <v>19</v>
      </c>
      <c r="F581" s="239" t="s">
        <v>893</v>
      </c>
      <c r="G581" s="237"/>
      <c r="H581" s="238" t="s">
        <v>19</v>
      </c>
      <c r="I581" s="240"/>
      <c r="J581" s="237"/>
      <c r="K581" s="237"/>
      <c r="L581" s="241"/>
      <c r="M581" s="242"/>
      <c r="N581" s="243"/>
      <c r="O581" s="243"/>
      <c r="P581" s="243"/>
      <c r="Q581" s="243"/>
      <c r="R581" s="243"/>
      <c r="S581" s="243"/>
      <c r="T581" s="24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45" t="s">
        <v>147</v>
      </c>
      <c r="AU581" s="245" t="s">
        <v>82</v>
      </c>
      <c r="AV581" s="14" t="s">
        <v>80</v>
      </c>
      <c r="AW581" s="14" t="s">
        <v>33</v>
      </c>
      <c r="AX581" s="14" t="s">
        <v>72</v>
      </c>
      <c r="AY581" s="245" t="s">
        <v>134</v>
      </c>
    </row>
    <row r="582" s="13" customFormat="1">
      <c r="A582" s="13"/>
      <c r="B582" s="224"/>
      <c r="C582" s="225"/>
      <c r="D582" s="217" t="s">
        <v>147</v>
      </c>
      <c r="E582" s="226" t="s">
        <v>19</v>
      </c>
      <c r="F582" s="227" t="s">
        <v>894</v>
      </c>
      <c r="G582" s="225"/>
      <c r="H582" s="228">
        <v>14.300000000000001</v>
      </c>
      <c r="I582" s="229"/>
      <c r="J582" s="225"/>
      <c r="K582" s="225"/>
      <c r="L582" s="230"/>
      <c r="M582" s="231"/>
      <c r="N582" s="232"/>
      <c r="O582" s="232"/>
      <c r="P582" s="232"/>
      <c r="Q582" s="232"/>
      <c r="R582" s="232"/>
      <c r="S582" s="232"/>
      <c r="T582" s="23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34" t="s">
        <v>147</v>
      </c>
      <c r="AU582" s="234" t="s">
        <v>82</v>
      </c>
      <c r="AV582" s="13" t="s">
        <v>82</v>
      </c>
      <c r="AW582" s="13" t="s">
        <v>33</v>
      </c>
      <c r="AX582" s="13" t="s">
        <v>72</v>
      </c>
      <c r="AY582" s="234" t="s">
        <v>134</v>
      </c>
    </row>
    <row r="583" s="13" customFormat="1">
      <c r="A583" s="13"/>
      <c r="B583" s="224"/>
      <c r="C583" s="225"/>
      <c r="D583" s="217" t="s">
        <v>147</v>
      </c>
      <c r="E583" s="226" t="s">
        <v>19</v>
      </c>
      <c r="F583" s="227" t="s">
        <v>895</v>
      </c>
      <c r="G583" s="225"/>
      <c r="H583" s="228">
        <v>-1.8</v>
      </c>
      <c r="I583" s="229"/>
      <c r="J583" s="225"/>
      <c r="K583" s="225"/>
      <c r="L583" s="230"/>
      <c r="M583" s="231"/>
      <c r="N583" s="232"/>
      <c r="O583" s="232"/>
      <c r="P583" s="232"/>
      <c r="Q583" s="232"/>
      <c r="R583" s="232"/>
      <c r="S583" s="232"/>
      <c r="T583" s="23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4" t="s">
        <v>147</v>
      </c>
      <c r="AU583" s="234" t="s">
        <v>82</v>
      </c>
      <c r="AV583" s="13" t="s">
        <v>82</v>
      </c>
      <c r="AW583" s="13" t="s">
        <v>33</v>
      </c>
      <c r="AX583" s="13" t="s">
        <v>72</v>
      </c>
      <c r="AY583" s="234" t="s">
        <v>134</v>
      </c>
    </row>
    <row r="584" s="13" customFormat="1">
      <c r="A584" s="13"/>
      <c r="B584" s="224"/>
      <c r="C584" s="225"/>
      <c r="D584" s="217" t="s">
        <v>147</v>
      </c>
      <c r="E584" s="226" t="s">
        <v>19</v>
      </c>
      <c r="F584" s="227" t="s">
        <v>896</v>
      </c>
      <c r="G584" s="225"/>
      <c r="H584" s="228">
        <v>28.399999999999999</v>
      </c>
      <c r="I584" s="229"/>
      <c r="J584" s="225"/>
      <c r="K584" s="225"/>
      <c r="L584" s="230"/>
      <c r="M584" s="231"/>
      <c r="N584" s="232"/>
      <c r="O584" s="232"/>
      <c r="P584" s="232"/>
      <c r="Q584" s="232"/>
      <c r="R584" s="232"/>
      <c r="S584" s="232"/>
      <c r="T584" s="23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34" t="s">
        <v>147</v>
      </c>
      <c r="AU584" s="234" t="s">
        <v>82</v>
      </c>
      <c r="AV584" s="13" t="s">
        <v>82</v>
      </c>
      <c r="AW584" s="13" t="s">
        <v>33</v>
      </c>
      <c r="AX584" s="13" t="s">
        <v>72</v>
      </c>
      <c r="AY584" s="234" t="s">
        <v>134</v>
      </c>
    </row>
    <row r="585" s="2" customFormat="1" ht="22.2" customHeight="1">
      <c r="A585" s="38"/>
      <c r="B585" s="39"/>
      <c r="C585" s="246" t="s">
        <v>897</v>
      </c>
      <c r="D585" s="246" t="s">
        <v>293</v>
      </c>
      <c r="E585" s="247" t="s">
        <v>898</v>
      </c>
      <c r="F585" s="248" t="s">
        <v>899</v>
      </c>
      <c r="G585" s="249" t="s">
        <v>217</v>
      </c>
      <c r="H585" s="250">
        <v>42.945</v>
      </c>
      <c r="I585" s="251"/>
      <c r="J585" s="252">
        <f>ROUND(I585*H585,2)</f>
        <v>0</v>
      </c>
      <c r="K585" s="248" t="s">
        <v>140</v>
      </c>
      <c r="L585" s="253"/>
      <c r="M585" s="254" t="s">
        <v>19</v>
      </c>
      <c r="N585" s="255" t="s">
        <v>43</v>
      </c>
      <c r="O585" s="84"/>
      <c r="P585" s="213">
        <f>O585*H585</f>
        <v>0</v>
      </c>
      <c r="Q585" s="213">
        <v>0.0035000000000000001</v>
      </c>
      <c r="R585" s="213">
        <f>Q585*H585</f>
        <v>0.15030750000000001</v>
      </c>
      <c r="S585" s="213">
        <v>0</v>
      </c>
      <c r="T585" s="214">
        <f>S585*H585</f>
        <v>0</v>
      </c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R585" s="215" t="s">
        <v>371</v>
      </c>
      <c r="AT585" s="215" t="s">
        <v>293</v>
      </c>
      <c r="AU585" s="215" t="s">
        <v>82</v>
      </c>
      <c r="AY585" s="17" t="s">
        <v>134</v>
      </c>
      <c r="BE585" s="216">
        <f>IF(N585="základní",J585,0)</f>
        <v>0</v>
      </c>
      <c r="BF585" s="216">
        <f>IF(N585="snížená",J585,0)</f>
        <v>0</v>
      </c>
      <c r="BG585" s="216">
        <f>IF(N585="zákl. přenesená",J585,0)</f>
        <v>0</v>
      </c>
      <c r="BH585" s="216">
        <f>IF(N585="sníž. přenesená",J585,0)</f>
        <v>0</v>
      </c>
      <c r="BI585" s="216">
        <f>IF(N585="nulová",J585,0)</f>
        <v>0</v>
      </c>
      <c r="BJ585" s="17" t="s">
        <v>80</v>
      </c>
      <c r="BK585" s="216">
        <f>ROUND(I585*H585,2)</f>
        <v>0</v>
      </c>
      <c r="BL585" s="17" t="s">
        <v>244</v>
      </c>
      <c r="BM585" s="215" t="s">
        <v>900</v>
      </c>
    </row>
    <row r="586" s="2" customFormat="1">
      <c r="A586" s="38"/>
      <c r="B586" s="39"/>
      <c r="C586" s="40"/>
      <c r="D586" s="217" t="s">
        <v>143</v>
      </c>
      <c r="E586" s="40"/>
      <c r="F586" s="218" t="s">
        <v>899</v>
      </c>
      <c r="G586" s="40"/>
      <c r="H586" s="40"/>
      <c r="I586" s="219"/>
      <c r="J586" s="40"/>
      <c r="K586" s="40"/>
      <c r="L586" s="44"/>
      <c r="M586" s="220"/>
      <c r="N586" s="221"/>
      <c r="O586" s="84"/>
      <c r="P586" s="84"/>
      <c r="Q586" s="84"/>
      <c r="R586" s="84"/>
      <c r="S586" s="84"/>
      <c r="T586" s="85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T586" s="17" t="s">
        <v>143</v>
      </c>
      <c r="AU586" s="17" t="s">
        <v>82</v>
      </c>
    </row>
    <row r="587" s="13" customFormat="1">
      <c r="A587" s="13"/>
      <c r="B587" s="224"/>
      <c r="C587" s="225"/>
      <c r="D587" s="217" t="s">
        <v>147</v>
      </c>
      <c r="E587" s="225"/>
      <c r="F587" s="227" t="s">
        <v>901</v>
      </c>
      <c r="G587" s="225"/>
      <c r="H587" s="228">
        <v>42.945</v>
      </c>
      <c r="I587" s="229"/>
      <c r="J587" s="225"/>
      <c r="K587" s="225"/>
      <c r="L587" s="230"/>
      <c r="M587" s="231"/>
      <c r="N587" s="232"/>
      <c r="O587" s="232"/>
      <c r="P587" s="232"/>
      <c r="Q587" s="232"/>
      <c r="R587" s="232"/>
      <c r="S587" s="232"/>
      <c r="T587" s="23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4" t="s">
        <v>147</v>
      </c>
      <c r="AU587" s="234" t="s">
        <v>82</v>
      </c>
      <c r="AV587" s="13" t="s">
        <v>82</v>
      </c>
      <c r="AW587" s="13" t="s">
        <v>4</v>
      </c>
      <c r="AX587" s="13" t="s">
        <v>80</v>
      </c>
      <c r="AY587" s="234" t="s">
        <v>134</v>
      </c>
    </row>
    <row r="588" s="2" customFormat="1" ht="22.2" customHeight="1">
      <c r="A588" s="38"/>
      <c r="B588" s="39"/>
      <c r="C588" s="204" t="s">
        <v>902</v>
      </c>
      <c r="D588" s="204" t="s">
        <v>136</v>
      </c>
      <c r="E588" s="205" t="s">
        <v>903</v>
      </c>
      <c r="F588" s="206" t="s">
        <v>904</v>
      </c>
      <c r="G588" s="207" t="s">
        <v>217</v>
      </c>
      <c r="H588" s="208">
        <v>40.899999999999999</v>
      </c>
      <c r="I588" s="209"/>
      <c r="J588" s="210">
        <f>ROUND(I588*H588,2)</f>
        <v>0</v>
      </c>
      <c r="K588" s="206" t="s">
        <v>140</v>
      </c>
      <c r="L588" s="44"/>
      <c r="M588" s="211" t="s">
        <v>19</v>
      </c>
      <c r="N588" s="212" t="s">
        <v>43</v>
      </c>
      <c r="O588" s="84"/>
      <c r="P588" s="213">
        <f>O588*H588</f>
        <v>0</v>
      </c>
      <c r="Q588" s="213">
        <v>1.0000000000000001E-05</v>
      </c>
      <c r="R588" s="213">
        <f>Q588*H588</f>
        <v>0.00040900000000000002</v>
      </c>
      <c r="S588" s="213">
        <v>0</v>
      </c>
      <c r="T588" s="214">
        <f>S588*H588</f>
        <v>0</v>
      </c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R588" s="215" t="s">
        <v>244</v>
      </c>
      <c r="AT588" s="215" t="s">
        <v>136</v>
      </c>
      <c r="AU588" s="215" t="s">
        <v>82</v>
      </c>
      <c r="AY588" s="17" t="s">
        <v>134</v>
      </c>
      <c r="BE588" s="216">
        <f>IF(N588="základní",J588,0)</f>
        <v>0</v>
      </c>
      <c r="BF588" s="216">
        <f>IF(N588="snížená",J588,0)</f>
        <v>0</v>
      </c>
      <c r="BG588" s="216">
        <f>IF(N588="zákl. přenesená",J588,0)</f>
        <v>0</v>
      </c>
      <c r="BH588" s="216">
        <f>IF(N588="sníž. přenesená",J588,0)</f>
        <v>0</v>
      </c>
      <c r="BI588" s="216">
        <f>IF(N588="nulová",J588,0)</f>
        <v>0</v>
      </c>
      <c r="BJ588" s="17" t="s">
        <v>80</v>
      </c>
      <c r="BK588" s="216">
        <f>ROUND(I588*H588,2)</f>
        <v>0</v>
      </c>
      <c r="BL588" s="17" t="s">
        <v>244</v>
      </c>
      <c r="BM588" s="215" t="s">
        <v>905</v>
      </c>
    </row>
    <row r="589" s="2" customFormat="1">
      <c r="A589" s="38"/>
      <c r="B589" s="39"/>
      <c r="C589" s="40"/>
      <c r="D589" s="217" t="s">
        <v>143</v>
      </c>
      <c r="E589" s="40"/>
      <c r="F589" s="218" t="s">
        <v>906</v>
      </c>
      <c r="G589" s="40"/>
      <c r="H589" s="40"/>
      <c r="I589" s="219"/>
      <c r="J589" s="40"/>
      <c r="K589" s="40"/>
      <c r="L589" s="44"/>
      <c r="M589" s="220"/>
      <c r="N589" s="221"/>
      <c r="O589" s="84"/>
      <c r="P589" s="84"/>
      <c r="Q589" s="84"/>
      <c r="R589" s="84"/>
      <c r="S589" s="84"/>
      <c r="T589" s="85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T589" s="17" t="s">
        <v>143</v>
      </c>
      <c r="AU589" s="17" t="s">
        <v>82</v>
      </c>
    </row>
    <row r="590" s="2" customFormat="1">
      <c r="A590" s="38"/>
      <c r="B590" s="39"/>
      <c r="C590" s="40"/>
      <c r="D590" s="222" t="s">
        <v>145</v>
      </c>
      <c r="E590" s="40"/>
      <c r="F590" s="223" t="s">
        <v>907</v>
      </c>
      <c r="G590" s="40"/>
      <c r="H590" s="40"/>
      <c r="I590" s="219"/>
      <c r="J590" s="40"/>
      <c r="K590" s="40"/>
      <c r="L590" s="44"/>
      <c r="M590" s="220"/>
      <c r="N590" s="221"/>
      <c r="O590" s="84"/>
      <c r="P590" s="84"/>
      <c r="Q590" s="84"/>
      <c r="R590" s="84"/>
      <c r="S590" s="84"/>
      <c r="T590" s="85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T590" s="17" t="s">
        <v>145</v>
      </c>
      <c r="AU590" s="17" t="s">
        <v>82</v>
      </c>
    </row>
    <row r="591" s="14" customFormat="1">
      <c r="A591" s="14"/>
      <c r="B591" s="236"/>
      <c r="C591" s="237"/>
      <c r="D591" s="217" t="s">
        <v>147</v>
      </c>
      <c r="E591" s="238" t="s">
        <v>19</v>
      </c>
      <c r="F591" s="239" t="s">
        <v>892</v>
      </c>
      <c r="G591" s="237"/>
      <c r="H591" s="238" t="s">
        <v>19</v>
      </c>
      <c r="I591" s="240"/>
      <c r="J591" s="237"/>
      <c r="K591" s="237"/>
      <c r="L591" s="241"/>
      <c r="M591" s="242"/>
      <c r="N591" s="243"/>
      <c r="O591" s="243"/>
      <c r="P591" s="243"/>
      <c r="Q591" s="243"/>
      <c r="R591" s="243"/>
      <c r="S591" s="243"/>
      <c r="T591" s="24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45" t="s">
        <v>147</v>
      </c>
      <c r="AU591" s="245" t="s">
        <v>82</v>
      </c>
      <c r="AV591" s="14" t="s">
        <v>80</v>
      </c>
      <c r="AW591" s="14" t="s">
        <v>33</v>
      </c>
      <c r="AX591" s="14" t="s">
        <v>72</v>
      </c>
      <c r="AY591" s="245" t="s">
        <v>134</v>
      </c>
    </row>
    <row r="592" s="14" customFormat="1">
      <c r="A592" s="14"/>
      <c r="B592" s="236"/>
      <c r="C592" s="237"/>
      <c r="D592" s="217" t="s">
        <v>147</v>
      </c>
      <c r="E592" s="238" t="s">
        <v>19</v>
      </c>
      <c r="F592" s="239" t="s">
        <v>908</v>
      </c>
      <c r="G592" s="237"/>
      <c r="H592" s="238" t="s">
        <v>19</v>
      </c>
      <c r="I592" s="240"/>
      <c r="J592" s="237"/>
      <c r="K592" s="237"/>
      <c r="L592" s="241"/>
      <c r="M592" s="242"/>
      <c r="N592" s="243"/>
      <c r="O592" s="243"/>
      <c r="P592" s="243"/>
      <c r="Q592" s="243"/>
      <c r="R592" s="243"/>
      <c r="S592" s="243"/>
      <c r="T592" s="24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45" t="s">
        <v>147</v>
      </c>
      <c r="AU592" s="245" t="s">
        <v>82</v>
      </c>
      <c r="AV592" s="14" t="s">
        <v>80</v>
      </c>
      <c r="AW592" s="14" t="s">
        <v>33</v>
      </c>
      <c r="AX592" s="14" t="s">
        <v>72</v>
      </c>
      <c r="AY592" s="245" t="s">
        <v>134</v>
      </c>
    </row>
    <row r="593" s="13" customFormat="1">
      <c r="A593" s="13"/>
      <c r="B593" s="224"/>
      <c r="C593" s="225"/>
      <c r="D593" s="217" t="s">
        <v>147</v>
      </c>
      <c r="E593" s="226" t="s">
        <v>19</v>
      </c>
      <c r="F593" s="227" t="s">
        <v>894</v>
      </c>
      <c r="G593" s="225"/>
      <c r="H593" s="228">
        <v>14.300000000000001</v>
      </c>
      <c r="I593" s="229"/>
      <c r="J593" s="225"/>
      <c r="K593" s="225"/>
      <c r="L593" s="230"/>
      <c r="M593" s="231"/>
      <c r="N593" s="232"/>
      <c r="O593" s="232"/>
      <c r="P593" s="232"/>
      <c r="Q593" s="232"/>
      <c r="R593" s="232"/>
      <c r="S593" s="232"/>
      <c r="T593" s="23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4" t="s">
        <v>147</v>
      </c>
      <c r="AU593" s="234" t="s">
        <v>82</v>
      </c>
      <c r="AV593" s="13" t="s">
        <v>82</v>
      </c>
      <c r="AW593" s="13" t="s">
        <v>33</v>
      </c>
      <c r="AX593" s="13" t="s">
        <v>72</v>
      </c>
      <c r="AY593" s="234" t="s">
        <v>134</v>
      </c>
    </row>
    <row r="594" s="13" customFormat="1">
      <c r="A594" s="13"/>
      <c r="B594" s="224"/>
      <c r="C594" s="225"/>
      <c r="D594" s="217" t="s">
        <v>147</v>
      </c>
      <c r="E594" s="226" t="s">
        <v>19</v>
      </c>
      <c r="F594" s="227" t="s">
        <v>895</v>
      </c>
      <c r="G594" s="225"/>
      <c r="H594" s="228">
        <v>-1.8</v>
      </c>
      <c r="I594" s="229"/>
      <c r="J594" s="225"/>
      <c r="K594" s="225"/>
      <c r="L594" s="230"/>
      <c r="M594" s="231"/>
      <c r="N594" s="232"/>
      <c r="O594" s="232"/>
      <c r="P594" s="232"/>
      <c r="Q594" s="232"/>
      <c r="R594" s="232"/>
      <c r="S594" s="232"/>
      <c r="T594" s="23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34" t="s">
        <v>147</v>
      </c>
      <c r="AU594" s="234" t="s">
        <v>82</v>
      </c>
      <c r="AV594" s="13" t="s">
        <v>82</v>
      </c>
      <c r="AW594" s="13" t="s">
        <v>33</v>
      </c>
      <c r="AX594" s="13" t="s">
        <v>72</v>
      </c>
      <c r="AY594" s="234" t="s">
        <v>134</v>
      </c>
    </row>
    <row r="595" s="13" customFormat="1">
      <c r="A595" s="13"/>
      <c r="B595" s="224"/>
      <c r="C595" s="225"/>
      <c r="D595" s="217" t="s">
        <v>147</v>
      </c>
      <c r="E595" s="226" t="s">
        <v>19</v>
      </c>
      <c r="F595" s="227" t="s">
        <v>896</v>
      </c>
      <c r="G595" s="225"/>
      <c r="H595" s="228">
        <v>28.399999999999999</v>
      </c>
      <c r="I595" s="229"/>
      <c r="J595" s="225"/>
      <c r="K595" s="225"/>
      <c r="L595" s="230"/>
      <c r="M595" s="231"/>
      <c r="N595" s="232"/>
      <c r="O595" s="232"/>
      <c r="P595" s="232"/>
      <c r="Q595" s="232"/>
      <c r="R595" s="232"/>
      <c r="S595" s="232"/>
      <c r="T595" s="23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34" t="s">
        <v>147</v>
      </c>
      <c r="AU595" s="234" t="s">
        <v>82</v>
      </c>
      <c r="AV595" s="13" t="s">
        <v>82</v>
      </c>
      <c r="AW595" s="13" t="s">
        <v>33</v>
      </c>
      <c r="AX595" s="13" t="s">
        <v>72</v>
      </c>
      <c r="AY595" s="234" t="s">
        <v>134</v>
      </c>
    </row>
    <row r="596" s="2" customFormat="1" ht="40.2" customHeight="1">
      <c r="A596" s="38"/>
      <c r="B596" s="39"/>
      <c r="C596" s="246" t="s">
        <v>909</v>
      </c>
      <c r="D596" s="246" t="s">
        <v>293</v>
      </c>
      <c r="E596" s="247" t="s">
        <v>910</v>
      </c>
      <c r="F596" s="248" t="s">
        <v>911</v>
      </c>
      <c r="G596" s="249" t="s">
        <v>217</v>
      </c>
      <c r="H596" s="250">
        <v>42.945</v>
      </c>
      <c r="I596" s="251"/>
      <c r="J596" s="252">
        <f>ROUND(I596*H596,2)</f>
        <v>0</v>
      </c>
      <c r="K596" s="248" t="s">
        <v>140</v>
      </c>
      <c r="L596" s="253"/>
      <c r="M596" s="254" t="s">
        <v>19</v>
      </c>
      <c r="N596" s="255" t="s">
        <v>43</v>
      </c>
      <c r="O596" s="84"/>
      <c r="P596" s="213">
        <f>O596*H596</f>
        <v>0</v>
      </c>
      <c r="Q596" s="213">
        <v>0.00013999999999999999</v>
      </c>
      <c r="R596" s="213">
        <f>Q596*H596</f>
        <v>0.0060122999999999999</v>
      </c>
      <c r="S596" s="213">
        <v>0</v>
      </c>
      <c r="T596" s="214">
        <f>S596*H596</f>
        <v>0</v>
      </c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R596" s="215" t="s">
        <v>371</v>
      </c>
      <c r="AT596" s="215" t="s">
        <v>293</v>
      </c>
      <c r="AU596" s="215" t="s">
        <v>82</v>
      </c>
      <c r="AY596" s="17" t="s">
        <v>134</v>
      </c>
      <c r="BE596" s="216">
        <f>IF(N596="základní",J596,0)</f>
        <v>0</v>
      </c>
      <c r="BF596" s="216">
        <f>IF(N596="snížená",J596,0)</f>
        <v>0</v>
      </c>
      <c r="BG596" s="216">
        <f>IF(N596="zákl. přenesená",J596,0)</f>
        <v>0</v>
      </c>
      <c r="BH596" s="216">
        <f>IF(N596="sníž. přenesená",J596,0)</f>
        <v>0</v>
      </c>
      <c r="BI596" s="216">
        <f>IF(N596="nulová",J596,0)</f>
        <v>0</v>
      </c>
      <c r="BJ596" s="17" t="s">
        <v>80</v>
      </c>
      <c r="BK596" s="216">
        <f>ROUND(I596*H596,2)</f>
        <v>0</v>
      </c>
      <c r="BL596" s="17" t="s">
        <v>244</v>
      </c>
      <c r="BM596" s="215" t="s">
        <v>912</v>
      </c>
    </row>
    <row r="597" s="2" customFormat="1">
      <c r="A597" s="38"/>
      <c r="B597" s="39"/>
      <c r="C597" s="40"/>
      <c r="D597" s="217" t="s">
        <v>143</v>
      </c>
      <c r="E597" s="40"/>
      <c r="F597" s="218" t="s">
        <v>911</v>
      </c>
      <c r="G597" s="40"/>
      <c r="H597" s="40"/>
      <c r="I597" s="219"/>
      <c r="J597" s="40"/>
      <c r="K597" s="40"/>
      <c r="L597" s="44"/>
      <c r="M597" s="220"/>
      <c r="N597" s="221"/>
      <c r="O597" s="84"/>
      <c r="P597" s="84"/>
      <c r="Q597" s="84"/>
      <c r="R597" s="84"/>
      <c r="S597" s="84"/>
      <c r="T597" s="85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T597" s="17" t="s">
        <v>143</v>
      </c>
      <c r="AU597" s="17" t="s">
        <v>82</v>
      </c>
    </row>
    <row r="598" s="13" customFormat="1">
      <c r="A598" s="13"/>
      <c r="B598" s="224"/>
      <c r="C598" s="225"/>
      <c r="D598" s="217" t="s">
        <v>147</v>
      </c>
      <c r="E598" s="225"/>
      <c r="F598" s="227" t="s">
        <v>901</v>
      </c>
      <c r="G598" s="225"/>
      <c r="H598" s="228">
        <v>42.945</v>
      </c>
      <c r="I598" s="229"/>
      <c r="J598" s="225"/>
      <c r="K598" s="225"/>
      <c r="L598" s="230"/>
      <c r="M598" s="231"/>
      <c r="N598" s="232"/>
      <c r="O598" s="232"/>
      <c r="P598" s="232"/>
      <c r="Q598" s="232"/>
      <c r="R598" s="232"/>
      <c r="S598" s="232"/>
      <c r="T598" s="23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34" t="s">
        <v>147</v>
      </c>
      <c r="AU598" s="234" t="s">
        <v>82</v>
      </c>
      <c r="AV598" s="13" t="s">
        <v>82</v>
      </c>
      <c r="AW598" s="13" t="s">
        <v>4</v>
      </c>
      <c r="AX598" s="13" t="s">
        <v>80</v>
      </c>
      <c r="AY598" s="234" t="s">
        <v>134</v>
      </c>
    </row>
    <row r="599" s="2" customFormat="1" ht="22.2" customHeight="1">
      <c r="A599" s="38"/>
      <c r="B599" s="39"/>
      <c r="C599" s="204" t="s">
        <v>913</v>
      </c>
      <c r="D599" s="204" t="s">
        <v>136</v>
      </c>
      <c r="E599" s="205" t="s">
        <v>914</v>
      </c>
      <c r="F599" s="206" t="s">
        <v>915</v>
      </c>
      <c r="G599" s="207" t="s">
        <v>195</v>
      </c>
      <c r="H599" s="208">
        <v>0.188</v>
      </c>
      <c r="I599" s="209"/>
      <c r="J599" s="210">
        <f>ROUND(I599*H599,2)</f>
        <v>0</v>
      </c>
      <c r="K599" s="206" t="s">
        <v>140</v>
      </c>
      <c r="L599" s="44"/>
      <c r="M599" s="211" t="s">
        <v>19</v>
      </c>
      <c r="N599" s="212" t="s">
        <v>43</v>
      </c>
      <c r="O599" s="84"/>
      <c r="P599" s="213">
        <f>O599*H599</f>
        <v>0</v>
      </c>
      <c r="Q599" s="213">
        <v>0</v>
      </c>
      <c r="R599" s="213">
        <f>Q599*H599</f>
        <v>0</v>
      </c>
      <c r="S599" s="213">
        <v>0</v>
      </c>
      <c r="T599" s="214">
        <f>S599*H599</f>
        <v>0</v>
      </c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R599" s="215" t="s">
        <v>244</v>
      </c>
      <c r="AT599" s="215" t="s">
        <v>136</v>
      </c>
      <c r="AU599" s="215" t="s">
        <v>82</v>
      </c>
      <c r="AY599" s="17" t="s">
        <v>134</v>
      </c>
      <c r="BE599" s="216">
        <f>IF(N599="základní",J599,0)</f>
        <v>0</v>
      </c>
      <c r="BF599" s="216">
        <f>IF(N599="snížená",J599,0)</f>
        <v>0</v>
      </c>
      <c r="BG599" s="216">
        <f>IF(N599="zákl. přenesená",J599,0)</f>
        <v>0</v>
      </c>
      <c r="BH599" s="216">
        <f>IF(N599="sníž. přenesená",J599,0)</f>
        <v>0</v>
      </c>
      <c r="BI599" s="216">
        <f>IF(N599="nulová",J599,0)</f>
        <v>0</v>
      </c>
      <c r="BJ599" s="17" t="s">
        <v>80</v>
      </c>
      <c r="BK599" s="216">
        <f>ROUND(I599*H599,2)</f>
        <v>0</v>
      </c>
      <c r="BL599" s="17" t="s">
        <v>244</v>
      </c>
      <c r="BM599" s="215" t="s">
        <v>916</v>
      </c>
    </row>
    <row r="600" s="2" customFormat="1">
      <c r="A600" s="38"/>
      <c r="B600" s="39"/>
      <c r="C600" s="40"/>
      <c r="D600" s="217" t="s">
        <v>143</v>
      </c>
      <c r="E600" s="40"/>
      <c r="F600" s="218" t="s">
        <v>917</v>
      </c>
      <c r="G600" s="40"/>
      <c r="H600" s="40"/>
      <c r="I600" s="219"/>
      <c r="J600" s="40"/>
      <c r="K600" s="40"/>
      <c r="L600" s="44"/>
      <c r="M600" s="220"/>
      <c r="N600" s="221"/>
      <c r="O600" s="84"/>
      <c r="P600" s="84"/>
      <c r="Q600" s="84"/>
      <c r="R600" s="84"/>
      <c r="S600" s="84"/>
      <c r="T600" s="85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T600" s="17" t="s">
        <v>143</v>
      </c>
      <c r="AU600" s="17" t="s">
        <v>82</v>
      </c>
    </row>
    <row r="601" s="2" customFormat="1">
      <c r="A601" s="38"/>
      <c r="B601" s="39"/>
      <c r="C601" s="40"/>
      <c r="D601" s="222" t="s">
        <v>145</v>
      </c>
      <c r="E601" s="40"/>
      <c r="F601" s="223" t="s">
        <v>918</v>
      </c>
      <c r="G601" s="40"/>
      <c r="H601" s="40"/>
      <c r="I601" s="219"/>
      <c r="J601" s="40"/>
      <c r="K601" s="40"/>
      <c r="L601" s="44"/>
      <c r="M601" s="220"/>
      <c r="N601" s="221"/>
      <c r="O601" s="84"/>
      <c r="P601" s="84"/>
      <c r="Q601" s="84"/>
      <c r="R601" s="84"/>
      <c r="S601" s="84"/>
      <c r="T601" s="85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T601" s="17" t="s">
        <v>145</v>
      </c>
      <c r="AU601" s="17" t="s">
        <v>82</v>
      </c>
    </row>
    <row r="602" s="12" customFormat="1" ht="22.8" customHeight="1">
      <c r="A602" s="12"/>
      <c r="B602" s="188"/>
      <c r="C602" s="189"/>
      <c r="D602" s="190" t="s">
        <v>71</v>
      </c>
      <c r="E602" s="202" t="s">
        <v>919</v>
      </c>
      <c r="F602" s="202" t="s">
        <v>920</v>
      </c>
      <c r="G602" s="189"/>
      <c r="H602" s="189"/>
      <c r="I602" s="192"/>
      <c r="J602" s="203">
        <f>BK602</f>
        <v>0</v>
      </c>
      <c r="K602" s="189"/>
      <c r="L602" s="194"/>
      <c r="M602" s="195"/>
      <c r="N602" s="196"/>
      <c r="O602" s="196"/>
      <c r="P602" s="197">
        <f>SUM(P603:P604)</f>
        <v>0</v>
      </c>
      <c r="Q602" s="196"/>
      <c r="R602" s="197">
        <f>SUM(R603:R604)</f>
        <v>0</v>
      </c>
      <c r="S602" s="196"/>
      <c r="T602" s="198">
        <f>SUM(T603:T604)</f>
        <v>0</v>
      </c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R602" s="199" t="s">
        <v>82</v>
      </c>
      <c r="AT602" s="200" t="s">
        <v>71</v>
      </c>
      <c r="AU602" s="200" t="s">
        <v>80</v>
      </c>
      <c r="AY602" s="199" t="s">
        <v>134</v>
      </c>
      <c r="BK602" s="201">
        <f>SUM(BK603:BK604)</f>
        <v>0</v>
      </c>
    </row>
    <row r="603" s="2" customFormat="1" ht="14.4" customHeight="1">
      <c r="A603" s="38"/>
      <c r="B603" s="39"/>
      <c r="C603" s="204" t="s">
        <v>921</v>
      </c>
      <c r="D603" s="204" t="s">
        <v>136</v>
      </c>
      <c r="E603" s="205" t="s">
        <v>922</v>
      </c>
      <c r="F603" s="206" t="s">
        <v>923</v>
      </c>
      <c r="G603" s="207" t="s">
        <v>924</v>
      </c>
      <c r="H603" s="208">
        <v>1</v>
      </c>
      <c r="I603" s="209"/>
      <c r="J603" s="210">
        <f>ROUND(I603*H603,2)</f>
        <v>0</v>
      </c>
      <c r="K603" s="206" t="s">
        <v>19</v>
      </c>
      <c r="L603" s="44"/>
      <c r="M603" s="211" t="s">
        <v>19</v>
      </c>
      <c r="N603" s="212" t="s">
        <v>43</v>
      </c>
      <c r="O603" s="84"/>
      <c r="P603" s="213">
        <f>O603*H603</f>
        <v>0</v>
      </c>
      <c r="Q603" s="213">
        <v>0</v>
      </c>
      <c r="R603" s="213">
        <f>Q603*H603</f>
        <v>0</v>
      </c>
      <c r="S603" s="213">
        <v>0</v>
      </c>
      <c r="T603" s="214">
        <f>S603*H603</f>
        <v>0</v>
      </c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R603" s="215" t="s">
        <v>244</v>
      </c>
      <c r="AT603" s="215" t="s">
        <v>136</v>
      </c>
      <c r="AU603" s="215" t="s">
        <v>82</v>
      </c>
      <c r="AY603" s="17" t="s">
        <v>134</v>
      </c>
      <c r="BE603" s="216">
        <f>IF(N603="základní",J603,0)</f>
        <v>0</v>
      </c>
      <c r="BF603" s="216">
        <f>IF(N603="snížená",J603,0)</f>
        <v>0</v>
      </c>
      <c r="BG603" s="216">
        <f>IF(N603="zákl. přenesená",J603,0)</f>
        <v>0</v>
      </c>
      <c r="BH603" s="216">
        <f>IF(N603="sníž. přenesená",J603,0)</f>
        <v>0</v>
      </c>
      <c r="BI603" s="216">
        <f>IF(N603="nulová",J603,0)</f>
        <v>0</v>
      </c>
      <c r="BJ603" s="17" t="s">
        <v>80</v>
      </c>
      <c r="BK603" s="216">
        <f>ROUND(I603*H603,2)</f>
        <v>0</v>
      </c>
      <c r="BL603" s="17" t="s">
        <v>244</v>
      </c>
      <c r="BM603" s="215" t="s">
        <v>925</v>
      </c>
    </row>
    <row r="604" s="2" customFormat="1">
      <c r="A604" s="38"/>
      <c r="B604" s="39"/>
      <c r="C604" s="40"/>
      <c r="D604" s="217" t="s">
        <v>143</v>
      </c>
      <c r="E604" s="40"/>
      <c r="F604" s="218" t="s">
        <v>923</v>
      </c>
      <c r="G604" s="40"/>
      <c r="H604" s="40"/>
      <c r="I604" s="219"/>
      <c r="J604" s="40"/>
      <c r="K604" s="40"/>
      <c r="L604" s="44"/>
      <c r="M604" s="220"/>
      <c r="N604" s="221"/>
      <c r="O604" s="84"/>
      <c r="P604" s="84"/>
      <c r="Q604" s="84"/>
      <c r="R604" s="84"/>
      <c r="S604" s="84"/>
      <c r="T604" s="85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T604" s="17" t="s">
        <v>143</v>
      </c>
      <c r="AU604" s="17" t="s">
        <v>82</v>
      </c>
    </row>
    <row r="605" s="12" customFormat="1" ht="22.8" customHeight="1">
      <c r="A605" s="12"/>
      <c r="B605" s="188"/>
      <c r="C605" s="189"/>
      <c r="D605" s="190" t="s">
        <v>71</v>
      </c>
      <c r="E605" s="202" t="s">
        <v>926</v>
      </c>
      <c r="F605" s="202" t="s">
        <v>927</v>
      </c>
      <c r="G605" s="189"/>
      <c r="H605" s="189"/>
      <c r="I605" s="192"/>
      <c r="J605" s="203">
        <f>BK605</f>
        <v>0</v>
      </c>
      <c r="K605" s="189"/>
      <c r="L605" s="194"/>
      <c r="M605" s="195"/>
      <c r="N605" s="196"/>
      <c r="O605" s="196"/>
      <c r="P605" s="197">
        <f>SUM(P606:P685)</f>
        <v>0</v>
      </c>
      <c r="Q605" s="196"/>
      <c r="R605" s="197">
        <f>SUM(R606:R685)</f>
        <v>1.4819097000000001</v>
      </c>
      <c r="S605" s="196"/>
      <c r="T605" s="198">
        <f>SUM(T606:T685)</f>
        <v>0.80040000000000011</v>
      </c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R605" s="199" t="s">
        <v>82</v>
      </c>
      <c r="AT605" s="200" t="s">
        <v>71</v>
      </c>
      <c r="AU605" s="200" t="s">
        <v>80</v>
      </c>
      <c r="AY605" s="199" t="s">
        <v>134</v>
      </c>
      <c r="BK605" s="201">
        <f>SUM(BK606:BK685)</f>
        <v>0</v>
      </c>
    </row>
    <row r="606" s="2" customFormat="1" ht="30" customHeight="1">
      <c r="A606" s="38"/>
      <c r="B606" s="39"/>
      <c r="C606" s="204" t="s">
        <v>928</v>
      </c>
      <c r="D606" s="204" t="s">
        <v>136</v>
      </c>
      <c r="E606" s="205" t="s">
        <v>929</v>
      </c>
      <c r="F606" s="206" t="s">
        <v>930</v>
      </c>
      <c r="G606" s="207" t="s">
        <v>434</v>
      </c>
      <c r="H606" s="208">
        <v>36</v>
      </c>
      <c r="I606" s="209"/>
      <c r="J606" s="210">
        <f>ROUND(I606*H606,2)</f>
        <v>0</v>
      </c>
      <c r="K606" s="206" t="s">
        <v>140</v>
      </c>
      <c r="L606" s="44"/>
      <c r="M606" s="211" t="s">
        <v>19</v>
      </c>
      <c r="N606" s="212" t="s">
        <v>43</v>
      </c>
      <c r="O606" s="84"/>
      <c r="P606" s="213">
        <f>O606*H606</f>
        <v>0</v>
      </c>
      <c r="Q606" s="213">
        <v>0</v>
      </c>
      <c r="R606" s="213">
        <f>Q606*H606</f>
        <v>0</v>
      </c>
      <c r="S606" s="213">
        <v>0</v>
      </c>
      <c r="T606" s="214">
        <f>S606*H606</f>
        <v>0</v>
      </c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R606" s="215" t="s">
        <v>244</v>
      </c>
      <c r="AT606" s="215" t="s">
        <v>136</v>
      </c>
      <c r="AU606" s="215" t="s">
        <v>82</v>
      </c>
      <c r="AY606" s="17" t="s">
        <v>134</v>
      </c>
      <c r="BE606" s="216">
        <f>IF(N606="základní",J606,0)</f>
        <v>0</v>
      </c>
      <c r="BF606" s="216">
        <f>IF(N606="snížená",J606,0)</f>
        <v>0</v>
      </c>
      <c r="BG606" s="216">
        <f>IF(N606="zákl. přenesená",J606,0)</f>
        <v>0</v>
      </c>
      <c r="BH606" s="216">
        <f>IF(N606="sníž. přenesená",J606,0)</f>
        <v>0</v>
      </c>
      <c r="BI606" s="216">
        <f>IF(N606="nulová",J606,0)</f>
        <v>0</v>
      </c>
      <c r="BJ606" s="17" t="s">
        <v>80</v>
      </c>
      <c r="BK606" s="216">
        <f>ROUND(I606*H606,2)</f>
        <v>0</v>
      </c>
      <c r="BL606" s="17" t="s">
        <v>244</v>
      </c>
      <c r="BM606" s="215" t="s">
        <v>931</v>
      </c>
    </row>
    <row r="607" s="2" customFormat="1">
      <c r="A607" s="38"/>
      <c r="B607" s="39"/>
      <c r="C607" s="40"/>
      <c r="D607" s="217" t="s">
        <v>143</v>
      </c>
      <c r="E607" s="40"/>
      <c r="F607" s="218" t="s">
        <v>932</v>
      </c>
      <c r="G607" s="40"/>
      <c r="H607" s="40"/>
      <c r="I607" s="219"/>
      <c r="J607" s="40"/>
      <c r="K607" s="40"/>
      <c r="L607" s="44"/>
      <c r="M607" s="220"/>
      <c r="N607" s="221"/>
      <c r="O607" s="84"/>
      <c r="P607" s="84"/>
      <c r="Q607" s="84"/>
      <c r="R607" s="84"/>
      <c r="S607" s="84"/>
      <c r="T607" s="85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T607" s="17" t="s">
        <v>143</v>
      </c>
      <c r="AU607" s="17" t="s">
        <v>82</v>
      </c>
    </row>
    <row r="608" s="2" customFormat="1">
      <c r="A608" s="38"/>
      <c r="B608" s="39"/>
      <c r="C608" s="40"/>
      <c r="D608" s="222" t="s">
        <v>145</v>
      </c>
      <c r="E608" s="40"/>
      <c r="F608" s="223" t="s">
        <v>933</v>
      </c>
      <c r="G608" s="40"/>
      <c r="H608" s="40"/>
      <c r="I608" s="219"/>
      <c r="J608" s="40"/>
      <c r="K608" s="40"/>
      <c r="L608" s="44"/>
      <c r="M608" s="220"/>
      <c r="N608" s="221"/>
      <c r="O608" s="84"/>
      <c r="P608" s="84"/>
      <c r="Q608" s="84"/>
      <c r="R608" s="84"/>
      <c r="S608" s="84"/>
      <c r="T608" s="85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T608" s="17" t="s">
        <v>145</v>
      </c>
      <c r="AU608" s="17" t="s">
        <v>82</v>
      </c>
    </row>
    <row r="609" s="13" customFormat="1">
      <c r="A609" s="13"/>
      <c r="B609" s="224"/>
      <c r="C609" s="225"/>
      <c r="D609" s="217" t="s">
        <v>147</v>
      </c>
      <c r="E609" s="226" t="s">
        <v>19</v>
      </c>
      <c r="F609" s="227" t="s">
        <v>934</v>
      </c>
      <c r="G609" s="225"/>
      <c r="H609" s="228">
        <v>36</v>
      </c>
      <c r="I609" s="229"/>
      <c r="J609" s="225"/>
      <c r="K609" s="225"/>
      <c r="L609" s="230"/>
      <c r="M609" s="231"/>
      <c r="N609" s="232"/>
      <c r="O609" s="232"/>
      <c r="P609" s="232"/>
      <c r="Q609" s="232"/>
      <c r="R609" s="232"/>
      <c r="S609" s="232"/>
      <c r="T609" s="23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34" t="s">
        <v>147</v>
      </c>
      <c r="AU609" s="234" t="s">
        <v>82</v>
      </c>
      <c r="AV609" s="13" t="s">
        <v>82</v>
      </c>
      <c r="AW609" s="13" t="s">
        <v>33</v>
      </c>
      <c r="AX609" s="13" t="s">
        <v>72</v>
      </c>
      <c r="AY609" s="234" t="s">
        <v>134</v>
      </c>
    </row>
    <row r="610" s="2" customFormat="1" ht="19.8" customHeight="1">
      <c r="A610" s="38"/>
      <c r="B610" s="39"/>
      <c r="C610" s="246" t="s">
        <v>935</v>
      </c>
      <c r="D610" s="246" t="s">
        <v>293</v>
      </c>
      <c r="E610" s="247" t="s">
        <v>936</v>
      </c>
      <c r="F610" s="248" t="s">
        <v>937</v>
      </c>
      <c r="G610" s="249" t="s">
        <v>225</v>
      </c>
      <c r="H610" s="250">
        <v>0.042999999999999997</v>
      </c>
      <c r="I610" s="251"/>
      <c r="J610" s="252">
        <f>ROUND(I610*H610,2)</f>
        <v>0</v>
      </c>
      <c r="K610" s="248" t="s">
        <v>140</v>
      </c>
      <c r="L610" s="253"/>
      <c r="M610" s="254" t="s">
        <v>19</v>
      </c>
      <c r="N610" s="255" t="s">
        <v>43</v>
      </c>
      <c r="O610" s="84"/>
      <c r="P610" s="213">
        <f>O610*H610</f>
        <v>0</v>
      </c>
      <c r="Q610" s="213">
        <v>0.55000000000000004</v>
      </c>
      <c r="R610" s="213">
        <f>Q610*H610</f>
        <v>0.023650000000000001</v>
      </c>
      <c r="S610" s="213">
        <v>0</v>
      </c>
      <c r="T610" s="214">
        <f>S610*H610</f>
        <v>0</v>
      </c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R610" s="215" t="s">
        <v>371</v>
      </c>
      <c r="AT610" s="215" t="s">
        <v>293</v>
      </c>
      <c r="AU610" s="215" t="s">
        <v>82</v>
      </c>
      <c r="AY610" s="17" t="s">
        <v>134</v>
      </c>
      <c r="BE610" s="216">
        <f>IF(N610="základní",J610,0)</f>
        <v>0</v>
      </c>
      <c r="BF610" s="216">
        <f>IF(N610="snížená",J610,0)</f>
        <v>0</v>
      </c>
      <c r="BG610" s="216">
        <f>IF(N610="zákl. přenesená",J610,0)</f>
        <v>0</v>
      </c>
      <c r="BH610" s="216">
        <f>IF(N610="sníž. přenesená",J610,0)</f>
        <v>0</v>
      </c>
      <c r="BI610" s="216">
        <f>IF(N610="nulová",J610,0)</f>
        <v>0</v>
      </c>
      <c r="BJ610" s="17" t="s">
        <v>80</v>
      </c>
      <c r="BK610" s="216">
        <f>ROUND(I610*H610,2)</f>
        <v>0</v>
      </c>
      <c r="BL610" s="17" t="s">
        <v>244</v>
      </c>
      <c r="BM610" s="215" t="s">
        <v>938</v>
      </c>
    </row>
    <row r="611" s="2" customFormat="1">
      <c r="A611" s="38"/>
      <c r="B611" s="39"/>
      <c r="C611" s="40"/>
      <c r="D611" s="217" t="s">
        <v>143</v>
      </c>
      <c r="E611" s="40"/>
      <c r="F611" s="218" t="s">
        <v>937</v>
      </c>
      <c r="G611" s="40"/>
      <c r="H611" s="40"/>
      <c r="I611" s="219"/>
      <c r="J611" s="40"/>
      <c r="K611" s="40"/>
      <c r="L611" s="44"/>
      <c r="M611" s="220"/>
      <c r="N611" s="221"/>
      <c r="O611" s="84"/>
      <c r="P611" s="84"/>
      <c r="Q611" s="84"/>
      <c r="R611" s="84"/>
      <c r="S611" s="84"/>
      <c r="T611" s="85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T611" s="17" t="s">
        <v>143</v>
      </c>
      <c r="AU611" s="17" t="s">
        <v>82</v>
      </c>
    </row>
    <row r="612" s="13" customFormat="1">
      <c r="A612" s="13"/>
      <c r="B612" s="224"/>
      <c r="C612" s="225"/>
      <c r="D612" s="217" t="s">
        <v>147</v>
      </c>
      <c r="E612" s="226" t="s">
        <v>19</v>
      </c>
      <c r="F612" s="227" t="s">
        <v>939</v>
      </c>
      <c r="G612" s="225"/>
      <c r="H612" s="228">
        <v>0.042999999999999997</v>
      </c>
      <c r="I612" s="229"/>
      <c r="J612" s="225"/>
      <c r="K612" s="225"/>
      <c r="L612" s="230"/>
      <c r="M612" s="231"/>
      <c r="N612" s="232"/>
      <c r="O612" s="232"/>
      <c r="P612" s="232"/>
      <c r="Q612" s="232"/>
      <c r="R612" s="232"/>
      <c r="S612" s="232"/>
      <c r="T612" s="23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34" t="s">
        <v>147</v>
      </c>
      <c r="AU612" s="234" t="s">
        <v>82</v>
      </c>
      <c r="AV612" s="13" t="s">
        <v>82</v>
      </c>
      <c r="AW612" s="13" t="s">
        <v>33</v>
      </c>
      <c r="AX612" s="13" t="s">
        <v>72</v>
      </c>
      <c r="AY612" s="234" t="s">
        <v>134</v>
      </c>
    </row>
    <row r="613" s="2" customFormat="1" ht="22.2" customHeight="1">
      <c r="A613" s="38"/>
      <c r="B613" s="39"/>
      <c r="C613" s="204" t="s">
        <v>940</v>
      </c>
      <c r="D613" s="204" t="s">
        <v>136</v>
      </c>
      <c r="E613" s="205" t="s">
        <v>941</v>
      </c>
      <c r="F613" s="206" t="s">
        <v>942</v>
      </c>
      <c r="G613" s="207" t="s">
        <v>225</v>
      </c>
      <c r="H613" s="208">
        <v>0.042999999999999997</v>
      </c>
      <c r="I613" s="209"/>
      <c r="J613" s="210">
        <f>ROUND(I613*H613,2)</f>
        <v>0</v>
      </c>
      <c r="K613" s="206" t="s">
        <v>140</v>
      </c>
      <c r="L613" s="44"/>
      <c r="M613" s="211" t="s">
        <v>19</v>
      </c>
      <c r="N613" s="212" t="s">
        <v>43</v>
      </c>
      <c r="O613" s="84"/>
      <c r="P613" s="213">
        <f>O613*H613</f>
        <v>0</v>
      </c>
      <c r="Q613" s="213">
        <v>0.023300000000000001</v>
      </c>
      <c r="R613" s="213">
        <f>Q613*H613</f>
        <v>0.0010019</v>
      </c>
      <c r="S613" s="213">
        <v>0</v>
      </c>
      <c r="T613" s="214">
        <f>S613*H613</f>
        <v>0</v>
      </c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R613" s="215" t="s">
        <v>244</v>
      </c>
      <c r="AT613" s="215" t="s">
        <v>136</v>
      </c>
      <c r="AU613" s="215" t="s">
        <v>82</v>
      </c>
      <c r="AY613" s="17" t="s">
        <v>134</v>
      </c>
      <c r="BE613" s="216">
        <f>IF(N613="základní",J613,0)</f>
        <v>0</v>
      </c>
      <c r="BF613" s="216">
        <f>IF(N613="snížená",J613,0)</f>
        <v>0</v>
      </c>
      <c r="BG613" s="216">
        <f>IF(N613="zákl. přenesená",J613,0)</f>
        <v>0</v>
      </c>
      <c r="BH613" s="216">
        <f>IF(N613="sníž. přenesená",J613,0)</f>
        <v>0</v>
      </c>
      <c r="BI613" s="216">
        <f>IF(N613="nulová",J613,0)</f>
        <v>0</v>
      </c>
      <c r="BJ613" s="17" t="s">
        <v>80</v>
      </c>
      <c r="BK613" s="216">
        <f>ROUND(I613*H613,2)</f>
        <v>0</v>
      </c>
      <c r="BL613" s="17" t="s">
        <v>244</v>
      </c>
      <c r="BM613" s="215" t="s">
        <v>943</v>
      </c>
    </row>
    <row r="614" s="2" customFormat="1">
      <c r="A614" s="38"/>
      <c r="B614" s="39"/>
      <c r="C614" s="40"/>
      <c r="D614" s="217" t="s">
        <v>143</v>
      </c>
      <c r="E614" s="40"/>
      <c r="F614" s="218" t="s">
        <v>944</v>
      </c>
      <c r="G614" s="40"/>
      <c r="H614" s="40"/>
      <c r="I614" s="219"/>
      <c r="J614" s="40"/>
      <c r="K614" s="40"/>
      <c r="L614" s="44"/>
      <c r="M614" s="220"/>
      <c r="N614" s="221"/>
      <c r="O614" s="84"/>
      <c r="P614" s="84"/>
      <c r="Q614" s="84"/>
      <c r="R614" s="84"/>
      <c r="S614" s="84"/>
      <c r="T614" s="85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T614" s="17" t="s">
        <v>143</v>
      </c>
      <c r="AU614" s="17" t="s">
        <v>82</v>
      </c>
    </row>
    <row r="615" s="2" customFormat="1">
      <c r="A615" s="38"/>
      <c r="B615" s="39"/>
      <c r="C615" s="40"/>
      <c r="D615" s="222" t="s">
        <v>145</v>
      </c>
      <c r="E615" s="40"/>
      <c r="F615" s="223" t="s">
        <v>945</v>
      </c>
      <c r="G615" s="40"/>
      <c r="H615" s="40"/>
      <c r="I615" s="219"/>
      <c r="J615" s="40"/>
      <c r="K615" s="40"/>
      <c r="L615" s="44"/>
      <c r="M615" s="220"/>
      <c r="N615" s="221"/>
      <c r="O615" s="84"/>
      <c r="P615" s="84"/>
      <c r="Q615" s="84"/>
      <c r="R615" s="84"/>
      <c r="S615" s="84"/>
      <c r="T615" s="85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T615" s="17" t="s">
        <v>145</v>
      </c>
      <c r="AU615" s="17" t="s">
        <v>82</v>
      </c>
    </row>
    <row r="616" s="13" customFormat="1">
      <c r="A616" s="13"/>
      <c r="B616" s="224"/>
      <c r="C616" s="225"/>
      <c r="D616" s="217" t="s">
        <v>147</v>
      </c>
      <c r="E616" s="226" t="s">
        <v>19</v>
      </c>
      <c r="F616" s="227" t="s">
        <v>939</v>
      </c>
      <c r="G616" s="225"/>
      <c r="H616" s="228">
        <v>0.042999999999999997</v>
      </c>
      <c r="I616" s="229"/>
      <c r="J616" s="225"/>
      <c r="K616" s="225"/>
      <c r="L616" s="230"/>
      <c r="M616" s="231"/>
      <c r="N616" s="232"/>
      <c r="O616" s="232"/>
      <c r="P616" s="232"/>
      <c r="Q616" s="232"/>
      <c r="R616" s="232"/>
      <c r="S616" s="232"/>
      <c r="T616" s="23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4" t="s">
        <v>147</v>
      </c>
      <c r="AU616" s="234" t="s">
        <v>82</v>
      </c>
      <c r="AV616" s="13" t="s">
        <v>82</v>
      </c>
      <c r="AW616" s="13" t="s">
        <v>33</v>
      </c>
      <c r="AX616" s="13" t="s">
        <v>72</v>
      </c>
      <c r="AY616" s="234" t="s">
        <v>134</v>
      </c>
    </row>
    <row r="617" s="2" customFormat="1" ht="22.2" customHeight="1">
      <c r="A617" s="38"/>
      <c r="B617" s="39"/>
      <c r="C617" s="204" t="s">
        <v>946</v>
      </c>
      <c r="D617" s="204" t="s">
        <v>136</v>
      </c>
      <c r="E617" s="205" t="s">
        <v>947</v>
      </c>
      <c r="F617" s="206" t="s">
        <v>948</v>
      </c>
      <c r="G617" s="207" t="s">
        <v>434</v>
      </c>
      <c r="H617" s="208">
        <v>36</v>
      </c>
      <c r="I617" s="209"/>
      <c r="J617" s="210">
        <f>ROUND(I617*H617,2)</f>
        <v>0</v>
      </c>
      <c r="K617" s="206" t="s">
        <v>140</v>
      </c>
      <c r="L617" s="44"/>
      <c r="M617" s="211" t="s">
        <v>19</v>
      </c>
      <c r="N617" s="212" t="s">
        <v>43</v>
      </c>
      <c r="O617" s="84"/>
      <c r="P617" s="213">
        <f>O617*H617</f>
        <v>0</v>
      </c>
      <c r="Q617" s="213">
        <v>0</v>
      </c>
      <c r="R617" s="213">
        <f>Q617*H617</f>
        <v>0</v>
      </c>
      <c r="S617" s="213">
        <v>0.0080000000000000002</v>
      </c>
      <c r="T617" s="214">
        <f>S617*H617</f>
        <v>0.28800000000000003</v>
      </c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R617" s="215" t="s">
        <v>244</v>
      </c>
      <c r="AT617" s="215" t="s">
        <v>136</v>
      </c>
      <c r="AU617" s="215" t="s">
        <v>82</v>
      </c>
      <c r="AY617" s="17" t="s">
        <v>134</v>
      </c>
      <c r="BE617" s="216">
        <f>IF(N617="základní",J617,0)</f>
        <v>0</v>
      </c>
      <c r="BF617" s="216">
        <f>IF(N617="snížená",J617,0)</f>
        <v>0</v>
      </c>
      <c r="BG617" s="216">
        <f>IF(N617="zákl. přenesená",J617,0)</f>
        <v>0</v>
      </c>
      <c r="BH617" s="216">
        <f>IF(N617="sníž. přenesená",J617,0)</f>
        <v>0</v>
      </c>
      <c r="BI617" s="216">
        <f>IF(N617="nulová",J617,0)</f>
        <v>0</v>
      </c>
      <c r="BJ617" s="17" t="s">
        <v>80</v>
      </c>
      <c r="BK617" s="216">
        <f>ROUND(I617*H617,2)</f>
        <v>0</v>
      </c>
      <c r="BL617" s="17" t="s">
        <v>244</v>
      </c>
      <c r="BM617" s="215" t="s">
        <v>949</v>
      </c>
    </row>
    <row r="618" s="2" customFormat="1">
      <c r="A618" s="38"/>
      <c r="B618" s="39"/>
      <c r="C618" s="40"/>
      <c r="D618" s="217" t="s">
        <v>143</v>
      </c>
      <c r="E618" s="40"/>
      <c r="F618" s="218" t="s">
        <v>950</v>
      </c>
      <c r="G618" s="40"/>
      <c r="H618" s="40"/>
      <c r="I618" s="219"/>
      <c r="J618" s="40"/>
      <c r="K618" s="40"/>
      <c r="L618" s="44"/>
      <c r="M618" s="220"/>
      <c r="N618" s="221"/>
      <c r="O618" s="84"/>
      <c r="P618" s="84"/>
      <c r="Q618" s="84"/>
      <c r="R618" s="84"/>
      <c r="S618" s="84"/>
      <c r="T618" s="85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T618" s="17" t="s">
        <v>143</v>
      </c>
      <c r="AU618" s="17" t="s">
        <v>82</v>
      </c>
    </row>
    <row r="619" s="2" customFormat="1">
      <c r="A619" s="38"/>
      <c r="B619" s="39"/>
      <c r="C619" s="40"/>
      <c r="D619" s="222" t="s">
        <v>145</v>
      </c>
      <c r="E619" s="40"/>
      <c r="F619" s="223" t="s">
        <v>951</v>
      </c>
      <c r="G619" s="40"/>
      <c r="H619" s="40"/>
      <c r="I619" s="219"/>
      <c r="J619" s="40"/>
      <c r="K619" s="40"/>
      <c r="L619" s="44"/>
      <c r="M619" s="220"/>
      <c r="N619" s="221"/>
      <c r="O619" s="84"/>
      <c r="P619" s="84"/>
      <c r="Q619" s="84"/>
      <c r="R619" s="84"/>
      <c r="S619" s="84"/>
      <c r="T619" s="85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T619" s="17" t="s">
        <v>145</v>
      </c>
      <c r="AU619" s="17" t="s">
        <v>82</v>
      </c>
    </row>
    <row r="620" s="13" customFormat="1">
      <c r="A620" s="13"/>
      <c r="B620" s="224"/>
      <c r="C620" s="225"/>
      <c r="D620" s="217" t="s">
        <v>147</v>
      </c>
      <c r="E620" s="226" t="s">
        <v>19</v>
      </c>
      <c r="F620" s="227" t="s">
        <v>934</v>
      </c>
      <c r="G620" s="225"/>
      <c r="H620" s="228">
        <v>36</v>
      </c>
      <c r="I620" s="229"/>
      <c r="J620" s="225"/>
      <c r="K620" s="225"/>
      <c r="L620" s="230"/>
      <c r="M620" s="231"/>
      <c r="N620" s="232"/>
      <c r="O620" s="232"/>
      <c r="P620" s="232"/>
      <c r="Q620" s="232"/>
      <c r="R620" s="232"/>
      <c r="S620" s="232"/>
      <c r="T620" s="23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34" t="s">
        <v>147</v>
      </c>
      <c r="AU620" s="234" t="s">
        <v>82</v>
      </c>
      <c r="AV620" s="13" t="s">
        <v>82</v>
      </c>
      <c r="AW620" s="13" t="s">
        <v>33</v>
      </c>
      <c r="AX620" s="13" t="s">
        <v>72</v>
      </c>
      <c r="AY620" s="234" t="s">
        <v>134</v>
      </c>
    </row>
    <row r="621" s="2" customFormat="1" ht="19.8" customHeight="1">
      <c r="A621" s="38"/>
      <c r="B621" s="39"/>
      <c r="C621" s="204" t="s">
        <v>952</v>
      </c>
      <c r="D621" s="204" t="s">
        <v>136</v>
      </c>
      <c r="E621" s="205" t="s">
        <v>953</v>
      </c>
      <c r="F621" s="206" t="s">
        <v>954</v>
      </c>
      <c r="G621" s="207" t="s">
        <v>217</v>
      </c>
      <c r="H621" s="208">
        <v>40.899999999999999</v>
      </c>
      <c r="I621" s="209"/>
      <c r="J621" s="210">
        <f>ROUND(I621*H621,2)</f>
        <v>0</v>
      </c>
      <c r="K621" s="206" t="s">
        <v>140</v>
      </c>
      <c r="L621" s="44"/>
      <c r="M621" s="211" t="s">
        <v>19</v>
      </c>
      <c r="N621" s="212" t="s">
        <v>43</v>
      </c>
      <c r="O621" s="84"/>
      <c r="P621" s="213">
        <f>O621*H621</f>
        <v>0</v>
      </c>
      <c r="Q621" s="213">
        <v>0.010019999999999999</v>
      </c>
      <c r="R621" s="213">
        <f>Q621*H621</f>
        <v>0.40981799999999996</v>
      </c>
      <c r="S621" s="213">
        <v>0</v>
      </c>
      <c r="T621" s="214">
        <f>S621*H621</f>
        <v>0</v>
      </c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R621" s="215" t="s">
        <v>244</v>
      </c>
      <c r="AT621" s="215" t="s">
        <v>136</v>
      </c>
      <c r="AU621" s="215" t="s">
        <v>82</v>
      </c>
      <c r="AY621" s="17" t="s">
        <v>134</v>
      </c>
      <c r="BE621" s="216">
        <f>IF(N621="základní",J621,0)</f>
        <v>0</v>
      </c>
      <c r="BF621" s="216">
        <f>IF(N621="snížená",J621,0)</f>
        <v>0</v>
      </c>
      <c r="BG621" s="216">
        <f>IF(N621="zákl. přenesená",J621,0)</f>
        <v>0</v>
      </c>
      <c r="BH621" s="216">
        <f>IF(N621="sníž. přenesená",J621,0)</f>
        <v>0</v>
      </c>
      <c r="BI621" s="216">
        <f>IF(N621="nulová",J621,0)</f>
        <v>0</v>
      </c>
      <c r="BJ621" s="17" t="s">
        <v>80</v>
      </c>
      <c r="BK621" s="216">
        <f>ROUND(I621*H621,2)</f>
        <v>0</v>
      </c>
      <c r="BL621" s="17" t="s">
        <v>244</v>
      </c>
      <c r="BM621" s="215" t="s">
        <v>955</v>
      </c>
    </row>
    <row r="622" s="2" customFormat="1">
      <c r="A622" s="38"/>
      <c r="B622" s="39"/>
      <c r="C622" s="40"/>
      <c r="D622" s="217" t="s">
        <v>143</v>
      </c>
      <c r="E622" s="40"/>
      <c r="F622" s="218" t="s">
        <v>956</v>
      </c>
      <c r="G622" s="40"/>
      <c r="H622" s="40"/>
      <c r="I622" s="219"/>
      <c r="J622" s="40"/>
      <c r="K622" s="40"/>
      <c r="L622" s="44"/>
      <c r="M622" s="220"/>
      <c r="N622" s="221"/>
      <c r="O622" s="84"/>
      <c r="P622" s="84"/>
      <c r="Q622" s="84"/>
      <c r="R622" s="84"/>
      <c r="S622" s="84"/>
      <c r="T622" s="85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T622" s="17" t="s">
        <v>143</v>
      </c>
      <c r="AU622" s="17" t="s">
        <v>82</v>
      </c>
    </row>
    <row r="623" s="2" customFormat="1">
      <c r="A623" s="38"/>
      <c r="B623" s="39"/>
      <c r="C623" s="40"/>
      <c r="D623" s="222" t="s">
        <v>145</v>
      </c>
      <c r="E623" s="40"/>
      <c r="F623" s="223" t="s">
        <v>957</v>
      </c>
      <c r="G623" s="40"/>
      <c r="H623" s="40"/>
      <c r="I623" s="219"/>
      <c r="J623" s="40"/>
      <c r="K623" s="40"/>
      <c r="L623" s="44"/>
      <c r="M623" s="220"/>
      <c r="N623" s="221"/>
      <c r="O623" s="84"/>
      <c r="P623" s="84"/>
      <c r="Q623" s="84"/>
      <c r="R623" s="84"/>
      <c r="S623" s="84"/>
      <c r="T623" s="85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T623" s="17" t="s">
        <v>145</v>
      </c>
      <c r="AU623" s="17" t="s">
        <v>82</v>
      </c>
    </row>
    <row r="624" s="14" customFormat="1">
      <c r="A624" s="14"/>
      <c r="B624" s="236"/>
      <c r="C624" s="237"/>
      <c r="D624" s="217" t="s">
        <v>147</v>
      </c>
      <c r="E624" s="238" t="s">
        <v>19</v>
      </c>
      <c r="F624" s="239" t="s">
        <v>892</v>
      </c>
      <c r="G624" s="237"/>
      <c r="H624" s="238" t="s">
        <v>19</v>
      </c>
      <c r="I624" s="240"/>
      <c r="J624" s="237"/>
      <c r="K624" s="237"/>
      <c r="L624" s="241"/>
      <c r="M624" s="242"/>
      <c r="N624" s="243"/>
      <c r="O624" s="243"/>
      <c r="P624" s="243"/>
      <c r="Q624" s="243"/>
      <c r="R624" s="243"/>
      <c r="S624" s="243"/>
      <c r="T624" s="24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45" t="s">
        <v>147</v>
      </c>
      <c r="AU624" s="245" t="s">
        <v>82</v>
      </c>
      <c r="AV624" s="14" t="s">
        <v>80</v>
      </c>
      <c r="AW624" s="14" t="s">
        <v>33</v>
      </c>
      <c r="AX624" s="14" t="s">
        <v>72</v>
      </c>
      <c r="AY624" s="245" t="s">
        <v>134</v>
      </c>
    </row>
    <row r="625" s="14" customFormat="1">
      <c r="A625" s="14"/>
      <c r="B625" s="236"/>
      <c r="C625" s="237"/>
      <c r="D625" s="217" t="s">
        <v>147</v>
      </c>
      <c r="E625" s="238" t="s">
        <v>19</v>
      </c>
      <c r="F625" s="239" t="s">
        <v>958</v>
      </c>
      <c r="G625" s="237"/>
      <c r="H625" s="238" t="s">
        <v>19</v>
      </c>
      <c r="I625" s="240"/>
      <c r="J625" s="237"/>
      <c r="K625" s="237"/>
      <c r="L625" s="241"/>
      <c r="M625" s="242"/>
      <c r="N625" s="243"/>
      <c r="O625" s="243"/>
      <c r="P625" s="243"/>
      <c r="Q625" s="243"/>
      <c r="R625" s="243"/>
      <c r="S625" s="243"/>
      <c r="T625" s="24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45" t="s">
        <v>147</v>
      </c>
      <c r="AU625" s="245" t="s">
        <v>82</v>
      </c>
      <c r="AV625" s="14" t="s">
        <v>80</v>
      </c>
      <c r="AW625" s="14" t="s">
        <v>33</v>
      </c>
      <c r="AX625" s="14" t="s">
        <v>72</v>
      </c>
      <c r="AY625" s="245" t="s">
        <v>134</v>
      </c>
    </row>
    <row r="626" s="13" customFormat="1">
      <c r="A626" s="13"/>
      <c r="B626" s="224"/>
      <c r="C626" s="225"/>
      <c r="D626" s="217" t="s">
        <v>147</v>
      </c>
      <c r="E626" s="226" t="s">
        <v>19</v>
      </c>
      <c r="F626" s="227" t="s">
        <v>894</v>
      </c>
      <c r="G626" s="225"/>
      <c r="H626" s="228">
        <v>14.300000000000001</v>
      </c>
      <c r="I626" s="229"/>
      <c r="J626" s="225"/>
      <c r="K626" s="225"/>
      <c r="L626" s="230"/>
      <c r="M626" s="231"/>
      <c r="N626" s="232"/>
      <c r="O626" s="232"/>
      <c r="P626" s="232"/>
      <c r="Q626" s="232"/>
      <c r="R626" s="232"/>
      <c r="S626" s="232"/>
      <c r="T626" s="23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34" t="s">
        <v>147</v>
      </c>
      <c r="AU626" s="234" t="s">
        <v>82</v>
      </c>
      <c r="AV626" s="13" t="s">
        <v>82</v>
      </c>
      <c r="AW626" s="13" t="s">
        <v>33</v>
      </c>
      <c r="AX626" s="13" t="s">
        <v>72</v>
      </c>
      <c r="AY626" s="234" t="s">
        <v>134</v>
      </c>
    </row>
    <row r="627" s="13" customFormat="1">
      <c r="A627" s="13"/>
      <c r="B627" s="224"/>
      <c r="C627" s="225"/>
      <c r="D627" s="217" t="s">
        <v>147</v>
      </c>
      <c r="E627" s="226" t="s">
        <v>19</v>
      </c>
      <c r="F627" s="227" t="s">
        <v>895</v>
      </c>
      <c r="G627" s="225"/>
      <c r="H627" s="228">
        <v>-1.8</v>
      </c>
      <c r="I627" s="229"/>
      <c r="J627" s="225"/>
      <c r="K627" s="225"/>
      <c r="L627" s="230"/>
      <c r="M627" s="231"/>
      <c r="N627" s="232"/>
      <c r="O627" s="232"/>
      <c r="P627" s="232"/>
      <c r="Q627" s="232"/>
      <c r="R627" s="232"/>
      <c r="S627" s="232"/>
      <c r="T627" s="23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34" t="s">
        <v>147</v>
      </c>
      <c r="AU627" s="234" t="s">
        <v>82</v>
      </c>
      <c r="AV627" s="13" t="s">
        <v>82</v>
      </c>
      <c r="AW627" s="13" t="s">
        <v>33</v>
      </c>
      <c r="AX627" s="13" t="s">
        <v>72</v>
      </c>
      <c r="AY627" s="234" t="s">
        <v>134</v>
      </c>
    </row>
    <row r="628" s="13" customFormat="1">
      <c r="A628" s="13"/>
      <c r="B628" s="224"/>
      <c r="C628" s="225"/>
      <c r="D628" s="217" t="s">
        <v>147</v>
      </c>
      <c r="E628" s="226" t="s">
        <v>19</v>
      </c>
      <c r="F628" s="227" t="s">
        <v>896</v>
      </c>
      <c r="G628" s="225"/>
      <c r="H628" s="228">
        <v>28.399999999999999</v>
      </c>
      <c r="I628" s="229"/>
      <c r="J628" s="225"/>
      <c r="K628" s="225"/>
      <c r="L628" s="230"/>
      <c r="M628" s="231"/>
      <c r="N628" s="232"/>
      <c r="O628" s="232"/>
      <c r="P628" s="232"/>
      <c r="Q628" s="232"/>
      <c r="R628" s="232"/>
      <c r="S628" s="232"/>
      <c r="T628" s="23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34" t="s">
        <v>147</v>
      </c>
      <c r="AU628" s="234" t="s">
        <v>82</v>
      </c>
      <c r="AV628" s="13" t="s">
        <v>82</v>
      </c>
      <c r="AW628" s="13" t="s">
        <v>33</v>
      </c>
      <c r="AX628" s="13" t="s">
        <v>72</v>
      </c>
      <c r="AY628" s="234" t="s">
        <v>134</v>
      </c>
    </row>
    <row r="629" s="2" customFormat="1" ht="22.2" customHeight="1">
      <c r="A629" s="38"/>
      <c r="B629" s="39"/>
      <c r="C629" s="204" t="s">
        <v>959</v>
      </c>
      <c r="D629" s="204" t="s">
        <v>136</v>
      </c>
      <c r="E629" s="205" t="s">
        <v>960</v>
      </c>
      <c r="F629" s="206" t="s">
        <v>961</v>
      </c>
      <c r="G629" s="207" t="s">
        <v>217</v>
      </c>
      <c r="H629" s="208">
        <v>40.899999999999999</v>
      </c>
      <c r="I629" s="209"/>
      <c r="J629" s="210">
        <f>ROUND(I629*H629,2)</f>
        <v>0</v>
      </c>
      <c r="K629" s="206" t="s">
        <v>140</v>
      </c>
      <c r="L629" s="44"/>
      <c r="M629" s="211" t="s">
        <v>19</v>
      </c>
      <c r="N629" s="212" t="s">
        <v>43</v>
      </c>
      <c r="O629" s="84"/>
      <c r="P629" s="213">
        <f>O629*H629</f>
        <v>0</v>
      </c>
      <c r="Q629" s="213">
        <v>0</v>
      </c>
      <c r="R629" s="213">
        <f>Q629*H629</f>
        <v>0</v>
      </c>
      <c r="S629" s="213">
        <v>0</v>
      </c>
      <c r="T629" s="214">
        <f>S629*H629</f>
        <v>0</v>
      </c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R629" s="215" t="s">
        <v>244</v>
      </c>
      <c r="AT629" s="215" t="s">
        <v>136</v>
      </c>
      <c r="AU629" s="215" t="s">
        <v>82</v>
      </c>
      <c r="AY629" s="17" t="s">
        <v>134</v>
      </c>
      <c r="BE629" s="216">
        <f>IF(N629="základní",J629,0)</f>
        <v>0</v>
      </c>
      <c r="BF629" s="216">
        <f>IF(N629="snížená",J629,0)</f>
        <v>0</v>
      </c>
      <c r="BG629" s="216">
        <f>IF(N629="zákl. přenesená",J629,0)</f>
        <v>0</v>
      </c>
      <c r="BH629" s="216">
        <f>IF(N629="sníž. přenesená",J629,0)</f>
        <v>0</v>
      </c>
      <c r="BI629" s="216">
        <f>IF(N629="nulová",J629,0)</f>
        <v>0</v>
      </c>
      <c r="BJ629" s="17" t="s">
        <v>80</v>
      </c>
      <c r="BK629" s="216">
        <f>ROUND(I629*H629,2)</f>
        <v>0</v>
      </c>
      <c r="BL629" s="17" t="s">
        <v>244</v>
      </c>
      <c r="BM629" s="215" t="s">
        <v>962</v>
      </c>
    </row>
    <row r="630" s="2" customFormat="1">
      <c r="A630" s="38"/>
      <c r="B630" s="39"/>
      <c r="C630" s="40"/>
      <c r="D630" s="217" t="s">
        <v>143</v>
      </c>
      <c r="E630" s="40"/>
      <c r="F630" s="218" t="s">
        <v>963</v>
      </c>
      <c r="G630" s="40"/>
      <c r="H630" s="40"/>
      <c r="I630" s="219"/>
      <c r="J630" s="40"/>
      <c r="K630" s="40"/>
      <c r="L630" s="44"/>
      <c r="M630" s="220"/>
      <c r="N630" s="221"/>
      <c r="O630" s="84"/>
      <c r="P630" s="84"/>
      <c r="Q630" s="84"/>
      <c r="R630" s="84"/>
      <c r="S630" s="84"/>
      <c r="T630" s="85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T630" s="17" t="s">
        <v>143</v>
      </c>
      <c r="AU630" s="17" t="s">
        <v>82</v>
      </c>
    </row>
    <row r="631" s="2" customFormat="1">
      <c r="A631" s="38"/>
      <c r="B631" s="39"/>
      <c r="C631" s="40"/>
      <c r="D631" s="222" t="s">
        <v>145</v>
      </c>
      <c r="E631" s="40"/>
      <c r="F631" s="223" t="s">
        <v>964</v>
      </c>
      <c r="G631" s="40"/>
      <c r="H631" s="40"/>
      <c r="I631" s="219"/>
      <c r="J631" s="40"/>
      <c r="K631" s="40"/>
      <c r="L631" s="44"/>
      <c r="M631" s="220"/>
      <c r="N631" s="221"/>
      <c r="O631" s="84"/>
      <c r="P631" s="84"/>
      <c r="Q631" s="84"/>
      <c r="R631" s="84"/>
      <c r="S631" s="84"/>
      <c r="T631" s="85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T631" s="17" t="s">
        <v>145</v>
      </c>
      <c r="AU631" s="17" t="s">
        <v>82</v>
      </c>
    </row>
    <row r="632" s="14" customFormat="1">
      <c r="A632" s="14"/>
      <c r="B632" s="236"/>
      <c r="C632" s="237"/>
      <c r="D632" s="217" t="s">
        <v>147</v>
      </c>
      <c r="E632" s="238" t="s">
        <v>19</v>
      </c>
      <c r="F632" s="239" t="s">
        <v>892</v>
      </c>
      <c r="G632" s="237"/>
      <c r="H632" s="238" t="s">
        <v>19</v>
      </c>
      <c r="I632" s="240"/>
      <c r="J632" s="237"/>
      <c r="K632" s="237"/>
      <c r="L632" s="241"/>
      <c r="M632" s="242"/>
      <c r="N632" s="243"/>
      <c r="O632" s="243"/>
      <c r="P632" s="243"/>
      <c r="Q632" s="243"/>
      <c r="R632" s="243"/>
      <c r="S632" s="243"/>
      <c r="T632" s="24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45" t="s">
        <v>147</v>
      </c>
      <c r="AU632" s="245" t="s">
        <v>82</v>
      </c>
      <c r="AV632" s="14" t="s">
        <v>80</v>
      </c>
      <c r="AW632" s="14" t="s">
        <v>33</v>
      </c>
      <c r="AX632" s="14" t="s">
        <v>72</v>
      </c>
      <c r="AY632" s="245" t="s">
        <v>134</v>
      </c>
    </row>
    <row r="633" s="14" customFormat="1">
      <c r="A633" s="14"/>
      <c r="B633" s="236"/>
      <c r="C633" s="237"/>
      <c r="D633" s="217" t="s">
        <v>147</v>
      </c>
      <c r="E633" s="238" t="s">
        <v>19</v>
      </c>
      <c r="F633" s="239" t="s">
        <v>965</v>
      </c>
      <c r="G633" s="237"/>
      <c r="H633" s="238" t="s">
        <v>19</v>
      </c>
      <c r="I633" s="240"/>
      <c r="J633" s="237"/>
      <c r="K633" s="237"/>
      <c r="L633" s="241"/>
      <c r="M633" s="242"/>
      <c r="N633" s="243"/>
      <c r="O633" s="243"/>
      <c r="P633" s="243"/>
      <c r="Q633" s="243"/>
      <c r="R633" s="243"/>
      <c r="S633" s="243"/>
      <c r="T633" s="24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45" t="s">
        <v>147</v>
      </c>
      <c r="AU633" s="245" t="s">
        <v>82</v>
      </c>
      <c r="AV633" s="14" t="s">
        <v>80</v>
      </c>
      <c r="AW633" s="14" t="s">
        <v>33</v>
      </c>
      <c r="AX633" s="14" t="s">
        <v>72</v>
      </c>
      <c r="AY633" s="245" t="s">
        <v>134</v>
      </c>
    </row>
    <row r="634" s="13" customFormat="1">
      <c r="A634" s="13"/>
      <c r="B634" s="224"/>
      <c r="C634" s="225"/>
      <c r="D634" s="217" t="s">
        <v>147</v>
      </c>
      <c r="E634" s="226" t="s">
        <v>19</v>
      </c>
      <c r="F634" s="227" t="s">
        <v>894</v>
      </c>
      <c r="G634" s="225"/>
      <c r="H634" s="228">
        <v>14.300000000000001</v>
      </c>
      <c r="I634" s="229"/>
      <c r="J634" s="225"/>
      <c r="K634" s="225"/>
      <c r="L634" s="230"/>
      <c r="M634" s="231"/>
      <c r="N634" s="232"/>
      <c r="O634" s="232"/>
      <c r="P634" s="232"/>
      <c r="Q634" s="232"/>
      <c r="R634" s="232"/>
      <c r="S634" s="232"/>
      <c r="T634" s="23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34" t="s">
        <v>147</v>
      </c>
      <c r="AU634" s="234" t="s">
        <v>82</v>
      </c>
      <c r="AV634" s="13" t="s">
        <v>82</v>
      </c>
      <c r="AW634" s="13" t="s">
        <v>33</v>
      </c>
      <c r="AX634" s="13" t="s">
        <v>72</v>
      </c>
      <c r="AY634" s="234" t="s">
        <v>134</v>
      </c>
    </row>
    <row r="635" s="13" customFormat="1">
      <c r="A635" s="13"/>
      <c r="B635" s="224"/>
      <c r="C635" s="225"/>
      <c r="D635" s="217" t="s">
        <v>147</v>
      </c>
      <c r="E635" s="226" t="s">
        <v>19</v>
      </c>
      <c r="F635" s="227" t="s">
        <v>895</v>
      </c>
      <c r="G635" s="225"/>
      <c r="H635" s="228">
        <v>-1.8</v>
      </c>
      <c r="I635" s="229"/>
      <c r="J635" s="225"/>
      <c r="K635" s="225"/>
      <c r="L635" s="230"/>
      <c r="M635" s="231"/>
      <c r="N635" s="232"/>
      <c r="O635" s="232"/>
      <c r="P635" s="232"/>
      <c r="Q635" s="232"/>
      <c r="R635" s="232"/>
      <c r="S635" s="232"/>
      <c r="T635" s="23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34" t="s">
        <v>147</v>
      </c>
      <c r="AU635" s="234" t="s">
        <v>82</v>
      </c>
      <c r="AV635" s="13" t="s">
        <v>82</v>
      </c>
      <c r="AW635" s="13" t="s">
        <v>33</v>
      </c>
      <c r="AX635" s="13" t="s">
        <v>72</v>
      </c>
      <c r="AY635" s="234" t="s">
        <v>134</v>
      </c>
    </row>
    <row r="636" s="13" customFormat="1">
      <c r="A636" s="13"/>
      <c r="B636" s="224"/>
      <c r="C636" s="225"/>
      <c r="D636" s="217" t="s">
        <v>147</v>
      </c>
      <c r="E636" s="226" t="s">
        <v>19</v>
      </c>
      <c r="F636" s="227" t="s">
        <v>896</v>
      </c>
      <c r="G636" s="225"/>
      <c r="H636" s="228">
        <v>28.399999999999999</v>
      </c>
      <c r="I636" s="229"/>
      <c r="J636" s="225"/>
      <c r="K636" s="225"/>
      <c r="L636" s="230"/>
      <c r="M636" s="231"/>
      <c r="N636" s="232"/>
      <c r="O636" s="232"/>
      <c r="P636" s="232"/>
      <c r="Q636" s="232"/>
      <c r="R636" s="232"/>
      <c r="S636" s="232"/>
      <c r="T636" s="23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34" t="s">
        <v>147</v>
      </c>
      <c r="AU636" s="234" t="s">
        <v>82</v>
      </c>
      <c r="AV636" s="13" t="s">
        <v>82</v>
      </c>
      <c r="AW636" s="13" t="s">
        <v>33</v>
      </c>
      <c r="AX636" s="13" t="s">
        <v>72</v>
      </c>
      <c r="AY636" s="234" t="s">
        <v>134</v>
      </c>
    </row>
    <row r="637" s="2" customFormat="1" ht="14.4" customHeight="1">
      <c r="A637" s="38"/>
      <c r="B637" s="39"/>
      <c r="C637" s="246" t="s">
        <v>966</v>
      </c>
      <c r="D637" s="246" t="s">
        <v>293</v>
      </c>
      <c r="E637" s="247" t="s">
        <v>967</v>
      </c>
      <c r="F637" s="248" t="s">
        <v>968</v>
      </c>
      <c r="G637" s="249" t="s">
        <v>217</v>
      </c>
      <c r="H637" s="250">
        <v>44.990000000000002</v>
      </c>
      <c r="I637" s="251"/>
      <c r="J637" s="252">
        <f>ROUND(I637*H637,2)</f>
        <v>0</v>
      </c>
      <c r="K637" s="248" t="s">
        <v>140</v>
      </c>
      <c r="L637" s="253"/>
      <c r="M637" s="254" t="s">
        <v>19</v>
      </c>
      <c r="N637" s="255" t="s">
        <v>43</v>
      </c>
      <c r="O637" s="84"/>
      <c r="P637" s="213">
        <f>O637*H637</f>
        <v>0</v>
      </c>
      <c r="Q637" s="213">
        <v>0.013100000000000001</v>
      </c>
      <c r="R637" s="213">
        <f>Q637*H637</f>
        <v>0.58936900000000003</v>
      </c>
      <c r="S637" s="213">
        <v>0</v>
      </c>
      <c r="T637" s="214">
        <f>S637*H637</f>
        <v>0</v>
      </c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R637" s="215" t="s">
        <v>371</v>
      </c>
      <c r="AT637" s="215" t="s">
        <v>293</v>
      </c>
      <c r="AU637" s="215" t="s">
        <v>82</v>
      </c>
      <c r="AY637" s="17" t="s">
        <v>134</v>
      </c>
      <c r="BE637" s="216">
        <f>IF(N637="základní",J637,0)</f>
        <v>0</v>
      </c>
      <c r="BF637" s="216">
        <f>IF(N637="snížená",J637,0)</f>
        <v>0</v>
      </c>
      <c r="BG637" s="216">
        <f>IF(N637="zákl. přenesená",J637,0)</f>
        <v>0</v>
      </c>
      <c r="BH637" s="216">
        <f>IF(N637="sníž. přenesená",J637,0)</f>
        <v>0</v>
      </c>
      <c r="BI637" s="216">
        <f>IF(N637="nulová",J637,0)</f>
        <v>0</v>
      </c>
      <c r="BJ637" s="17" t="s">
        <v>80</v>
      </c>
      <c r="BK637" s="216">
        <f>ROUND(I637*H637,2)</f>
        <v>0</v>
      </c>
      <c r="BL637" s="17" t="s">
        <v>244</v>
      </c>
      <c r="BM637" s="215" t="s">
        <v>969</v>
      </c>
    </row>
    <row r="638" s="2" customFormat="1">
      <c r="A638" s="38"/>
      <c r="B638" s="39"/>
      <c r="C638" s="40"/>
      <c r="D638" s="217" t="s">
        <v>143</v>
      </c>
      <c r="E638" s="40"/>
      <c r="F638" s="218" t="s">
        <v>968</v>
      </c>
      <c r="G638" s="40"/>
      <c r="H638" s="40"/>
      <c r="I638" s="219"/>
      <c r="J638" s="40"/>
      <c r="K638" s="40"/>
      <c r="L638" s="44"/>
      <c r="M638" s="220"/>
      <c r="N638" s="221"/>
      <c r="O638" s="84"/>
      <c r="P638" s="84"/>
      <c r="Q638" s="84"/>
      <c r="R638" s="84"/>
      <c r="S638" s="84"/>
      <c r="T638" s="85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T638" s="17" t="s">
        <v>143</v>
      </c>
      <c r="AU638" s="17" t="s">
        <v>82</v>
      </c>
    </row>
    <row r="639" s="13" customFormat="1">
      <c r="A639" s="13"/>
      <c r="B639" s="224"/>
      <c r="C639" s="225"/>
      <c r="D639" s="217" t="s">
        <v>147</v>
      </c>
      <c r="E639" s="225"/>
      <c r="F639" s="227" t="s">
        <v>970</v>
      </c>
      <c r="G639" s="225"/>
      <c r="H639" s="228">
        <v>44.990000000000002</v>
      </c>
      <c r="I639" s="229"/>
      <c r="J639" s="225"/>
      <c r="K639" s="225"/>
      <c r="L639" s="230"/>
      <c r="M639" s="231"/>
      <c r="N639" s="232"/>
      <c r="O639" s="232"/>
      <c r="P639" s="232"/>
      <c r="Q639" s="232"/>
      <c r="R639" s="232"/>
      <c r="S639" s="232"/>
      <c r="T639" s="23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34" t="s">
        <v>147</v>
      </c>
      <c r="AU639" s="234" t="s">
        <v>82</v>
      </c>
      <c r="AV639" s="13" t="s">
        <v>82</v>
      </c>
      <c r="AW639" s="13" t="s">
        <v>4</v>
      </c>
      <c r="AX639" s="13" t="s">
        <v>80</v>
      </c>
      <c r="AY639" s="234" t="s">
        <v>134</v>
      </c>
    </row>
    <row r="640" s="2" customFormat="1" ht="22.2" customHeight="1">
      <c r="A640" s="38"/>
      <c r="B640" s="39"/>
      <c r="C640" s="204" t="s">
        <v>971</v>
      </c>
      <c r="D640" s="204" t="s">
        <v>136</v>
      </c>
      <c r="E640" s="205" t="s">
        <v>972</v>
      </c>
      <c r="F640" s="206" t="s">
        <v>973</v>
      </c>
      <c r="G640" s="207" t="s">
        <v>217</v>
      </c>
      <c r="H640" s="208">
        <v>81.799999999999997</v>
      </c>
      <c r="I640" s="209"/>
      <c r="J640" s="210">
        <f>ROUND(I640*H640,2)</f>
        <v>0</v>
      </c>
      <c r="K640" s="206" t="s">
        <v>140</v>
      </c>
      <c r="L640" s="44"/>
      <c r="M640" s="211" t="s">
        <v>19</v>
      </c>
      <c r="N640" s="212" t="s">
        <v>43</v>
      </c>
      <c r="O640" s="84"/>
      <c r="P640" s="213">
        <f>O640*H640</f>
        <v>0</v>
      </c>
      <c r="Q640" s="213">
        <v>0.00018000000000000001</v>
      </c>
      <c r="R640" s="213">
        <f>Q640*H640</f>
        <v>0.014724000000000001</v>
      </c>
      <c r="S640" s="213">
        <v>0</v>
      </c>
      <c r="T640" s="214">
        <f>S640*H640</f>
        <v>0</v>
      </c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R640" s="215" t="s">
        <v>244</v>
      </c>
      <c r="AT640" s="215" t="s">
        <v>136</v>
      </c>
      <c r="AU640" s="215" t="s">
        <v>82</v>
      </c>
      <c r="AY640" s="17" t="s">
        <v>134</v>
      </c>
      <c r="BE640" s="216">
        <f>IF(N640="základní",J640,0)</f>
        <v>0</v>
      </c>
      <c r="BF640" s="216">
        <f>IF(N640="snížená",J640,0)</f>
        <v>0</v>
      </c>
      <c r="BG640" s="216">
        <f>IF(N640="zákl. přenesená",J640,0)</f>
        <v>0</v>
      </c>
      <c r="BH640" s="216">
        <f>IF(N640="sníž. přenesená",J640,0)</f>
        <v>0</v>
      </c>
      <c r="BI640" s="216">
        <f>IF(N640="nulová",J640,0)</f>
        <v>0</v>
      </c>
      <c r="BJ640" s="17" t="s">
        <v>80</v>
      </c>
      <c r="BK640" s="216">
        <f>ROUND(I640*H640,2)</f>
        <v>0</v>
      </c>
      <c r="BL640" s="17" t="s">
        <v>244</v>
      </c>
      <c r="BM640" s="215" t="s">
        <v>974</v>
      </c>
    </row>
    <row r="641" s="2" customFormat="1">
      <c r="A641" s="38"/>
      <c r="B641" s="39"/>
      <c r="C641" s="40"/>
      <c r="D641" s="217" t="s">
        <v>143</v>
      </c>
      <c r="E641" s="40"/>
      <c r="F641" s="218" t="s">
        <v>975</v>
      </c>
      <c r="G641" s="40"/>
      <c r="H641" s="40"/>
      <c r="I641" s="219"/>
      <c r="J641" s="40"/>
      <c r="K641" s="40"/>
      <c r="L641" s="44"/>
      <c r="M641" s="220"/>
      <c r="N641" s="221"/>
      <c r="O641" s="84"/>
      <c r="P641" s="84"/>
      <c r="Q641" s="84"/>
      <c r="R641" s="84"/>
      <c r="S641" s="84"/>
      <c r="T641" s="85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T641" s="17" t="s">
        <v>143</v>
      </c>
      <c r="AU641" s="17" t="s">
        <v>82</v>
      </c>
    </row>
    <row r="642" s="2" customFormat="1">
      <c r="A642" s="38"/>
      <c r="B642" s="39"/>
      <c r="C642" s="40"/>
      <c r="D642" s="222" t="s">
        <v>145</v>
      </c>
      <c r="E642" s="40"/>
      <c r="F642" s="223" t="s">
        <v>976</v>
      </c>
      <c r="G642" s="40"/>
      <c r="H642" s="40"/>
      <c r="I642" s="219"/>
      <c r="J642" s="40"/>
      <c r="K642" s="40"/>
      <c r="L642" s="44"/>
      <c r="M642" s="220"/>
      <c r="N642" s="221"/>
      <c r="O642" s="84"/>
      <c r="P642" s="84"/>
      <c r="Q642" s="84"/>
      <c r="R642" s="84"/>
      <c r="S642" s="84"/>
      <c r="T642" s="85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T642" s="17" t="s">
        <v>145</v>
      </c>
      <c r="AU642" s="17" t="s">
        <v>82</v>
      </c>
    </row>
    <row r="643" s="14" customFormat="1">
      <c r="A643" s="14"/>
      <c r="B643" s="236"/>
      <c r="C643" s="237"/>
      <c r="D643" s="217" t="s">
        <v>147</v>
      </c>
      <c r="E643" s="238" t="s">
        <v>19</v>
      </c>
      <c r="F643" s="239" t="s">
        <v>892</v>
      </c>
      <c r="G643" s="237"/>
      <c r="H643" s="238" t="s">
        <v>19</v>
      </c>
      <c r="I643" s="240"/>
      <c r="J643" s="237"/>
      <c r="K643" s="237"/>
      <c r="L643" s="241"/>
      <c r="M643" s="242"/>
      <c r="N643" s="243"/>
      <c r="O643" s="243"/>
      <c r="P643" s="243"/>
      <c r="Q643" s="243"/>
      <c r="R643" s="243"/>
      <c r="S643" s="243"/>
      <c r="T643" s="24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45" t="s">
        <v>147</v>
      </c>
      <c r="AU643" s="245" t="s">
        <v>82</v>
      </c>
      <c r="AV643" s="14" t="s">
        <v>80</v>
      </c>
      <c r="AW643" s="14" t="s">
        <v>33</v>
      </c>
      <c r="AX643" s="14" t="s">
        <v>72</v>
      </c>
      <c r="AY643" s="245" t="s">
        <v>134</v>
      </c>
    </row>
    <row r="644" s="14" customFormat="1">
      <c r="A644" s="14"/>
      <c r="B644" s="236"/>
      <c r="C644" s="237"/>
      <c r="D644" s="217" t="s">
        <v>147</v>
      </c>
      <c r="E644" s="238" t="s">
        <v>19</v>
      </c>
      <c r="F644" s="239" t="s">
        <v>977</v>
      </c>
      <c r="G644" s="237"/>
      <c r="H644" s="238" t="s">
        <v>19</v>
      </c>
      <c r="I644" s="240"/>
      <c r="J644" s="237"/>
      <c r="K644" s="237"/>
      <c r="L644" s="241"/>
      <c r="M644" s="242"/>
      <c r="N644" s="243"/>
      <c r="O644" s="243"/>
      <c r="P644" s="243"/>
      <c r="Q644" s="243"/>
      <c r="R644" s="243"/>
      <c r="S644" s="243"/>
      <c r="T644" s="24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45" t="s">
        <v>147</v>
      </c>
      <c r="AU644" s="245" t="s">
        <v>82</v>
      </c>
      <c r="AV644" s="14" t="s">
        <v>80</v>
      </c>
      <c r="AW644" s="14" t="s">
        <v>33</v>
      </c>
      <c r="AX644" s="14" t="s">
        <v>72</v>
      </c>
      <c r="AY644" s="245" t="s">
        <v>134</v>
      </c>
    </row>
    <row r="645" s="13" customFormat="1">
      <c r="A645" s="13"/>
      <c r="B645" s="224"/>
      <c r="C645" s="225"/>
      <c r="D645" s="217" t="s">
        <v>147</v>
      </c>
      <c r="E645" s="226" t="s">
        <v>19</v>
      </c>
      <c r="F645" s="227" t="s">
        <v>978</v>
      </c>
      <c r="G645" s="225"/>
      <c r="H645" s="228">
        <v>28.600000000000001</v>
      </c>
      <c r="I645" s="229"/>
      <c r="J645" s="225"/>
      <c r="K645" s="225"/>
      <c r="L645" s="230"/>
      <c r="M645" s="231"/>
      <c r="N645" s="232"/>
      <c r="O645" s="232"/>
      <c r="P645" s="232"/>
      <c r="Q645" s="232"/>
      <c r="R645" s="232"/>
      <c r="S645" s="232"/>
      <c r="T645" s="23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34" t="s">
        <v>147</v>
      </c>
      <c r="AU645" s="234" t="s">
        <v>82</v>
      </c>
      <c r="AV645" s="13" t="s">
        <v>82</v>
      </c>
      <c r="AW645" s="13" t="s">
        <v>33</v>
      </c>
      <c r="AX645" s="13" t="s">
        <v>72</v>
      </c>
      <c r="AY645" s="234" t="s">
        <v>134</v>
      </c>
    </row>
    <row r="646" s="13" customFormat="1">
      <c r="A646" s="13"/>
      <c r="B646" s="224"/>
      <c r="C646" s="225"/>
      <c r="D646" s="217" t="s">
        <v>147</v>
      </c>
      <c r="E646" s="226" t="s">
        <v>19</v>
      </c>
      <c r="F646" s="227" t="s">
        <v>979</v>
      </c>
      <c r="G646" s="225"/>
      <c r="H646" s="228">
        <v>-3.6000000000000001</v>
      </c>
      <c r="I646" s="229"/>
      <c r="J646" s="225"/>
      <c r="K646" s="225"/>
      <c r="L646" s="230"/>
      <c r="M646" s="231"/>
      <c r="N646" s="232"/>
      <c r="O646" s="232"/>
      <c r="P646" s="232"/>
      <c r="Q646" s="232"/>
      <c r="R646" s="232"/>
      <c r="S646" s="232"/>
      <c r="T646" s="23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34" t="s">
        <v>147</v>
      </c>
      <c r="AU646" s="234" t="s">
        <v>82</v>
      </c>
      <c r="AV646" s="13" t="s">
        <v>82</v>
      </c>
      <c r="AW646" s="13" t="s">
        <v>33</v>
      </c>
      <c r="AX646" s="13" t="s">
        <v>72</v>
      </c>
      <c r="AY646" s="234" t="s">
        <v>134</v>
      </c>
    </row>
    <row r="647" s="13" customFormat="1">
      <c r="A647" s="13"/>
      <c r="B647" s="224"/>
      <c r="C647" s="225"/>
      <c r="D647" s="217" t="s">
        <v>147</v>
      </c>
      <c r="E647" s="226" t="s">
        <v>19</v>
      </c>
      <c r="F647" s="227" t="s">
        <v>980</v>
      </c>
      <c r="G647" s="225"/>
      <c r="H647" s="228">
        <v>56.799999999999997</v>
      </c>
      <c r="I647" s="229"/>
      <c r="J647" s="225"/>
      <c r="K647" s="225"/>
      <c r="L647" s="230"/>
      <c r="M647" s="231"/>
      <c r="N647" s="232"/>
      <c r="O647" s="232"/>
      <c r="P647" s="232"/>
      <c r="Q647" s="232"/>
      <c r="R647" s="232"/>
      <c r="S647" s="232"/>
      <c r="T647" s="23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34" t="s">
        <v>147</v>
      </c>
      <c r="AU647" s="234" t="s">
        <v>82</v>
      </c>
      <c r="AV647" s="13" t="s">
        <v>82</v>
      </c>
      <c r="AW647" s="13" t="s">
        <v>33</v>
      </c>
      <c r="AX647" s="13" t="s">
        <v>72</v>
      </c>
      <c r="AY647" s="234" t="s">
        <v>134</v>
      </c>
    </row>
    <row r="648" s="2" customFormat="1" ht="14.4" customHeight="1">
      <c r="A648" s="38"/>
      <c r="B648" s="39"/>
      <c r="C648" s="204" t="s">
        <v>981</v>
      </c>
      <c r="D648" s="204" t="s">
        <v>136</v>
      </c>
      <c r="E648" s="205" t="s">
        <v>982</v>
      </c>
      <c r="F648" s="206" t="s">
        <v>983</v>
      </c>
      <c r="G648" s="207" t="s">
        <v>217</v>
      </c>
      <c r="H648" s="208">
        <v>1.7729999999999999</v>
      </c>
      <c r="I648" s="209"/>
      <c r="J648" s="210">
        <f>ROUND(I648*H648,2)</f>
        <v>0</v>
      </c>
      <c r="K648" s="206" t="s">
        <v>140</v>
      </c>
      <c r="L648" s="44"/>
      <c r="M648" s="211" t="s">
        <v>19</v>
      </c>
      <c r="N648" s="212" t="s">
        <v>43</v>
      </c>
      <c r="O648" s="84"/>
      <c r="P648" s="213">
        <f>O648*H648</f>
        <v>0</v>
      </c>
      <c r="Q648" s="213">
        <v>0</v>
      </c>
      <c r="R648" s="213">
        <f>Q648*H648</f>
        <v>0</v>
      </c>
      <c r="S648" s="213">
        <v>0</v>
      </c>
      <c r="T648" s="214">
        <f>S648*H648</f>
        <v>0</v>
      </c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R648" s="215" t="s">
        <v>244</v>
      </c>
      <c r="AT648" s="215" t="s">
        <v>136</v>
      </c>
      <c r="AU648" s="215" t="s">
        <v>82</v>
      </c>
      <c r="AY648" s="17" t="s">
        <v>134</v>
      </c>
      <c r="BE648" s="216">
        <f>IF(N648="základní",J648,0)</f>
        <v>0</v>
      </c>
      <c r="BF648" s="216">
        <f>IF(N648="snížená",J648,0)</f>
        <v>0</v>
      </c>
      <c r="BG648" s="216">
        <f>IF(N648="zákl. přenesená",J648,0)</f>
        <v>0</v>
      </c>
      <c r="BH648" s="216">
        <f>IF(N648="sníž. přenesená",J648,0)</f>
        <v>0</v>
      </c>
      <c r="BI648" s="216">
        <f>IF(N648="nulová",J648,0)</f>
        <v>0</v>
      </c>
      <c r="BJ648" s="17" t="s">
        <v>80</v>
      </c>
      <c r="BK648" s="216">
        <f>ROUND(I648*H648,2)</f>
        <v>0</v>
      </c>
      <c r="BL648" s="17" t="s">
        <v>244</v>
      </c>
      <c r="BM648" s="215" t="s">
        <v>984</v>
      </c>
    </row>
    <row r="649" s="2" customFormat="1">
      <c r="A649" s="38"/>
      <c r="B649" s="39"/>
      <c r="C649" s="40"/>
      <c r="D649" s="217" t="s">
        <v>143</v>
      </c>
      <c r="E649" s="40"/>
      <c r="F649" s="218" t="s">
        <v>983</v>
      </c>
      <c r="G649" s="40"/>
      <c r="H649" s="40"/>
      <c r="I649" s="219"/>
      <c r="J649" s="40"/>
      <c r="K649" s="40"/>
      <c r="L649" s="44"/>
      <c r="M649" s="220"/>
      <c r="N649" s="221"/>
      <c r="O649" s="84"/>
      <c r="P649" s="84"/>
      <c r="Q649" s="84"/>
      <c r="R649" s="84"/>
      <c r="S649" s="84"/>
      <c r="T649" s="85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T649" s="17" t="s">
        <v>143</v>
      </c>
      <c r="AU649" s="17" t="s">
        <v>82</v>
      </c>
    </row>
    <row r="650" s="2" customFormat="1">
      <c r="A650" s="38"/>
      <c r="B650" s="39"/>
      <c r="C650" s="40"/>
      <c r="D650" s="222" t="s">
        <v>145</v>
      </c>
      <c r="E650" s="40"/>
      <c r="F650" s="223" t="s">
        <v>985</v>
      </c>
      <c r="G650" s="40"/>
      <c r="H650" s="40"/>
      <c r="I650" s="219"/>
      <c r="J650" s="40"/>
      <c r="K650" s="40"/>
      <c r="L650" s="44"/>
      <c r="M650" s="220"/>
      <c r="N650" s="221"/>
      <c r="O650" s="84"/>
      <c r="P650" s="84"/>
      <c r="Q650" s="84"/>
      <c r="R650" s="84"/>
      <c r="S650" s="84"/>
      <c r="T650" s="85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T650" s="17" t="s">
        <v>145</v>
      </c>
      <c r="AU650" s="17" t="s">
        <v>82</v>
      </c>
    </row>
    <row r="651" s="14" customFormat="1">
      <c r="A651" s="14"/>
      <c r="B651" s="236"/>
      <c r="C651" s="237"/>
      <c r="D651" s="217" t="s">
        <v>147</v>
      </c>
      <c r="E651" s="238" t="s">
        <v>19</v>
      </c>
      <c r="F651" s="239" t="s">
        <v>705</v>
      </c>
      <c r="G651" s="237"/>
      <c r="H651" s="238" t="s">
        <v>19</v>
      </c>
      <c r="I651" s="240"/>
      <c r="J651" s="237"/>
      <c r="K651" s="237"/>
      <c r="L651" s="241"/>
      <c r="M651" s="242"/>
      <c r="N651" s="243"/>
      <c r="O651" s="243"/>
      <c r="P651" s="243"/>
      <c r="Q651" s="243"/>
      <c r="R651" s="243"/>
      <c r="S651" s="243"/>
      <c r="T651" s="24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45" t="s">
        <v>147</v>
      </c>
      <c r="AU651" s="245" t="s">
        <v>82</v>
      </c>
      <c r="AV651" s="14" t="s">
        <v>80</v>
      </c>
      <c r="AW651" s="14" t="s">
        <v>33</v>
      </c>
      <c r="AX651" s="14" t="s">
        <v>72</v>
      </c>
      <c r="AY651" s="245" t="s">
        <v>134</v>
      </c>
    </row>
    <row r="652" s="13" customFormat="1">
      <c r="A652" s="13"/>
      <c r="B652" s="224"/>
      <c r="C652" s="225"/>
      <c r="D652" s="217" t="s">
        <v>147</v>
      </c>
      <c r="E652" s="226" t="s">
        <v>19</v>
      </c>
      <c r="F652" s="227" t="s">
        <v>706</v>
      </c>
      <c r="G652" s="225"/>
      <c r="H652" s="228">
        <v>1.7729999999999999</v>
      </c>
      <c r="I652" s="229"/>
      <c r="J652" s="225"/>
      <c r="K652" s="225"/>
      <c r="L652" s="230"/>
      <c r="M652" s="231"/>
      <c r="N652" s="232"/>
      <c r="O652" s="232"/>
      <c r="P652" s="232"/>
      <c r="Q652" s="232"/>
      <c r="R652" s="232"/>
      <c r="S652" s="232"/>
      <c r="T652" s="23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34" t="s">
        <v>147</v>
      </c>
      <c r="AU652" s="234" t="s">
        <v>82</v>
      </c>
      <c r="AV652" s="13" t="s">
        <v>82</v>
      </c>
      <c r="AW652" s="13" t="s">
        <v>33</v>
      </c>
      <c r="AX652" s="13" t="s">
        <v>72</v>
      </c>
      <c r="AY652" s="234" t="s">
        <v>134</v>
      </c>
    </row>
    <row r="653" s="2" customFormat="1" ht="22.2" customHeight="1">
      <c r="A653" s="38"/>
      <c r="B653" s="39"/>
      <c r="C653" s="246" t="s">
        <v>986</v>
      </c>
      <c r="D653" s="246" t="s">
        <v>293</v>
      </c>
      <c r="E653" s="247" t="s">
        <v>987</v>
      </c>
      <c r="F653" s="248" t="s">
        <v>988</v>
      </c>
      <c r="G653" s="249" t="s">
        <v>139</v>
      </c>
      <c r="H653" s="250">
        <v>1</v>
      </c>
      <c r="I653" s="251"/>
      <c r="J653" s="252">
        <f>ROUND(I653*H653,2)</f>
        <v>0</v>
      </c>
      <c r="K653" s="248" t="s">
        <v>19</v>
      </c>
      <c r="L653" s="253"/>
      <c r="M653" s="254" t="s">
        <v>19</v>
      </c>
      <c r="N653" s="255" t="s">
        <v>43</v>
      </c>
      <c r="O653" s="84"/>
      <c r="P653" s="213">
        <f>O653*H653</f>
        <v>0</v>
      </c>
      <c r="Q653" s="213">
        <v>0.017000000000000001</v>
      </c>
      <c r="R653" s="213">
        <f>Q653*H653</f>
        <v>0.017000000000000001</v>
      </c>
      <c r="S653" s="213">
        <v>0</v>
      </c>
      <c r="T653" s="214">
        <f>S653*H653</f>
        <v>0</v>
      </c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R653" s="215" t="s">
        <v>371</v>
      </c>
      <c r="AT653" s="215" t="s">
        <v>293</v>
      </c>
      <c r="AU653" s="215" t="s">
        <v>82</v>
      </c>
      <c r="AY653" s="17" t="s">
        <v>134</v>
      </c>
      <c r="BE653" s="216">
        <f>IF(N653="základní",J653,0)</f>
        <v>0</v>
      </c>
      <c r="BF653" s="216">
        <f>IF(N653="snížená",J653,0)</f>
        <v>0</v>
      </c>
      <c r="BG653" s="216">
        <f>IF(N653="zákl. přenesená",J653,0)</f>
        <v>0</v>
      </c>
      <c r="BH653" s="216">
        <f>IF(N653="sníž. přenesená",J653,0)</f>
        <v>0</v>
      </c>
      <c r="BI653" s="216">
        <f>IF(N653="nulová",J653,0)</f>
        <v>0</v>
      </c>
      <c r="BJ653" s="17" t="s">
        <v>80</v>
      </c>
      <c r="BK653" s="216">
        <f>ROUND(I653*H653,2)</f>
        <v>0</v>
      </c>
      <c r="BL653" s="17" t="s">
        <v>244</v>
      </c>
      <c r="BM653" s="215" t="s">
        <v>989</v>
      </c>
    </row>
    <row r="654" s="2" customFormat="1">
      <c r="A654" s="38"/>
      <c r="B654" s="39"/>
      <c r="C654" s="40"/>
      <c r="D654" s="217" t="s">
        <v>143</v>
      </c>
      <c r="E654" s="40"/>
      <c r="F654" s="218" t="s">
        <v>988</v>
      </c>
      <c r="G654" s="40"/>
      <c r="H654" s="40"/>
      <c r="I654" s="219"/>
      <c r="J654" s="40"/>
      <c r="K654" s="40"/>
      <c r="L654" s="44"/>
      <c r="M654" s="220"/>
      <c r="N654" s="221"/>
      <c r="O654" s="84"/>
      <c r="P654" s="84"/>
      <c r="Q654" s="84"/>
      <c r="R654" s="84"/>
      <c r="S654" s="84"/>
      <c r="T654" s="85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T654" s="17" t="s">
        <v>143</v>
      </c>
      <c r="AU654" s="17" t="s">
        <v>82</v>
      </c>
    </row>
    <row r="655" s="2" customFormat="1" ht="22.2" customHeight="1">
      <c r="A655" s="38"/>
      <c r="B655" s="39"/>
      <c r="C655" s="204" t="s">
        <v>990</v>
      </c>
      <c r="D655" s="204" t="s">
        <v>136</v>
      </c>
      <c r="E655" s="205" t="s">
        <v>991</v>
      </c>
      <c r="F655" s="206" t="s">
        <v>992</v>
      </c>
      <c r="G655" s="207" t="s">
        <v>434</v>
      </c>
      <c r="H655" s="208">
        <v>85.400000000000006</v>
      </c>
      <c r="I655" s="209"/>
      <c r="J655" s="210">
        <f>ROUND(I655*H655,2)</f>
        <v>0</v>
      </c>
      <c r="K655" s="206" t="s">
        <v>140</v>
      </c>
      <c r="L655" s="44"/>
      <c r="M655" s="211" t="s">
        <v>19</v>
      </c>
      <c r="N655" s="212" t="s">
        <v>43</v>
      </c>
      <c r="O655" s="84"/>
      <c r="P655" s="213">
        <f>O655*H655</f>
        <v>0</v>
      </c>
      <c r="Q655" s="213">
        <v>0</v>
      </c>
      <c r="R655" s="213">
        <f>Q655*H655</f>
        <v>0</v>
      </c>
      <c r="S655" s="213">
        <v>0.0060000000000000001</v>
      </c>
      <c r="T655" s="214">
        <f>S655*H655</f>
        <v>0.51240000000000008</v>
      </c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R655" s="215" t="s">
        <v>244</v>
      </c>
      <c r="AT655" s="215" t="s">
        <v>136</v>
      </c>
      <c r="AU655" s="215" t="s">
        <v>82</v>
      </c>
      <c r="AY655" s="17" t="s">
        <v>134</v>
      </c>
      <c r="BE655" s="216">
        <f>IF(N655="základní",J655,0)</f>
        <v>0</v>
      </c>
      <c r="BF655" s="216">
        <f>IF(N655="snížená",J655,0)</f>
        <v>0</v>
      </c>
      <c r="BG655" s="216">
        <f>IF(N655="zákl. přenesená",J655,0)</f>
        <v>0</v>
      </c>
      <c r="BH655" s="216">
        <f>IF(N655="sníž. přenesená",J655,0)</f>
        <v>0</v>
      </c>
      <c r="BI655" s="216">
        <f>IF(N655="nulová",J655,0)</f>
        <v>0</v>
      </c>
      <c r="BJ655" s="17" t="s">
        <v>80</v>
      </c>
      <c r="BK655" s="216">
        <f>ROUND(I655*H655,2)</f>
        <v>0</v>
      </c>
      <c r="BL655" s="17" t="s">
        <v>244</v>
      </c>
      <c r="BM655" s="215" t="s">
        <v>993</v>
      </c>
    </row>
    <row r="656" s="2" customFormat="1">
      <c r="A656" s="38"/>
      <c r="B656" s="39"/>
      <c r="C656" s="40"/>
      <c r="D656" s="217" t="s">
        <v>143</v>
      </c>
      <c r="E656" s="40"/>
      <c r="F656" s="218" t="s">
        <v>994</v>
      </c>
      <c r="G656" s="40"/>
      <c r="H656" s="40"/>
      <c r="I656" s="219"/>
      <c r="J656" s="40"/>
      <c r="K656" s="40"/>
      <c r="L656" s="44"/>
      <c r="M656" s="220"/>
      <c r="N656" s="221"/>
      <c r="O656" s="84"/>
      <c r="P656" s="84"/>
      <c r="Q656" s="84"/>
      <c r="R656" s="84"/>
      <c r="S656" s="84"/>
      <c r="T656" s="85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T656" s="17" t="s">
        <v>143</v>
      </c>
      <c r="AU656" s="17" t="s">
        <v>82</v>
      </c>
    </row>
    <row r="657" s="2" customFormat="1">
      <c r="A657" s="38"/>
      <c r="B657" s="39"/>
      <c r="C657" s="40"/>
      <c r="D657" s="222" t="s">
        <v>145</v>
      </c>
      <c r="E657" s="40"/>
      <c r="F657" s="223" t="s">
        <v>995</v>
      </c>
      <c r="G657" s="40"/>
      <c r="H657" s="40"/>
      <c r="I657" s="219"/>
      <c r="J657" s="40"/>
      <c r="K657" s="40"/>
      <c r="L657" s="44"/>
      <c r="M657" s="220"/>
      <c r="N657" s="221"/>
      <c r="O657" s="84"/>
      <c r="P657" s="84"/>
      <c r="Q657" s="84"/>
      <c r="R657" s="84"/>
      <c r="S657" s="84"/>
      <c r="T657" s="85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T657" s="17" t="s">
        <v>145</v>
      </c>
      <c r="AU657" s="17" t="s">
        <v>82</v>
      </c>
    </row>
    <row r="658" s="14" customFormat="1">
      <c r="A658" s="14"/>
      <c r="B658" s="236"/>
      <c r="C658" s="237"/>
      <c r="D658" s="217" t="s">
        <v>147</v>
      </c>
      <c r="E658" s="238" t="s">
        <v>19</v>
      </c>
      <c r="F658" s="239" t="s">
        <v>892</v>
      </c>
      <c r="G658" s="237"/>
      <c r="H658" s="238" t="s">
        <v>19</v>
      </c>
      <c r="I658" s="240"/>
      <c r="J658" s="237"/>
      <c r="K658" s="237"/>
      <c r="L658" s="241"/>
      <c r="M658" s="242"/>
      <c r="N658" s="243"/>
      <c r="O658" s="243"/>
      <c r="P658" s="243"/>
      <c r="Q658" s="243"/>
      <c r="R658" s="243"/>
      <c r="S658" s="243"/>
      <c r="T658" s="24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45" t="s">
        <v>147</v>
      </c>
      <c r="AU658" s="245" t="s">
        <v>82</v>
      </c>
      <c r="AV658" s="14" t="s">
        <v>80</v>
      </c>
      <c r="AW658" s="14" t="s">
        <v>33</v>
      </c>
      <c r="AX658" s="14" t="s">
        <v>72</v>
      </c>
      <c r="AY658" s="245" t="s">
        <v>134</v>
      </c>
    </row>
    <row r="659" s="14" customFormat="1">
      <c r="A659" s="14"/>
      <c r="B659" s="236"/>
      <c r="C659" s="237"/>
      <c r="D659" s="217" t="s">
        <v>147</v>
      </c>
      <c r="E659" s="238" t="s">
        <v>19</v>
      </c>
      <c r="F659" s="239" t="s">
        <v>996</v>
      </c>
      <c r="G659" s="237"/>
      <c r="H659" s="238" t="s">
        <v>19</v>
      </c>
      <c r="I659" s="240"/>
      <c r="J659" s="237"/>
      <c r="K659" s="237"/>
      <c r="L659" s="241"/>
      <c r="M659" s="242"/>
      <c r="N659" s="243"/>
      <c r="O659" s="243"/>
      <c r="P659" s="243"/>
      <c r="Q659" s="243"/>
      <c r="R659" s="243"/>
      <c r="S659" s="243"/>
      <c r="T659" s="24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45" t="s">
        <v>147</v>
      </c>
      <c r="AU659" s="245" t="s">
        <v>82</v>
      </c>
      <c r="AV659" s="14" t="s">
        <v>80</v>
      </c>
      <c r="AW659" s="14" t="s">
        <v>33</v>
      </c>
      <c r="AX659" s="14" t="s">
        <v>72</v>
      </c>
      <c r="AY659" s="245" t="s">
        <v>134</v>
      </c>
    </row>
    <row r="660" s="13" customFormat="1">
      <c r="A660" s="13"/>
      <c r="B660" s="224"/>
      <c r="C660" s="225"/>
      <c r="D660" s="217" t="s">
        <v>147</v>
      </c>
      <c r="E660" s="226" t="s">
        <v>19</v>
      </c>
      <c r="F660" s="227" t="s">
        <v>997</v>
      </c>
      <c r="G660" s="225"/>
      <c r="H660" s="228">
        <v>28.600000000000001</v>
      </c>
      <c r="I660" s="229"/>
      <c r="J660" s="225"/>
      <c r="K660" s="225"/>
      <c r="L660" s="230"/>
      <c r="M660" s="231"/>
      <c r="N660" s="232"/>
      <c r="O660" s="232"/>
      <c r="P660" s="232"/>
      <c r="Q660" s="232"/>
      <c r="R660" s="232"/>
      <c r="S660" s="232"/>
      <c r="T660" s="23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34" t="s">
        <v>147</v>
      </c>
      <c r="AU660" s="234" t="s">
        <v>82</v>
      </c>
      <c r="AV660" s="13" t="s">
        <v>82</v>
      </c>
      <c r="AW660" s="13" t="s">
        <v>33</v>
      </c>
      <c r="AX660" s="13" t="s">
        <v>72</v>
      </c>
      <c r="AY660" s="234" t="s">
        <v>134</v>
      </c>
    </row>
    <row r="661" s="13" customFormat="1">
      <c r="A661" s="13"/>
      <c r="B661" s="224"/>
      <c r="C661" s="225"/>
      <c r="D661" s="217" t="s">
        <v>147</v>
      </c>
      <c r="E661" s="226" t="s">
        <v>19</v>
      </c>
      <c r="F661" s="227" t="s">
        <v>998</v>
      </c>
      <c r="G661" s="225"/>
      <c r="H661" s="228">
        <v>56.799999999999997</v>
      </c>
      <c r="I661" s="229"/>
      <c r="J661" s="225"/>
      <c r="K661" s="225"/>
      <c r="L661" s="230"/>
      <c r="M661" s="231"/>
      <c r="N661" s="232"/>
      <c r="O661" s="232"/>
      <c r="P661" s="232"/>
      <c r="Q661" s="232"/>
      <c r="R661" s="232"/>
      <c r="S661" s="232"/>
      <c r="T661" s="23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34" t="s">
        <v>147</v>
      </c>
      <c r="AU661" s="234" t="s">
        <v>82</v>
      </c>
      <c r="AV661" s="13" t="s">
        <v>82</v>
      </c>
      <c r="AW661" s="13" t="s">
        <v>33</v>
      </c>
      <c r="AX661" s="13" t="s">
        <v>72</v>
      </c>
      <c r="AY661" s="234" t="s">
        <v>134</v>
      </c>
    </row>
    <row r="662" s="2" customFormat="1" ht="22.2" customHeight="1">
      <c r="A662" s="38"/>
      <c r="B662" s="39"/>
      <c r="C662" s="204" t="s">
        <v>999</v>
      </c>
      <c r="D662" s="204" t="s">
        <v>136</v>
      </c>
      <c r="E662" s="205" t="s">
        <v>1000</v>
      </c>
      <c r="F662" s="206" t="s">
        <v>1001</v>
      </c>
      <c r="G662" s="207" t="s">
        <v>434</v>
      </c>
      <c r="H662" s="208">
        <v>85.400000000000006</v>
      </c>
      <c r="I662" s="209"/>
      <c r="J662" s="210">
        <f>ROUND(I662*H662,2)</f>
        <v>0</v>
      </c>
      <c r="K662" s="206" t="s">
        <v>140</v>
      </c>
      <c r="L662" s="44"/>
      <c r="M662" s="211" t="s">
        <v>19</v>
      </c>
      <c r="N662" s="212" t="s">
        <v>43</v>
      </c>
      <c r="O662" s="84"/>
      <c r="P662" s="213">
        <f>O662*H662</f>
        <v>0</v>
      </c>
      <c r="Q662" s="213">
        <v>0</v>
      </c>
      <c r="R662" s="213">
        <f>Q662*H662</f>
        <v>0</v>
      </c>
      <c r="S662" s="213">
        <v>0</v>
      </c>
      <c r="T662" s="214">
        <f>S662*H662</f>
        <v>0</v>
      </c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R662" s="215" t="s">
        <v>244</v>
      </c>
      <c r="AT662" s="215" t="s">
        <v>136</v>
      </c>
      <c r="AU662" s="215" t="s">
        <v>82</v>
      </c>
      <c r="AY662" s="17" t="s">
        <v>134</v>
      </c>
      <c r="BE662" s="216">
        <f>IF(N662="základní",J662,0)</f>
        <v>0</v>
      </c>
      <c r="BF662" s="216">
        <f>IF(N662="snížená",J662,0)</f>
        <v>0</v>
      </c>
      <c r="BG662" s="216">
        <f>IF(N662="zákl. přenesená",J662,0)</f>
        <v>0</v>
      </c>
      <c r="BH662" s="216">
        <f>IF(N662="sníž. přenesená",J662,0)</f>
        <v>0</v>
      </c>
      <c r="BI662" s="216">
        <f>IF(N662="nulová",J662,0)</f>
        <v>0</v>
      </c>
      <c r="BJ662" s="17" t="s">
        <v>80</v>
      </c>
      <c r="BK662" s="216">
        <f>ROUND(I662*H662,2)</f>
        <v>0</v>
      </c>
      <c r="BL662" s="17" t="s">
        <v>244</v>
      </c>
      <c r="BM662" s="215" t="s">
        <v>1002</v>
      </c>
    </row>
    <row r="663" s="2" customFormat="1">
      <c r="A663" s="38"/>
      <c r="B663" s="39"/>
      <c r="C663" s="40"/>
      <c r="D663" s="217" t="s">
        <v>143</v>
      </c>
      <c r="E663" s="40"/>
      <c r="F663" s="218" t="s">
        <v>1003</v>
      </c>
      <c r="G663" s="40"/>
      <c r="H663" s="40"/>
      <c r="I663" s="219"/>
      <c r="J663" s="40"/>
      <c r="K663" s="40"/>
      <c r="L663" s="44"/>
      <c r="M663" s="220"/>
      <c r="N663" s="221"/>
      <c r="O663" s="84"/>
      <c r="P663" s="84"/>
      <c r="Q663" s="84"/>
      <c r="R663" s="84"/>
      <c r="S663" s="84"/>
      <c r="T663" s="85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T663" s="17" t="s">
        <v>143</v>
      </c>
      <c r="AU663" s="17" t="s">
        <v>82</v>
      </c>
    </row>
    <row r="664" s="2" customFormat="1">
      <c r="A664" s="38"/>
      <c r="B664" s="39"/>
      <c r="C664" s="40"/>
      <c r="D664" s="222" t="s">
        <v>145</v>
      </c>
      <c r="E664" s="40"/>
      <c r="F664" s="223" t="s">
        <v>1004</v>
      </c>
      <c r="G664" s="40"/>
      <c r="H664" s="40"/>
      <c r="I664" s="219"/>
      <c r="J664" s="40"/>
      <c r="K664" s="40"/>
      <c r="L664" s="44"/>
      <c r="M664" s="220"/>
      <c r="N664" s="221"/>
      <c r="O664" s="84"/>
      <c r="P664" s="84"/>
      <c r="Q664" s="84"/>
      <c r="R664" s="84"/>
      <c r="S664" s="84"/>
      <c r="T664" s="85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T664" s="17" t="s">
        <v>145</v>
      </c>
      <c r="AU664" s="17" t="s">
        <v>82</v>
      </c>
    </row>
    <row r="665" s="14" customFormat="1">
      <c r="A665" s="14"/>
      <c r="B665" s="236"/>
      <c r="C665" s="237"/>
      <c r="D665" s="217" t="s">
        <v>147</v>
      </c>
      <c r="E665" s="238" t="s">
        <v>19</v>
      </c>
      <c r="F665" s="239" t="s">
        <v>892</v>
      </c>
      <c r="G665" s="237"/>
      <c r="H665" s="238" t="s">
        <v>19</v>
      </c>
      <c r="I665" s="240"/>
      <c r="J665" s="237"/>
      <c r="K665" s="237"/>
      <c r="L665" s="241"/>
      <c r="M665" s="242"/>
      <c r="N665" s="243"/>
      <c r="O665" s="243"/>
      <c r="P665" s="243"/>
      <c r="Q665" s="243"/>
      <c r="R665" s="243"/>
      <c r="S665" s="243"/>
      <c r="T665" s="24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45" t="s">
        <v>147</v>
      </c>
      <c r="AU665" s="245" t="s">
        <v>82</v>
      </c>
      <c r="AV665" s="14" t="s">
        <v>80</v>
      </c>
      <c r="AW665" s="14" t="s">
        <v>33</v>
      </c>
      <c r="AX665" s="14" t="s">
        <v>72</v>
      </c>
      <c r="AY665" s="245" t="s">
        <v>134</v>
      </c>
    </row>
    <row r="666" s="14" customFormat="1">
      <c r="A666" s="14"/>
      <c r="B666" s="236"/>
      <c r="C666" s="237"/>
      <c r="D666" s="217" t="s">
        <v>147</v>
      </c>
      <c r="E666" s="238" t="s">
        <v>19</v>
      </c>
      <c r="F666" s="239" t="s">
        <v>996</v>
      </c>
      <c r="G666" s="237"/>
      <c r="H666" s="238" t="s">
        <v>19</v>
      </c>
      <c r="I666" s="240"/>
      <c r="J666" s="237"/>
      <c r="K666" s="237"/>
      <c r="L666" s="241"/>
      <c r="M666" s="242"/>
      <c r="N666" s="243"/>
      <c r="O666" s="243"/>
      <c r="P666" s="243"/>
      <c r="Q666" s="243"/>
      <c r="R666" s="243"/>
      <c r="S666" s="243"/>
      <c r="T666" s="24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45" t="s">
        <v>147</v>
      </c>
      <c r="AU666" s="245" t="s">
        <v>82</v>
      </c>
      <c r="AV666" s="14" t="s">
        <v>80</v>
      </c>
      <c r="AW666" s="14" t="s">
        <v>33</v>
      </c>
      <c r="AX666" s="14" t="s">
        <v>72</v>
      </c>
      <c r="AY666" s="245" t="s">
        <v>134</v>
      </c>
    </row>
    <row r="667" s="13" customFormat="1">
      <c r="A667" s="13"/>
      <c r="B667" s="224"/>
      <c r="C667" s="225"/>
      <c r="D667" s="217" t="s">
        <v>147</v>
      </c>
      <c r="E667" s="226" t="s">
        <v>19</v>
      </c>
      <c r="F667" s="227" t="s">
        <v>997</v>
      </c>
      <c r="G667" s="225"/>
      <c r="H667" s="228">
        <v>28.600000000000001</v>
      </c>
      <c r="I667" s="229"/>
      <c r="J667" s="225"/>
      <c r="K667" s="225"/>
      <c r="L667" s="230"/>
      <c r="M667" s="231"/>
      <c r="N667" s="232"/>
      <c r="O667" s="232"/>
      <c r="P667" s="232"/>
      <c r="Q667" s="232"/>
      <c r="R667" s="232"/>
      <c r="S667" s="232"/>
      <c r="T667" s="23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4" t="s">
        <v>147</v>
      </c>
      <c r="AU667" s="234" t="s">
        <v>82</v>
      </c>
      <c r="AV667" s="13" t="s">
        <v>82</v>
      </c>
      <c r="AW667" s="13" t="s">
        <v>33</v>
      </c>
      <c r="AX667" s="13" t="s">
        <v>72</v>
      </c>
      <c r="AY667" s="234" t="s">
        <v>134</v>
      </c>
    </row>
    <row r="668" s="13" customFormat="1">
      <c r="A668" s="13"/>
      <c r="B668" s="224"/>
      <c r="C668" s="225"/>
      <c r="D668" s="217" t="s">
        <v>147</v>
      </c>
      <c r="E668" s="226" t="s">
        <v>19</v>
      </c>
      <c r="F668" s="227" t="s">
        <v>998</v>
      </c>
      <c r="G668" s="225"/>
      <c r="H668" s="228">
        <v>56.799999999999997</v>
      </c>
      <c r="I668" s="229"/>
      <c r="J668" s="225"/>
      <c r="K668" s="225"/>
      <c r="L668" s="230"/>
      <c r="M668" s="231"/>
      <c r="N668" s="232"/>
      <c r="O668" s="232"/>
      <c r="P668" s="232"/>
      <c r="Q668" s="232"/>
      <c r="R668" s="232"/>
      <c r="S668" s="232"/>
      <c r="T668" s="23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34" t="s">
        <v>147</v>
      </c>
      <c r="AU668" s="234" t="s">
        <v>82</v>
      </c>
      <c r="AV668" s="13" t="s">
        <v>82</v>
      </c>
      <c r="AW668" s="13" t="s">
        <v>33</v>
      </c>
      <c r="AX668" s="13" t="s">
        <v>72</v>
      </c>
      <c r="AY668" s="234" t="s">
        <v>134</v>
      </c>
    </row>
    <row r="669" s="2" customFormat="1" ht="22.2" customHeight="1">
      <c r="A669" s="38"/>
      <c r="B669" s="39"/>
      <c r="C669" s="246" t="s">
        <v>1005</v>
      </c>
      <c r="D669" s="246" t="s">
        <v>293</v>
      </c>
      <c r="E669" s="247" t="s">
        <v>1006</v>
      </c>
      <c r="F669" s="248" t="s">
        <v>1007</v>
      </c>
      <c r="G669" s="249" t="s">
        <v>225</v>
      </c>
      <c r="H669" s="250">
        <v>0.92200000000000004</v>
      </c>
      <c r="I669" s="251"/>
      <c r="J669" s="252">
        <f>ROUND(I669*H669,2)</f>
        <v>0</v>
      </c>
      <c r="K669" s="248" t="s">
        <v>140</v>
      </c>
      <c r="L669" s="253"/>
      <c r="M669" s="254" t="s">
        <v>19</v>
      </c>
      <c r="N669" s="255" t="s">
        <v>43</v>
      </c>
      <c r="O669" s="84"/>
      <c r="P669" s="213">
        <f>O669*H669</f>
        <v>0</v>
      </c>
      <c r="Q669" s="213">
        <v>0.44</v>
      </c>
      <c r="R669" s="213">
        <f>Q669*H669</f>
        <v>0.40568000000000004</v>
      </c>
      <c r="S669" s="213">
        <v>0</v>
      </c>
      <c r="T669" s="214">
        <f>S669*H669</f>
        <v>0</v>
      </c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R669" s="215" t="s">
        <v>371</v>
      </c>
      <c r="AT669" s="215" t="s">
        <v>293</v>
      </c>
      <c r="AU669" s="215" t="s">
        <v>82</v>
      </c>
      <c r="AY669" s="17" t="s">
        <v>134</v>
      </c>
      <c r="BE669" s="216">
        <f>IF(N669="základní",J669,0)</f>
        <v>0</v>
      </c>
      <c r="BF669" s="216">
        <f>IF(N669="snížená",J669,0)</f>
        <v>0</v>
      </c>
      <c r="BG669" s="216">
        <f>IF(N669="zákl. přenesená",J669,0)</f>
        <v>0</v>
      </c>
      <c r="BH669" s="216">
        <f>IF(N669="sníž. přenesená",J669,0)</f>
        <v>0</v>
      </c>
      <c r="BI669" s="216">
        <f>IF(N669="nulová",J669,0)</f>
        <v>0</v>
      </c>
      <c r="BJ669" s="17" t="s">
        <v>80</v>
      </c>
      <c r="BK669" s="216">
        <f>ROUND(I669*H669,2)</f>
        <v>0</v>
      </c>
      <c r="BL669" s="17" t="s">
        <v>244</v>
      </c>
      <c r="BM669" s="215" t="s">
        <v>1008</v>
      </c>
    </row>
    <row r="670" s="2" customFormat="1">
      <c r="A670" s="38"/>
      <c r="B670" s="39"/>
      <c r="C670" s="40"/>
      <c r="D670" s="217" t="s">
        <v>143</v>
      </c>
      <c r="E670" s="40"/>
      <c r="F670" s="218" t="s">
        <v>1007</v>
      </c>
      <c r="G670" s="40"/>
      <c r="H670" s="40"/>
      <c r="I670" s="219"/>
      <c r="J670" s="40"/>
      <c r="K670" s="40"/>
      <c r="L670" s="44"/>
      <c r="M670" s="220"/>
      <c r="N670" s="221"/>
      <c r="O670" s="84"/>
      <c r="P670" s="84"/>
      <c r="Q670" s="84"/>
      <c r="R670" s="84"/>
      <c r="S670" s="84"/>
      <c r="T670" s="85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T670" s="17" t="s">
        <v>143</v>
      </c>
      <c r="AU670" s="17" t="s">
        <v>82</v>
      </c>
    </row>
    <row r="671" s="14" customFormat="1">
      <c r="A671" s="14"/>
      <c r="B671" s="236"/>
      <c r="C671" s="237"/>
      <c r="D671" s="217" t="s">
        <v>147</v>
      </c>
      <c r="E671" s="238" t="s">
        <v>19</v>
      </c>
      <c r="F671" s="239" t="s">
        <v>892</v>
      </c>
      <c r="G671" s="237"/>
      <c r="H671" s="238" t="s">
        <v>19</v>
      </c>
      <c r="I671" s="240"/>
      <c r="J671" s="237"/>
      <c r="K671" s="237"/>
      <c r="L671" s="241"/>
      <c r="M671" s="242"/>
      <c r="N671" s="243"/>
      <c r="O671" s="243"/>
      <c r="P671" s="243"/>
      <c r="Q671" s="243"/>
      <c r="R671" s="243"/>
      <c r="S671" s="243"/>
      <c r="T671" s="24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45" t="s">
        <v>147</v>
      </c>
      <c r="AU671" s="245" t="s">
        <v>82</v>
      </c>
      <c r="AV671" s="14" t="s">
        <v>80</v>
      </c>
      <c r="AW671" s="14" t="s">
        <v>33</v>
      </c>
      <c r="AX671" s="14" t="s">
        <v>72</v>
      </c>
      <c r="AY671" s="245" t="s">
        <v>134</v>
      </c>
    </row>
    <row r="672" s="14" customFormat="1">
      <c r="A672" s="14"/>
      <c r="B672" s="236"/>
      <c r="C672" s="237"/>
      <c r="D672" s="217" t="s">
        <v>147</v>
      </c>
      <c r="E672" s="238" t="s">
        <v>19</v>
      </c>
      <c r="F672" s="239" t="s">
        <v>996</v>
      </c>
      <c r="G672" s="237"/>
      <c r="H672" s="238" t="s">
        <v>19</v>
      </c>
      <c r="I672" s="240"/>
      <c r="J672" s="237"/>
      <c r="K672" s="237"/>
      <c r="L672" s="241"/>
      <c r="M672" s="242"/>
      <c r="N672" s="243"/>
      <c r="O672" s="243"/>
      <c r="P672" s="243"/>
      <c r="Q672" s="243"/>
      <c r="R672" s="243"/>
      <c r="S672" s="243"/>
      <c r="T672" s="24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45" t="s">
        <v>147</v>
      </c>
      <c r="AU672" s="245" t="s">
        <v>82</v>
      </c>
      <c r="AV672" s="14" t="s">
        <v>80</v>
      </c>
      <c r="AW672" s="14" t="s">
        <v>33</v>
      </c>
      <c r="AX672" s="14" t="s">
        <v>72</v>
      </c>
      <c r="AY672" s="245" t="s">
        <v>134</v>
      </c>
    </row>
    <row r="673" s="13" customFormat="1">
      <c r="A673" s="13"/>
      <c r="B673" s="224"/>
      <c r="C673" s="225"/>
      <c r="D673" s="217" t="s">
        <v>147</v>
      </c>
      <c r="E673" s="226" t="s">
        <v>19</v>
      </c>
      <c r="F673" s="227" t="s">
        <v>1009</v>
      </c>
      <c r="G673" s="225"/>
      <c r="H673" s="228">
        <v>0.28599999999999998</v>
      </c>
      <c r="I673" s="229"/>
      <c r="J673" s="225"/>
      <c r="K673" s="225"/>
      <c r="L673" s="230"/>
      <c r="M673" s="231"/>
      <c r="N673" s="232"/>
      <c r="O673" s="232"/>
      <c r="P673" s="232"/>
      <c r="Q673" s="232"/>
      <c r="R673" s="232"/>
      <c r="S673" s="232"/>
      <c r="T673" s="23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34" t="s">
        <v>147</v>
      </c>
      <c r="AU673" s="234" t="s">
        <v>82</v>
      </c>
      <c r="AV673" s="13" t="s">
        <v>82</v>
      </c>
      <c r="AW673" s="13" t="s">
        <v>33</v>
      </c>
      <c r="AX673" s="13" t="s">
        <v>72</v>
      </c>
      <c r="AY673" s="234" t="s">
        <v>134</v>
      </c>
    </row>
    <row r="674" s="13" customFormat="1">
      <c r="A674" s="13"/>
      <c r="B674" s="224"/>
      <c r="C674" s="225"/>
      <c r="D674" s="217" t="s">
        <v>147</v>
      </c>
      <c r="E674" s="226" t="s">
        <v>19</v>
      </c>
      <c r="F674" s="227" t="s">
        <v>1010</v>
      </c>
      <c r="G674" s="225"/>
      <c r="H674" s="228">
        <v>0.56799999999999995</v>
      </c>
      <c r="I674" s="229"/>
      <c r="J674" s="225"/>
      <c r="K674" s="225"/>
      <c r="L674" s="230"/>
      <c r="M674" s="231"/>
      <c r="N674" s="232"/>
      <c r="O674" s="232"/>
      <c r="P674" s="232"/>
      <c r="Q674" s="232"/>
      <c r="R674" s="232"/>
      <c r="S674" s="232"/>
      <c r="T674" s="23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34" t="s">
        <v>147</v>
      </c>
      <c r="AU674" s="234" t="s">
        <v>82</v>
      </c>
      <c r="AV674" s="13" t="s">
        <v>82</v>
      </c>
      <c r="AW674" s="13" t="s">
        <v>33</v>
      </c>
      <c r="AX674" s="13" t="s">
        <v>72</v>
      </c>
      <c r="AY674" s="234" t="s">
        <v>134</v>
      </c>
    </row>
    <row r="675" s="13" customFormat="1">
      <c r="A675" s="13"/>
      <c r="B675" s="224"/>
      <c r="C675" s="225"/>
      <c r="D675" s="217" t="s">
        <v>147</v>
      </c>
      <c r="E675" s="225"/>
      <c r="F675" s="227" t="s">
        <v>1011</v>
      </c>
      <c r="G675" s="225"/>
      <c r="H675" s="228">
        <v>0.92200000000000004</v>
      </c>
      <c r="I675" s="229"/>
      <c r="J675" s="225"/>
      <c r="K675" s="225"/>
      <c r="L675" s="230"/>
      <c r="M675" s="231"/>
      <c r="N675" s="232"/>
      <c r="O675" s="232"/>
      <c r="P675" s="232"/>
      <c r="Q675" s="232"/>
      <c r="R675" s="232"/>
      <c r="S675" s="232"/>
      <c r="T675" s="23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34" t="s">
        <v>147</v>
      </c>
      <c r="AU675" s="234" t="s">
        <v>82</v>
      </c>
      <c r="AV675" s="13" t="s">
        <v>82</v>
      </c>
      <c r="AW675" s="13" t="s">
        <v>4</v>
      </c>
      <c r="AX675" s="13" t="s">
        <v>80</v>
      </c>
      <c r="AY675" s="234" t="s">
        <v>134</v>
      </c>
    </row>
    <row r="676" s="2" customFormat="1" ht="22.2" customHeight="1">
      <c r="A676" s="38"/>
      <c r="B676" s="39"/>
      <c r="C676" s="204" t="s">
        <v>1012</v>
      </c>
      <c r="D676" s="204" t="s">
        <v>136</v>
      </c>
      <c r="E676" s="205" t="s">
        <v>1013</v>
      </c>
      <c r="F676" s="206" t="s">
        <v>1014</v>
      </c>
      <c r="G676" s="207" t="s">
        <v>225</v>
      </c>
      <c r="H676" s="208">
        <v>0.85399999999999998</v>
      </c>
      <c r="I676" s="209"/>
      <c r="J676" s="210">
        <f>ROUND(I676*H676,2)</f>
        <v>0</v>
      </c>
      <c r="K676" s="206" t="s">
        <v>140</v>
      </c>
      <c r="L676" s="44"/>
      <c r="M676" s="211" t="s">
        <v>19</v>
      </c>
      <c r="N676" s="212" t="s">
        <v>43</v>
      </c>
      <c r="O676" s="84"/>
      <c r="P676" s="213">
        <f>O676*H676</f>
        <v>0</v>
      </c>
      <c r="Q676" s="213">
        <v>0.024199999999999999</v>
      </c>
      <c r="R676" s="213">
        <f>Q676*H676</f>
        <v>0.020666799999999999</v>
      </c>
      <c r="S676" s="213">
        <v>0</v>
      </c>
      <c r="T676" s="214">
        <f>S676*H676</f>
        <v>0</v>
      </c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R676" s="215" t="s">
        <v>244</v>
      </c>
      <c r="AT676" s="215" t="s">
        <v>136</v>
      </c>
      <c r="AU676" s="215" t="s">
        <v>82</v>
      </c>
      <c r="AY676" s="17" t="s">
        <v>134</v>
      </c>
      <c r="BE676" s="216">
        <f>IF(N676="základní",J676,0)</f>
        <v>0</v>
      </c>
      <c r="BF676" s="216">
        <f>IF(N676="snížená",J676,0)</f>
        <v>0</v>
      </c>
      <c r="BG676" s="216">
        <f>IF(N676="zákl. přenesená",J676,0)</f>
        <v>0</v>
      </c>
      <c r="BH676" s="216">
        <f>IF(N676="sníž. přenesená",J676,0)</f>
        <v>0</v>
      </c>
      <c r="BI676" s="216">
        <f>IF(N676="nulová",J676,0)</f>
        <v>0</v>
      </c>
      <c r="BJ676" s="17" t="s">
        <v>80</v>
      </c>
      <c r="BK676" s="216">
        <f>ROUND(I676*H676,2)</f>
        <v>0</v>
      </c>
      <c r="BL676" s="17" t="s">
        <v>244</v>
      </c>
      <c r="BM676" s="215" t="s">
        <v>1015</v>
      </c>
    </row>
    <row r="677" s="2" customFormat="1">
      <c r="A677" s="38"/>
      <c r="B677" s="39"/>
      <c r="C677" s="40"/>
      <c r="D677" s="217" t="s">
        <v>143</v>
      </c>
      <c r="E677" s="40"/>
      <c r="F677" s="218" t="s">
        <v>1016</v>
      </c>
      <c r="G677" s="40"/>
      <c r="H677" s="40"/>
      <c r="I677" s="219"/>
      <c r="J677" s="40"/>
      <c r="K677" s="40"/>
      <c r="L677" s="44"/>
      <c r="M677" s="220"/>
      <c r="N677" s="221"/>
      <c r="O677" s="84"/>
      <c r="P677" s="84"/>
      <c r="Q677" s="84"/>
      <c r="R677" s="84"/>
      <c r="S677" s="84"/>
      <c r="T677" s="85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T677" s="17" t="s">
        <v>143</v>
      </c>
      <c r="AU677" s="17" t="s">
        <v>82</v>
      </c>
    </row>
    <row r="678" s="2" customFormat="1">
      <c r="A678" s="38"/>
      <c r="B678" s="39"/>
      <c r="C678" s="40"/>
      <c r="D678" s="222" t="s">
        <v>145</v>
      </c>
      <c r="E678" s="40"/>
      <c r="F678" s="223" t="s">
        <v>1017</v>
      </c>
      <c r="G678" s="40"/>
      <c r="H678" s="40"/>
      <c r="I678" s="219"/>
      <c r="J678" s="40"/>
      <c r="K678" s="40"/>
      <c r="L678" s="44"/>
      <c r="M678" s="220"/>
      <c r="N678" s="221"/>
      <c r="O678" s="84"/>
      <c r="P678" s="84"/>
      <c r="Q678" s="84"/>
      <c r="R678" s="84"/>
      <c r="S678" s="84"/>
      <c r="T678" s="85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T678" s="17" t="s">
        <v>145</v>
      </c>
      <c r="AU678" s="17" t="s">
        <v>82</v>
      </c>
    </row>
    <row r="679" s="14" customFormat="1">
      <c r="A679" s="14"/>
      <c r="B679" s="236"/>
      <c r="C679" s="237"/>
      <c r="D679" s="217" t="s">
        <v>147</v>
      </c>
      <c r="E679" s="238" t="s">
        <v>19</v>
      </c>
      <c r="F679" s="239" t="s">
        <v>892</v>
      </c>
      <c r="G679" s="237"/>
      <c r="H679" s="238" t="s">
        <v>19</v>
      </c>
      <c r="I679" s="240"/>
      <c r="J679" s="237"/>
      <c r="K679" s="237"/>
      <c r="L679" s="241"/>
      <c r="M679" s="242"/>
      <c r="N679" s="243"/>
      <c r="O679" s="243"/>
      <c r="P679" s="243"/>
      <c r="Q679" s="243"/>
      <c r="R679" s="243"/>
      <c r="S679" s="243"/>
      <c r="T679" s="24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45" t="s">
        <v>147</v>
      </c>
      <c r="AU679" s="245" t="s">
        <v>82</v>
      </c>
      <c r="AV679" s="14" t="s">
        <v>80</v>
      </c>
      <c r="AW679" s="14" t="s">
        <v>33</v>
      </c>
      <c r="AX679" s="14" t="s">
        <v>72</v>
      </c>
      <c r="AY679" s="245" t="s">
        <v>134</v>
      </c>
    </row>
    <row r="680" s="14" customFormat="1">
      <c r="A680" s="14"/>
      <c r="B680" s="236"/>
      <c r="C680" s="237"/>
      <c r="D680" s="217" t="s">
        <v>147</v>
      </c>
      <c r="E680" s="238" t="s">
        <v>19</v>
      </c>
      <c r="F680" s="239" t="s">
        <v>996</v>
      </c>
      <c r="G680" s="237"/>
      <c r="H680" s="238" t="s">
        <v>19</v>
      </c>
      <c r="I680" s="240"/>
      <c r="J680" s="237"/>
      <c r="K680" s="237"/>
      <c r="L680" s="241"/>
      <c r="M680" s="242"/>
      <c r="N680" s="243"/>
      <c r="O680" s="243"/>
      <c r="P680" s="243"/>
      <c r="Q680" s="243"/>
      <c r="R680" s="243"/>
      <c r="S680" s="243"/>
      <c r="T680" s="24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45" t="s">
        <v>147</v>
      </c>
      <c r="AU680" s="245" t="s">
        <v>82</v>
      </c>
      <c r="AV680" s="14" t="s">
        <v>80</v>
      </c>
      <c r="AW680" s="14" t="s">
        <v>33</v>
      </c>
      <c r="AX680" s="14" t="s">
        <v>72</v>
      </c>
      <c r="AY680" s="245" t="s">
        <v>134</v>
      </c>
    </row>
    <row r="681" s="13" customFormat="1">
      <c r="A681" s="13"/>
      <c r="B681" s="224"/>
      <c r="C681" s="225"/>
      <c r="D681" s="217" t="s">
        <v>147</v>
      </c>
      <c r="E681" s="226" t="s">
        <v>19</v>
      </c>
      <c r="F681" s="227" t="s">
        <v>1009</v>
      </c>
      <c r="G681" s="225"/>
      <c r="H681" s="228">
        <v>0.28599999999999998</v>
      </c>
      <c r="I681" s="229"/>
      <c r="J681" s="225"/>
      <c r="K681" s="225"/>
      <c r="L681" s="230"/>
      <c r="M681" s="231"/>
      <c r="N681" s="232"/>
      <c r="O681" s="232"/>
      <c r="P681" s="232"/>
      <c r="Q681" s="232"/>
      <c r="R681" s="232"/>
      <c r="S681" s="232"/>
      <c r="T681" s="23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34" t="s">
        <v>147</v>
      </c>
      <c r="AU681" s="234" t="s">
        <v>82</v>
      </c>
      <c r="AV681" s="13" t="s">
        <v>82</v>
      </c>
      <c r="AW681" s="13" t="s">
        <v>33</v>
      </c>
      <c r="AX681" s="13" t="s">
        <v>72</v>
      </c>
      <c r="AY681" s="234" t="s">
        <v>134</v>
      </c>
    </row>
    <row r="682" s="13" customFormat="1">
      <c r="A682" s="13"/>
      <c r="B682" s="224"/>
      <c r="C682" s="225"/>
      <c r="D682" s="217" t="s">
        <v>147</v>
      </c>
      <c r="E682" s="226" t="s">
        <v>19</v>
      </c>
      <c r="F682" s="227" t="s">
        <v>1010</v>
      </c>
      <c r="G682" s="225"/>
      <c r="H682" s="228">
        <v>0.56799999999999995</v>
      </c>
      <c r="I682" s="229"/>
      <c r="J682" s="225"/>
      <c r="K682" s="225"/>
      <c r="L682" s="230"/>
      <c r="M682" s="231"/>
      <c r="N682" s="232"/>
      <c r="O682" s="232"/>
      <c r="P682" s="232"/>
      <c r="Q682" s="232"/>
      <c r="R682" s="232"/>
      <c r="S682" s="232"/>
      <c r="T682" s="23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34" t="s">
        <v>147</v>
      </c>
      <c r="AU682" s="234" t="s">
        <v>82</v>
      </c>
      <c r="AV682" s="13" t="s">
        <v>82</v>
      </c>
      <c r="AW682" s="13" t="s">
        <v>33</v>
      </c>
      <c r="AX682" s="13" t="s">
        <v>72</v>
      </c>
      <c r="AY682" s="234" t="s">
        <v>134</v>
      </c>
    </row>
    <row r="683" s="2" customFormat="1" ht="22.2" customHeight="1">
      <c r="A683" s="38"/>
      <c r="B683" s="39"/>
      <c r="C683" s="204" t="s">
        <v>1018</v>
      </c>
      <c r="D683" s="204" t="s">
        <v>136</v>
      </c>
      <c r="E683" s="205" t="s">
        <v>1019</v>
      </c>
      <c r="F683" s="206" t="s">
        <v>1020</v>
      </c>
      <c r="G683" s="207" t="s">
        <v>195</v>
      </c>
      <c r="H683" s="208">
        <v>1.482</v>
      </c>
      <c r="I683" s="209"/>
      <c r="J683" s="210">
        <f>ROUND(I683*H683,2)</f>
        <v>0</v>
      </c>
      <c r="K683" s="206" t="s">
        <v>140</v>
      </c>
      <c r="L683" s="44"/>
      <c r="M683" s="211" t="s">
        <v>19</v>
      </c>
      <c r="N683" s="212" t="s">
        <v>43</v>
      </c>
      <c r="O683" s="84"/>
      <c r="P683" s="213">
        <f>O683*H683</f>
        <v>0</v>
      </c>
      <c r="Q683" s="213">
        <v>0</v>
      </c>
      <c r="R683" s="213">
        <f>Q683*H683</f>
        <v>0</v>
      </c>
      <c r="S683" s="213">
        <v>0</v>
      </c>
      <c r="T683" s="214">
        <f>S683*H683</f>
        <v>0</v>
      </c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R683" s="215" t="s">
        <v>244</v>
      </c>
      <c r="AT683" s="215" t="s">
        <v>136</v>
      </c>
      <c r="AU683" s="215" t="s">
        <v>82</v>
      </c>
      <c r="AY683" s="17" t="s">
        <v>134</v>
      </c>
      <c r="BE683" s="216">
        <f>IF(N683="základní",J683,0)</f>
        <v>0</v>
      </c>
      <c r="BF683" s="216">
        <f>IF(N683="snížená",J683,0)</f>
        <v>0</v>
      </c>
      <c r="BG683" s="216">
        <f>IF(N683="zákl. přenesená",J683,0)</f>
        <v>0</v>
      </c>
      <c r="BH683" s="216">
        <f>IF(N683="sníž. přenesená",J683,0)</f>
        <v>0</v>
      </c>
      <c r="BI683" s="216">
        <f>IF(N683="nulová",J683,0)</f>
        <v>0</v>
      </c>
      <c r="BJ683" s="17" t="s">
        <v>80</v>
      </c>
      <c r="BK683" s="216">
        <f>ROUND(I683*H683,2)</f>
        <v>0</v>
      </c>
      <c r="BL683" s="17" t="s">
        <v>244</v>
      </c>
      <c r="BM683" s="215" t="s">
        <v>1021</v>
      </c>
    </row>
    <row r="684" s="2" customFormat="1">
      <c r="A684" s="38"/>
      <c r="B684" s="39"/>
      <c r="C684" s="40"/>
      <c r="D684" s="217" t="s">
        <v>143</v>
      </c>
      <c r="E684" s="40"/>
      <c r="F684" s="218" t="s">
        <v>1022</v>
      </c>
      <c r="G684" s="40"/>
      <c r="H684" s="40"/>
      <c r="I684" s="219"/>
      <c r="J684" s="40"/>
      <c r="K684" s="40"/>
      <c r="L684" s="44"/>
      <c r="M684" s="220"/>
      <c r="N684" s="221"/>
      <c r="O684" s="84"/>
      <c r="P684" s="84"/>
      <c r="Q684" s="84"/>
      <c r="R684" s="84"/>
      <c r="S684" s="84"/>
      <c r="T684" s="85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T684" s="17" t="s">
        <v>143</v>
      </c>
      <c r="AU684" s="17" t="s">
        <v>82</v>
      </c>
    </row>
    <row r="685" s="2" customFormat="1">
      <c r="A685" s="38"/>
      <c r="B685" s="39"/>
      <c r="C685" s="40"/>
      <c r="D685" s="222" t="s">
        <v>145</v>
      </c>
      <c r="E685" s="40"/>
      <c r="F685" s="223" t="s">
        <v>1023</v>
      </c>
      <c r="G685" s="40"/>
      <c r="H685" s="40"/>
      <c r="I685" s="219"/>
      <c r="J685" s="40"/>
      <c r="K685" s="40"/>
      <c r="L685" s="44"/>
      <c r="M685" s="220"/>
      <c r="N685" s="221"/>
      <c r="O685" s="84"/>
      <c r="P685" s="84"/>
      <c r="Q685" s="84"/>
      <c r="R685" s="84"/>
      <c r="S685" s="84"/>
      <c r="T685" s="85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T685" s="17" t="s">
        <v>145</v>
      </c>
      <c r="AU685" s="17" t="s">
        <v>82</v>
      </c>
    </row>
    <row r="686" s="12" customFormat="1" ht="22.8" customHeight="1">
      <c r="A686" s="12"/>
      <c r="B686" s="188"/>
      <c r="C686" s="189"/>
      <c r="D686" s="190" t="s">
        <v>71</v>
      </c>
      <c r="E686" s="202" t="s">
        <v>1024</v>
      </c>
      <c r="F686" s="202" t="s">
        <v>1025</v>
      </c>
      <c r="G686" s="189"/>
      <c r="H686" s="189"/>
      <c r="I686" s="192"/>
      <c r="J686" s="203">
        <f>BK686</f>
        <v>0</v>
      </c>
      <c r="K686" s="189"/>
      <c r="L686" s="194"/>
      <c r="M686" s="195"/>
      <c r="N686" s="196"/>
      <c r="O686" s="196"/>
      <c r="P686" s="197">
        <f>SUM(P687:P712)</f>
        <v>0</v>
      </c>
      <c r="Q686" s="196"/>
      <c r="R686" s="197">
        <f>SUM(R687:R712)</f>
        <v>0.00074399999999999998</v>
      </c>
      <c r="S686" s="196"/>
      <c r="T686" s="198">
        <f>SUM(T687:T712)</f>
        <v>0.015462</v>
      </c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R686" s="199" t="s">
        <v>82</v>
      </c>
      <c r="AT686" s="200" t="s">
        <v>71</v>
      </c>
      <c r="AU686" s="200" t="s">
        <v>80</v>
      </c>
      <c r="AY686" s="199" t="s">
        <v>134</v>
      </c>
      <c r="BK686" s="201">
        <f>SUM(BK687:BK712)</f>
        <v>0</v>
      </c>
    </row>
    <row r="687" s="2" customFormat="1" ht="14.4" customHeight="1">
      <c r="A687" s="38"/>
      <c r="B687" s="39"/>
      <c r="C687" s="204" t="s">
        <v>1026</v>
      </c>
      <c r="D687" s="204" t="s">
        <v>136</v>
      </c>
      <c r="E687" s="205" t="s">
        <v>1027</v>
      </c>
      <c r="F687" s="206" t="s">
        <v>1028</v>
      </c>
      <c r="G687" s="207" t="s">
        <v>434</v>
      </c>
      <c r="H687" s="208">
        <v>15.6</v>
      </c>
      <c r="I687" s="209"/>
      <c r="J687" s="210">
        <f>ROUND(I687*H687,2)</f>
        <v>0</v>
      </c>
      <c r="K687" s="206" t="s">
        <v>19</v>
      </c>
      <c r="L687" s="44"/>
      <c r="M687" s="211" t="s">
        <v>19</v>
      </c>
      <c r="N687" s="212" t="s">
        <v>43</v>
      </c>
      <c r="O687" s="84"/>
      <c r="P687" s="213">
        <f>O687*H687</f>
        <v>0</v>
      </c>
      <c r="Q687" s="213">
        <v>0</v>
      </c>
      <c r="R687" s="213">
        <f>Q687*H687</f>
        <v>0</v>
      </c>
      <c r="S687" s="213">
        <v>0.00067000000000000002</v>
      </c>
      <c r="T687" s="214">
        <f>S687*H687</f>
        <v>0.010452</v>
      </c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R687" s="215" t="s">
        <v>244</v>
      </c>
      <c r="AT687" s="215" t="s">
        <v>136</v>
      </c>
      <c r="AU687" s="215" t="s">
        <v>82</v>
      </c>
      <c r="AY687" s="17" t="s">
        <v>134</v>
      </c>
      <c r="BE687" s="216">
        <f>IF(N687="základní",J687,0)</f>
        <v>0</v>
      </c>
      <c r="BF687" s="216">
        <f>IF(N687="snížená",J687,0)</f>
        <v>0</v>
      </c>
      <c r="BG687" s="216">
        <f>IF(N687="zákl. přenesená",J687,0)</f>
        <v>0</v>
      </c>
      <c r="BH687" s="216">
        <f>IF(N687="sníž. přenesená",J687,0)</f>
        <v>0</v>
      </c>
      <c r="BI687" s="216">
        <f>IF(N687="nulová",J687,0)</f>
        <v>0</v>
      </c>
      <c r="BJ687" s="17" t="s">
        <v>80</v>
      </c>
      <c r="BK687" s="216">
        <f>ROUND(I687*H687,2)</f>
        <v>0</v>
      </c>
      <c r="BL687" s="17" t="s">
        <v>244</v>
      </c>
      <c r="BM687" s="215" t="s">
        <v>1029</v>
      </c>
    </row>
    <row r="688" s="2" customFormat="1">
      <c r="A688" s="38"/>
      <c r="B688" s="39"/>
      <c r="C688" s="40"/>
      <c r="D688" s="217" t="s">
        <v>143</v>
      </c>
      <c r="E688" s="40"/>
      <c r="F688" s="218" t="s">
        <v>1030</v>
      </c>
      <c r="G688" s="40"/>
      <c r="H688" s="40"/>
      <c r="I688" s="219"/>
      <c r="J688" s="40"/>
      <c r="K688" s="40"/>
      <c r="L688" s="44"/>
      <c r="M688" s="220"/>
      <c r="N688" s="221"/>
      <c r="O688" s="84"/>
      <c r="P688" s="84"/>
      <c r="Q688" s="84"/>
      <c r="R688" s="84"/>
      <c r="S688" s="84"/>
      <c r="T688" s="85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T688" s="17" t="s">
        <v>143</v>
      </c>
      <c r="AU688" s="17" t="s">
        <v>82</v>
      </c>
    </row>
    <row r="689" s="14" customFormat="1">
      <c r="A689" s="14"/>
      <c r="B689" s="236"/>
      <c r="C689" s="237"/>
      <c r="D689" s="217" t="s">
        <v>147</v>
      </c>
      <c r="E689" s="238" t="s">
        <v>19</v>
      </c>
      <c r="F689" s="239" t="s">
        <v>1031</v>
      </c>
      <c r="G689" s="237"/>
      <c r="H689" s="238" t="s">
        <v>19</v>
      </c>
      <c r="I689" s="240"/>
      <c r="J689" s="237"/>
      <c r="K689" s="237"/>
      <c r="L689" s="241"/>
      <c r="M689" s="242"/>
      <c r="N689" s="243"/>
      <c r="O689" s="243"/>
      <c r="P689" s="243"/>
      <c r="Q689" s="243"/>
      <c r="R689" s="243"/>
      <c r="S689" s="243"/>
      <c r="T689" s="24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45" t="s">
        <v>147</v>
      </c>
      <c r="AU689" s="245" t="s">
        <v>82</v>
      </c>
      <c r="AV689" s="14" t="s">
        <v>80</v>
      </c>
      <c r="AW689" s="14" t="s">
        <v>33</v>
      </c>
      <c r="AX689" s="14" t="s">
        <v>72</v>
      </c>
      <c r="AY689" s="245" t="s">
        <v>134</v>
      </c>
    </row>
    <row r="690" s="13" customFormat="1">
      <c r="A690" s="13"/>
      <c r="B690" s="224"/>
      <c r="C690" s="225"/>
      <c r="D690" s="217" t="s">
        <v>147</v>
      </c>
      <c r="E690" s="226" t="s">
        <v>19</v>
      </c>
      <c r="F690" s="227" t="s">
        <v>1032</v>
      </c>
      <c r="G690" s="225"/>
      <c r="H690" s="228">
        <v>7.7999999999999998</v>
      </c>
      <c r="I690" s="229"/>
      <c r="J690" s="225"/>
      <c r="K690" s="225"/>
      <c r="L690" s="230"/>
      <c r="M690" s="231"/>
      <c r="N690" s="232"/>
      <c r="O690" s="232"/>
      <c r="P690" s="232"/>
      <c r="Q690" s="232"/>
      <c r="R690" s="232"/>
      <c r="S690" s="232"/>
      <c r="T690" s="23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34" t="s">
        <v>147</v>
      </c>
      <c r="AU690" s="234" t="s">
        <v>82</v>
      </c>
      <c r="AV690" s="13" t="s">
        <v>82</v>
      </c>
      <c r="AW690" s="13" t="s">
        <v>33</v>
      </c>
      <c r="AX690" s="13" t="s">
        <v>72</v>
      </c>
      <c r="AY690" s="234" t="s">
        <v>134</v>
      </c>
    </row>
    <row r="691" s="13" customFormat="1">
      <c r="A691" s="13"/>
      <c r="B691" s="224"/>
      <c r="C691" s="225"/>
      <c r="D691" s="217" t="s">
        <v>147</v>
      </c>
      <c r="E691" s="226" t="s">
        <v>19</v>
      </c>
      <c r="F691" s="227" t="s">
        <v>1033</v>
      </c>
      <c r="G691" s="225"/>
      <c r="H691" s="228">
        <v>7.7999999999999998</v>
      </c>
      <c r="I691" s="229"/>
      <c r="J691" s="225"/>
      <c r="K691" s="225"/>
      <c r="L691" s="230"/>
      <c r="M691" s="231"/>
      <c r="N691" s="232"/>
      <c r="O691" s="232"/>
      <c r="P691" s="232"/>
      <c r="Q691" s="232"/>
      <c r="R691" s="232"/>
      <c r="S691" s="232"/>
      <c r="T691" s="23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34" t="s">
        <v>147</v>
      </c>
      <c r="AU691" s="234" t="s">
        <v>82</v>
      </c>
      <c r="AV691" s="13" t="s">
        <v>82</v>
      </c>
      <c r="AW691" s="13" t="s">
        <v>33</v>
      </c>
      <c r="AX691" s="13" t="s">
        <v>72</v>
      </c>
      <c r="AY691" s="234" t="s">
        <v>134</v>
      </c>
    </row>
    <row r="692" s="2" customFormat="1" ht="19.8" customHeight="1">
      <c r="A692" s="38"/>
      <c r="B692" s="39"/>
      <c r="C692" s="204" t="s">
        <v>1034</v>
      </c>
      <c r="D692" s="204" t="s">
        <v>136</v>
      </c>
      <c r="E692" s="205" t="s">
        <v>1035</v>
      </c>
      <c r="F692" s="206" t="s">
        <v>1036</v>
      </c>
      <c r="G692" s="207" t="s">
        <v>434</v>
      </c>
      <c r="H692" s="208">
        <v>3</v>
      </c>
      <c r="I692" s="209"/>
      <c r="J692" s="210">
        <f>ROUND(I692*H692,2)</f>
        <v>0</v>
      </c>
      <c r="K692" s="206" t="s">
        <v>19</v>
      </c>
      <c r="L692" s="44"/>
      <c r="M692" s="211" t="s">
        <v>19</v>
      </c>
      <c r="N692" s="212" t="s">
        <v>43</v>
      </c>
      <c r="O692" s="84"/>
      <c r="P692" s="213">
        <f>O692*H692</f>
        <v>0</v>
      </c>
      <c r="Q692" s="213">
        <v>0</v>
      </c>
      <c r="R692" s="213">
        <f>Q692*H692</f>
        <v>0</v>
      </c>
      <c r="S692" s="213">
        <v>0.00167</v>
      </c>
      <c r="T692" s="214">
        <f>S692*H692</f>
        <v>0.0050100000000000006</v>
      </c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R692" s="215" t="s">
        <v>244</v>
      </c>
      <c r="AT692" s="215" t="s">
        <v>136</v>
      </c>
      <c r="AU692" s="215" t="s">
        <v>82</v>
      </c>
      <c r="AY692" s="17" t="s">
        <v>134</v>
      </c>
      <c r="BE692" s="216">
        <f>IF(N692="základní",J692,0)</f>
        <v>0</v>
      </c>
      <c r="BF692" s="216">
        <f>IF(N692="snížená",J692,0)</f>
        <v>0</v>
      </c>
      <c r="BG692" s="216">
        <f>IF(N692="zákl. přenesená",J692,0)</f>
        <v>0</v>
      </c>
      <c r="BH692" s="216">
        <f>IF(N692="sníž. přenesená",J692,0)</f>
        <v>0</v>
      </c>
      <c r="BI692" s="216">
        <f>IF(N692="nulová",J692,0)</f>
        <v>0</v>
      </c>
      <c r="BJ692" s="17" t="s">
        <v>80</v>
      </c>
      <c r="BK692" s="216">
        <f>ROUND(I692*H692,2)</f>
        <v>0</v>
      </c>
      <c r="BL692" s="17" t="s">
        <v>244</v>
      </c>
      <c r="BM692" s="215" t="s">
        <v>1037</v>
      </c>
    </row>
    <row r="693" s="2" customFormat="1">
      <c r="A693" s="38"/>
      <c r="B693" s="39"/>
      <c r="C693" s="40"/>
      <c r="D693" s="217" t="s">
        <v>143</v>
      </c>
      <c r="E693" s="40"/>
      <c r="F693" s="218" t="s">
        <v>1038</v>
      </c>
      <c r="G693" s="40"/>
      <c r="H693" s="40"/>
      <c r="I693" s="219"/>
      <c r="J693" s="40"/>
      <c r="K693" s="40"/>
      <c r="L693" s="44"/>
      <c r="M693" s="220"/>
      <c r="N693" s="221"/>
      <c r="O693" s="84"/>
      <c r="P693" s="84"/>
      <c r="Q693" s="84"/>
      <c r="R693" s="84"/>
      <c r="S693" s="84"/>
      <c r="T693" s="85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T693" s="17" t="s">
        <v>143</v>
      </c>
      <c r="AU693" s="17" t="s">
        <v>82</v>
      </c>
    </row>
    <row r="694" s="14" customFormat="1">
      <c r="A694" s="14"/>
      <c r="B694" s="236"/>
      <c r="C694" s="237"/>
      <c r="D694" s="217" t="s">
        <v>147</v>
      </c>
      <c r="E694" s="238" t="s">
        <v>19</v>
      </c>
      <c r="F694" s="239" t="s">
        <v>1039</v>
      </c>
      <c r="G694" s="237"/>
      <c r="H694" s="238" t="s">
        <v>19</v>
      </c>
      <c r="I694" s="240"/>
      <c r="J694" s="237"/>
      <c r="K694" s="237"/>
      <c r="L694" s="241"/>
      <c r="M694" s="242"/>
      <c r="N694" s="243"/>
      <c r="O694" s="243"/>
      <c r="P694" s="243"/>
      <c r="Q694" s="243"/>
      <c r="R694" s="243"/>
      <c r="S694" s="243"/>
      <c r="T694" s="24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45" t="s">
        <v>147</v>
      </c>
      <c r="AU694" s="245" t="s">
        <v>82</v>
      </c>
      <c r="AV694" s="14" t="s">
        <v>80</v>
      </c>
      <c r="AW694" s="14" t="s">
        <v>33</v>
      </c>
      <c r="AX694" s="14" t="s">
        <v>72</v>
      </c>
      <c r="AY694" s="245" t="s">
        <v>134</v>
      </c>
    </row>
    <row r="695" s="13" customFormat="1">
      <c r="A695" s="13"/>
      <c r="B695" s="224"/>
      <c r="C695" s="225"/>
      <c r="D695" s="217" t="s">
        <v>147</v>
      </c>
      <c r="E695" s="226" t="s">
        <v>19</v>
      </c>
      <c r="F695" s="227" t="s">
        <v>1040</v>
      </c>
      <c r="G695" s="225"/>
      <c r="H695" s="228">
        <v>3</v>
      </c>
      <c r="I695" s="229"/>
      <c r="J695" s="225"/>
      <c r="K695" s="225"/>
      <c r="L695" s="230"/>
      <c r="M695" s="231"/>
      <c r="N695" s="232"/>
      <c r="O695" s="232"/>
      <c r="P695" s="232"/>
      <c r="Q695" s="232"/>
      <c r="R695" s="232"/>
      <c r="S695" s="232"/>
      <c r="T695" s="23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34" t="s">
        <v>147</v>
      </c>
      <c r="AU695" s="234" t="s">
        <v>82</v>
      </c>
      <c r="AV695" s="13" t="s">
        <v>82</v>
      </c>
      <c r="AW695" s="13" t="s">
        <v>33</v>
      </c>
      <c r="AX695" s="13" t="s">
        <v>72</v>
      </c>
      <c r="AY695" s="234" t="s">
        <v>134</v>
      </c>
    </row>
    <row r="696" s="2" customFormat="1" ht="14.4" customHeight="1">
      <c r="A696" s="38"/>
      <c r="B696" s="39"/>
      <c r="C696" s="204" t="s">
        <v>1041</v>
      </c>
      <c r="D696" s="204" t="s">
        <v>136</v>
      </c>
      <c r="E696" s="205" t="s">
        <v>1042</v>
      </c>
      <c r="F696" s="206" t="s">
        <v>1043</v>
      </c>
      <c r="G696" s="207" t="s">
        <v>434</v>
      </c>
      <c r="H696" s="208">
        <v>15.6</v>
      </c>
      <c r="I696" s="209"/>
      <c r="J696" s="210">
        <f>ROUND(I696*H696,2)</f>
        <v>0</v>
      </c>
      <c r="K696" s="206" t="s">
        <v>140</v>
      </c>
      <c r="L696" s="44"/>
      <c r="M696" s="211" t="s">
        <v>19</v>
      </c>
      <c r="N696" s="212" t="s">
        <v>43</v>
      </c>
      <c r="O696" s="84"/>
      <c r="P696" s="213">
        <f>O696*H696</f>
        <v>0</v>
      </c>
      <c r="Q696" s="213">
        <v>4.0000000000000003E-05</v>
      </c>
      <c r="R696" s="213">
        <f>Q696*H696</f>
        <v>0.00062399999999999999</v>
      </c>
      <c r="S696" s="213">
        <v>0</v>
      </c>
      <c r="T696" s="214">
        <f>S696*H696</f>
        <v>0</v>
      </c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R696" s="215" t="s">
        <v>244</v>
      </c>
      <c r="AT696" s="215" t="s">
        <v>136</v>
      </c>
      <c r="AU696" s="215" t="s">
        <v>82</v>
      </c>
      <c r="AY696" s="17" t="s">
        <v>134</v>
      </c>
      <c r="BE696" s="216">
        <f>IF(N696="základní",J696,0)</f>
        <v>0</v>
      </c>
      <c r="BF696" s="216">
        <f>IF(N696="snížená",J696,0)</f>
        <v>0</v>
      </c>
      <c r="BG696" s="216">
        <f>IF(N696="zákl. přenesená",J696,0)</f>
        <v>0</v>
      </c>
      <c r="BH696" s="216">
        <f>IF(N696="sníž. přenesená",J696,0)</f>
        <v>0</v>
      </c>
      <c r="BI696" s="216">
        <f>IF(N696="nulová",J696,0)</f>
        <v>0</v>
      </c>
      <c r="BJ696" s="17" t="s">
        <v>80</v>
      </c>
      <c r="BK696" s="216">
        <f>ROUND(I696*H696,2)</f>
        <v>0</v>
      </c>
      <c r="BL696" s="17" t="s">
        <v>244</v>
      </c>
      <c r="BM696" s="215" t="s">
        <v>1044</v>
      </c>
    </row>
    <row r="697" s="2" customFormat="1">
      <c r="A697" s="38"/>
      <c r="B697" s="39"/>
      <c r="C697" s="40"/>
      <c r="D697" s="217" t="s">
        <v>143</v>
      </c>
      <c r="E697" s="40"/>
      <c r="F697" s="218" t="s">
        <v>1045</v>
      </c>
      <c r="G697" s="40"/>
      <c r="H697" s="40"/>
      <c r="I697" s="219"/>
      <c r="J697" s="40"/>
      <c r="K697" s="40"/>
      <c r="L697" s="44"/>
      <c r="M697" s="220"/>
      <c r="N697" s="221"/>
      <c r="O697" s="84"/>
      <c r="P697" s="84"/>
      <c r="Q697" s="84"/>
      <c r="R697" s="84"/>
      <c r="S697" s="84"/>
      <c r="T697" s="85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T697" s="17" t="s">
        <v>143</v>
      </c>
      <c r="AU697" s="17" t="s">
        <v>82</v>
      </c>
    </row>
    <row r="698" s="2" customFormat="1">
      <c r="A698" s="38"/>
      <c r="B698" s="39"/>
      <c r="C698" s="40"/>
      <c r="D698" s="222" t="s">
        <v>145</v>
      </c>
      <c r="E698" s="40"/>
      <c r="F698" s="223" t="s">
        <v>1046</v>
      </c>
      <c r="G698" s="40"/>
      <c r="H698" s="40"/>
      <c r="I698" s="219"/>
      <c r="J698" s="40"/>
      <c r="K698" s="40"/>
      <c r="L698" s="44"/>
      <c r="M698" s="220"/>
      <c r="N698" s="221"/>
      <c r="O698" s="84"/>
      <c r="P698" s="84"/>
      <c r="Q698" s="84"/>
      <c r="R698" s="84"/>
      <c r="S698" s="84"/>
      <c r="T698" s="85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T698" s="17" t="s">
        <v>145</v>
      </c>
      <c r="AU698" s="17" t="s">
        <v>82</v>
      </c>
    </row>
    <row r="699" s="14" customFormat="1">
      <c r="A699" s="14"/>
      <c r="B699" s="236"/>
      <c r="C699" s="237"/>
      <c r="D699" s="217" t="s">
        <v>147</v>
      </c>
      <c r="E699" s="238" t="s">
        <v>19</v>
      </c>
      <c r="F699" s="239" t="s">
        <v>1047</v>
      </c>
      <c r="G699" s="237"/>
      <c r="H699" s="238" t="s">
        <v>19</v>
      </c>
      <c r="I699" s="240"/>
      <c r="J699" s="237"/>
      <c r="K699" s="237"/>
      <c r="L699" s="241"/>
      <c r="M699" s="242"/>
      <c r="N699" s="243"/>
      <c r="O699" s="243"/>
      <c r="P699" s="243"/>
      <c r="Q699" s="243"/>
      <c r="R699" s="243"/>
      <c r="S699" s="243"/>
      <c r="T699" s="24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45" t="s">
        <v>147</v>
      </c>
      <c r="AU699" s="245" t="s">
        <v>82</v>
      </c>
      <c r="AV699" s="14" t="s">
        <v>80</v>
      </c>
      <c r="AW699" s="14" t="s">
        <v>33</v>
      </c>
      <c r="AX699" s="14" t="s">
        <v>72</v>
      </c>
      <c r="AY699" s="245" t="s">
        <v>134</v>
      </c>
    </row>
    <row r="700" s="13" customFormat="1">
      <c r="A700" s="13"/>
      <c r="B700" s="224"/>
      <c r="C700" s="225"/>
      <c r="D700" s="217" t="s">
        <v>147</v>
      </c>
      <c r="E700" s="226" t="s">
        <v>19</v>
      </c>
      <c r="F700" s="227" t="s">
        <v>1032</v>
      </c>
      <c r="G700" s="225"/>
      <c r="H700" s="228">
        <v>7.7999999999999998</v>
      </c>
      <c r="I700" s="229"/>
      <c r="J700" s="225"/>
      <c r="K700" s="225"/>
      <c r="L700" s="230"/>
      <c r="M700" s="231"/>
      <c r="N700" s="232"/>
      <c r="O700" s="232"/>
      <c r="P700" s="232"/>
      <c r="Q700" s="232"/>
      <c r="R700" s="232"/>
      <c r="S700" s="232"/>
      <c r="T700" s="23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34" t="s">
        <v>147</v>
      </c>
      <c r="AU700" s="234" t="s">
        <v>82</v>
      </c>
      <c r="AV700" s="13" t="s">
        <v>82</v>
      </c>
      <c r="AW700" s="13" t="s">
        <v>33</v>
      </c>
      <c r="AX700" s="13" t="s">
        <v>72</v>
      </c>
      <c r="AY700" s="234" t="s">
        <v>134</v>
      </c>
    </row>
    <row r="701" s="13" customFormat="1">
      <c r="A701" s="13"/>
      <c r="B701" s="224"/>
      <c r="C701" s="225"/>
      <c r="D701" s="217" t="s">
        <v>147</v>
      </c>
      <c r="E701" s="226" t="s">
        <v>19</v>
      </c>
      <c r="F701" s="227" t="s">
        <v>1033</v>
      </c>
      <c r="G701" s="225"/>
      <c r="H701" s="228">
        <v>7.7999999999999998</v>
      </c>
      <c r="I701" s="229"/>
      <c r="J701" s="225"/>
      <c r="K701" s="225"/>
      <c r="L701" s="230"/>
      <c r="M701" s="231"/>
      <c r="N701" s="232"/>
      <c r="O701" s="232"/>
      <c r="P701" s="232"/>
      <c r="Q701" s="232"/>
      <c r="R701" s="232"/>
      <c r="S701" s="232"/>
      <c r="T701" s="23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34" t="s">
        <v>147</v>
      </c>
      <c r="AU701" s="234" t="s">
        <v>82</v>
      </c>
      <c r="AV701" s="13" t="s">
        <v>82</v>
      </c>
      <c r="AW701" s="13" t="s">
        <v>33</v>
      </c>
      <c r="AX701" s="13" t="s">
        <v>72</v>
      </c>
      <c r="AY701" s="234" t="s">
        <v>134</v>
      </c>
    </row>
    <row r="702" s="2" customFormat="1" ht="19.8" customHeight="1">
      <c r="A702" s="38"/>
      <c r="B702" s="39"/>
      <c r="C702" s="204" t="s">
        <v>1048</v>
      </c>
      <c r="D702" s="204" t="s">
        <v>136</v>
      </c>
      <c r="E702" s="205" t="s">
        <v>1049</v>
      </c>
      <c r="F702" s="206" t="s">
        <v>1050</v>
      </c>
      <c r="G702" s="207" t="s">
        <v>434</v>
      </c>
      <c r="H702" s="208">
        <v>3</v>
      </c>
      <c r="I702" s="209"/>
      <c r="J702" s="210">
        <f>ROUND(I702*H702,2)</f>
        <v>0</v>
      </c>
      <c r="K702" s="206" t="s">
        <v>140</v>
      </c>
      <c r="L702" s="44"/>
      <c r="M702" s="211" t="s">
        <v>19</v>
      </c>
      <c r="N702" s="212" t="s">
        <v>43</v>
      </c>
      <c r="O702" s="84"/>
      <c r="P702" s="213">
        <f>O702*H702</f>
        <v>0</v>
      </c>
      <c r="Q702" s="213">
        <v>4.0000000000000003E-05</v>
      </c>
      <c r="R702" s="213">
        <f>Q702*H702</f>
        <v>0.00012000000000000002</v>
      </c>
      <c r="S702" s="213">
        <v>0</v>
      </c>
      <c r="T702" s="214">
        <f>S702*H702</f>
        <v>0</v>
      </c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R702" s="215" t="s">
        <v>244</v>
      </c>
      <c r="AT702" s="215" t="s">
        <v>136</v>
      </c>
      <c r="AU702" s="215" t="s">
        <v>82</v>
      </c>
      <c r="AY702" s="17" t="s">
        <v>134</v>
      </c>
      <c r="BE702" s="216">
        <f>IF(N702="základní",J702,0)</f>
        <v>0</v>
      </c>
      <c r="BF702" s="216">
        <f>IF(N702="snížená",J702,0)</f>
        <v>0</v>
      </c>
      <c r="BG702" s="216">
        <f>IF(N702="zákl. přenesená",J702,0)</f>
        <v>0</v>
      </c>
      <c r="BH702" s="216">
        <f>IF(N702="sníž. přenesená",J702,0)</f>
        <v>0</v>
      </c>
      <c r="BI702" s="216">
        <f>IF(N702="nulová",J702,0)</f>
        <v>0</v>
      </c>
      <c r="BJ702" s="17" t="s">
        <v>80</v>
      </c>
      <c r="BK702" s="216">
        <f>ROUND(I702*H702,2)</f>
        <v>0</v>
      </c>
      <c r="BL702" s="17" t="s">
        <v>244</v>
      </c>
      <c r="BM702" s="215" t="s">
        <v>1051</v>
      </c>
    </row>
    <row r="703" s="2" customFormat="1">
      <c r="A703" s="38"/>
      <c r="B703" s="39"/>
      <c r="C703" s="40"/>
      <c r="D703" s="217" t="s">
        <v>143</v>
      </c>
      <c r="E703" s="40"/>
      <c r="F703" s="218" t="s">
        <v>1052</v>
      </c>
      <c r="G703" s="40"/>
      <c r="H703" s="40"/>
      <c r="I703" s="219"/>
      <c r="J703" s="40"/>
      <c r="K703" s="40"/>
      <c r="L703" s="44"/>
      <c r="M703" s="220"/>
      <c r="N703" s="221"/>
      <c r="O703" s="84"/>
      <c r="P703" s="84"/>
      <c r="Q703" s="84"/>
      <c r="R703" s="84"/>
      <c r="S703" s="84"/>
      <c r="T703" s="85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T703" s="17" t="s">
        <v>143</v>
      </c>
      <c r="AU703" s="17" t="s">
        <v>82</v>
      </c>
    </row>
    <row r="704" s="2" customFormat="1">
      <c r="A704" s="38"/>
      <c r="B704" s="39"/>
      <c r="C704" s="40"/>
      <c r="D704" s="222" t="s">
        <v>145</v>
      </c>
      <c r="E704" s="40"/>
      <c r="F704" s="223" t="s">
        <v>1053</v>
      </c>
      <c r="G704" s="40"/>
      <c r="H704" s="40"/>
      <c r="I704" s="219"/>
      <c r="J704" s="40"/>
      <c r="K704" s="40"/>
      <c r="L704" s="44"/>
      <c r="M704" s="220"/>
      <c r="N704" s="221"/>
      <c r="O704" s="84"/>
      <c r="P704" s="84"/>
      <c r="Q704" s="84"/>
      <c r="R704" s="84"/>
      <c r="S704" s="84"/>
      <c r="T704" s="85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T704" s="17" t="s">
        <v>145</v>
      </c>
      <c r="AU704" s="17" t="s">
        <v>82</v>
      </c>
    </row>
    <row r="705" s="14" customFormat="1">
      <c r="A705" s="14"/>
      <c r="B705" s="236"/>
      <c r="C705" s="237"/>
      <c r="D705" s="217" t="s">
        <v>147</v>
      </c>
      <c r="E705" s="238" t="s">
        <v>19</v>
      </c>
      <c r="F705" s="239" t="s">
        <v>1054</v>
      </c>
      <c r="G705" s="237"/>
      <c r="H705" s="238" t="s">
        <v>19</v>
      </c>
      <c r="I705" s="240"/>
      <c r="J705" s="237"/>
      <c r="K705" s="237"/>
      <c r="L705" s="241"/>
      <c r="M705" s="242"/>
      <c r="N705" s="243"/>
      <c r="O705" s="243"/>
      <c r="P705" s="243"/>
      <c r="Q705" s="243"/>
      <c r="R705" s="243"/>
      <c r="S705" s="243"/>
      <c r="T705" s="24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45" t="s">
        <v>147</v>
      </c>
      <c r="AU705" s="245" t="s">
        <v>82</v>
      </c>
      <c r="AV705" s="14" t="s">
        <v>80</v>
      </c>
      <c r="AW705" s="14" t="s">
        <v>33</v>
      </c>
      <c r="AX705" s="14" t="s">
        <v>72</v>
      </c>
      <c r="AY705" s="245" t="s">
        <v>134</v>
      </c>
    </row>
    <row r="706" s="13" customFormat="1">
      <c r="A706" s="13"/>
      <c r="B706" s="224"/>
      <c r="C706" s="225"/>
      <c r="D706" s="217" t="s">
        <v>147</v>
      </c>
      <c r="E706" s="226" t="s">
        <v>19</v>
      </c>
      <c r="F706" s="227" t="s">
        <v>1040</v>
      </c>
      <c r="G706" s="225"/>
      <c r="H706" s="228">
        <v>3</v>
      </c>
      <c r="I706" s="229"/>
      <c r="J706" s="225"/>
      <c r="K706" s="225"/>
      <c r="L706" s="230"/>
      <c r="M706" s="231"/>
      <c r="N706" s="232"/>
      <c r="O706" s="232"/>
      <c r="P706" s="232"/>
      <c r="Q706" s="232"/>
      <c r="R706" s="232"/>
      <c r="S706" s="232"/>
      <c r="T706" s="23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34" t="s">
        <v>147</v>
      </c>
      <c r="AU706" s="234" t="s">
        <v>82</v>
      </c>
      <c r="AV706" s="13" t="s">
        <v>82</v>
      </c>
      <c r="AW706" s="13" t="s">
        <v>33</v>
      </c>
      <c r="AX706" s="13" t="s">
        <v>72</v>
      </c>
      <c r="AY706" s="234" t="s">
        <v>134</v>
      </c>
    </row>
    <row r="707" s="2" customFormat="1" ht="22.2" customHeight="1">
      <c r="A707" s="38"/>
      <c r="B707" s="39"/>
      <c r="C707" s="204" t="s">
        <v>1055</v>
      </c>
      <c r="D707" s="204" t="s">
        <v>136</v>
      </c>
      <c r="E707" s="205" t="s">
        <v>1056</v>
      </c>
      <c r="F707" s="206" t="s">
        <v>1057</v>
      </c>
      <c r="G707" s="207" t="s">
        <v>139</v>
      </c>
      <c r="H707" s="208">
        <v>2</v>
      </c>
      <c r="I707" s="209"/>
      <c r="J707" s="210">
        <f>ROUND(I707*H707,2)</f>
        <v>0</v>
      </c>
      <c r="K707" s="206" t="s">
        <v>140</v>
      </c>
      <c r="L707" s="44"/>
      <c r="M707" s="211" t="s">
        <v>19</v>
      </c>
      <c r="N707" s="212" t="s">
        <v>43</v>
      </c>
      <c r="O707" s="84"/>
      <c r="P707" s="213">
        <f>O707*H707</f>
        <v>0</v>
      </c>
      <c r="Q707" s="213">
        <v>0</v>
      </c>
      <c r="R707" s="213">
        <f>Q707*H707</f>
        <v>0</v>
      </c>
      <c r="S707" s="213">
        <v>0</v>
      </c>
      <c r="T707" s="214">
        <f>S707*H707</f>
        <v>0</v>
      </c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R707" s="215" t="s">
        <v>244</v>
      </c>
      <c r="AT707" s="215" t="s">
        <v>136</v>
      </c>
      <c r="AU707" s="215" t="s">
        <v>82</v>
      </c>
      <c r="AY707" s="17" t="s">
        <v>134</v>
      </c>
      <c r="BE707" s="216">
        <f>IF(N707="základní",J707,0)</f>
        <v>0</v>
      </c>
      <c r="BF707" s="216">
        <f>IF(N707="snížená",J707,0)</f>
        <v>0</v>
      </c>
      <c r="BG707" s="216">
        <f>IF(N707="zákl. přenesená",J707,0)</f>
        <v>0</v>
      </c>
      <c r="BH707" s="216">
        <f>IF(N707="sníž. přenesená",J707,0)</f>
        <v>0</v>
      </c>
      <c r="BI707" s="216">
        <f>IF(N707="nulová",J707,0)</f>
        <v>0</v>
      </c>
      <c r="BJ707" s="17" t="s">
        <v>80</v>
      </c>
      <c r="BK707" s="216">
        <f>ROUND(I707*H707,2)</f>
        <v>0</v>
      </c>
      <c r="BL707" s="17" t="s">
        <v>244</v>
      </c>
      <c r="BM707" s="215" t="s">
        <v>1058</v>
      </c>
    </row>
    <row r="708" s="2" customFormat="1">
      <c r="A708" s="38"/>
      <c r="B708" s="39"/>
      <c r="C708" s="40"/>
      <c r="D708" s="217" t="s">
        <v>143</v>
      </c>
      <c r="E708" s="40"/>
      <c r="F708" s="218" t="s">
        <v>1059</v>
      </c>
      <c r="G708" s="40"/>
      <c r="H708" s="40"/>
      <c r="I708" s="219"/>
      <c r="J708" s="40"/>
      <c r="K708" s="40"/>
      <c r="L708" s="44"/>
      <c r="M708" s="220"/>
      <c r="N708" s="221"/>
      <c r="O708" s="84"/>
      <c r="P708" s="84"/>
      <c r="Q708" s="84"/>
      <c r="R708" s="84"/>
      <c r="S708" s="84"/>
      <c r="T708" s="85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T708" s="17" t="s">
        <v>143</v>
      </c>
      <c r="AU708" s="17" t="s">
        <v>82</v>
      </c>
    </row>
    <row r="709" s="2" customFormat="1">
      <c r="A709" s="38"/>
      <c r="B709" s="39"/>
      <c r="C709" s="40"/>
      <c r="D709" s="222" t="s">
        <v>145</v>
      </c>
      <c r="E709" s="40"/>
      <c r="F709" s="223" t="s">
        <v>1060</v>
      </c>
      <c r="G709" s="40"/>
      <c r="H709" s="40"/>
      <c r="I709" s="219"/>
      <c r="J709" s="40"/>
      <c r="K709" s="40"/>
      <c r="L709" s="44"/>
      <c r="M709" s="220"/>
      <c r="N709" s="221"/>
      <c r="O709" s="84"/>
      <c r="P709" s="84"/>
      <c r="Q709" s="84"/>
      <c r="R709" s="84"/>
      <c r="S709" s="84"/>
      <c r="T709" s="85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T709" s="17" t="s">
        <v>145</v>
      </c>
      <c r="AU709" s="17" t="s">
        <v>82</v>
      </c>
    </row>
    <row r="710" s="2" customFormat="1" ht="22.2" customHeight="1">
      <c r="A710" s="38"/>
      <c r="B710" s="39"/>
      <c r="C710" s="204" t="s">
        <v>1061</v>
      </c>
      <c r="D710" s="204" t="s">
        <v>136</v>
      </c>
      <c r="E710" s="205" t="s">
        <v>1062</v>
      </c>
      <c r="F710" s="206" t="s">
        <v>1063</v>
      </c>
      <c r="G710" s="207" t="s">
        <v>195</v>
      </c>
      <c r="H710" s="208">
        <v>0.001</v>
      </c>
      <c r="I710" s="209"/>
      <c r="J710" s="210">
        <f>ROUND(I710*H710,2)</f>
        <v>0</v>
      </c>
      <c r="K710" s="206" t="s">
        <v>140</v>
      </c>
      <c r="L710" s="44"/>
      <c r="M710" s="211" t="s">
        <v>19</v>
      </c>
      <c r="N710" s="212" t="s">
        <v>43</v>
      </c>
      <c r="O710" s="84"/>
      <c r="P710" s="213">
        <f>O710*H710</f>
        <v>0</v>
      </c>
      <c r="Q710" s="213">
        <v>0</v>
      </c>
      <c r="R710" s="213">
        <f>Q710*H710</f>
        <v>0</v>
      </c>
      <c r="S710" s="213">
        <v>0</v>
      </c>
      <c r="T710" s="214">
        <f>S710*H710</f>
        <v>0</v>
      </c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R710" s="215" t="s">
        <v>244</v>
      </c>
      <c r="AT710" s="215" t="s">
        <v>136</v>
      </c>
      <c r="AU710" s="215" t="s">
        <v>82</v>
      </c>
      <c r="AY710" s="17" t="s">
        <v>134</v>
      </c>
      <c r="BE710" s="216">
        <f>IF(N710="základní",J710,0)</f>
        <v>0</v>
      </c>
      <c r="BF710" s="216">
        <f>IF(N710="snížená",J710,0)</f>
        <v>0</v>
      </c>
      <c r="BG710" s="216">
        <f>IF(N710="zákl. přenesená",J710,0)</f>
        <v>0</v>
      </c>
      <c r="BH710" s="216">
        <f>IF(N710="sníž. přenesená",J710,0)</f>
        <v>0</v>
      </c>
      <c r="BI710" s="216">
        <f>IF(N710="nulová",J710,0)</f>
        <v>0</v>
      </c>
      <c r="BJ710" s="17" t="s">
        <v>80</v>
      </c>
      <c r="BK710" s="216">
        <f>ROUND(I710*H710,2)</f>
        <v>0</v>
      </c>
      <c r="BL710" s="17" t="s">
        <v>244</v>
      </c>
      <c r="BM710" s="215" t="s">
        <v>1064</v>
      </c>
    </row>
    <row r="711" s="2" customFormat="1">
      <c r="A711" s="38"/>
      <c r="B711" s="39"/>
      <c r="C711" s="40"/>
      <c r="D711" s="217" t="s">
        <v>143</v>
      </c>
      <c r="E711" s="40"/>
      <c r="F711" s="218" t="s">
        <v>1065</v>
      </c>
      <c r="G711" s="40"/>
      <c r="H711" s="40"/>
      <c r="I711" s="219"/>
      <c r="J711" s="40"/>
      <c r="K711" s="40"/>
      <c r="L711" s="44"/>
      <c r="M711" s="220"/>
      <c r="N711" s="221"/>
      <c r="O711" s="84"/>
      <c r="P711" s="84"/>
      <c r="Q711" s="84"/>
      <c r="R711" s="84"/>
      <c r="S711" s="84"/>
      <c r="T711" s="85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T711" s="17" t="s">
        <v>143</v>
      </c>
      <c r="AU711" s="17" t="s">
        <v>82</v>
      </c>
    </row>
    <row r="712" s="2" customFormat="1">
      <c r="A712" s="38"/>
      <c r="B712" s="39"/>
      <c r="C712" s="40"/>
      <c r="D712" s="222" t="s">
        <v>145</v>
      </c>
      <c r="E712" s="40"/>
      <c r="F712" s="223" t="s">
        <v>1066</v>
      </c>
      <c r="G712" s="40"/>
      <c r="H712" s="40"/>
      <c r="I712" s="219"/>
      <c r="J712" s="40"/>
      <c r="K712" s="40"/>
      <c r="L712" s="44"/>
      <c r="M712" s="220"/>
      <c r="N712" s="221"/>
      <c r="O712" s="84"/>
      <c r="P712" s="84"/>
      <c r="Q712" s="84"/>
      <c r="R712" s="84"/>
      <c r="S712" s="84"/>
      <c r="T712" s="85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T712" s="17" t="s">
        <v>145</v>
      </c>
      <c r="AU712" s="17" t="s">
        <v>82</v>
      </c>
    </row>
    <row r="713" s="12" customFormat="1" ht="22.8" customHeight="1">
      <c r="A713" s="12"/>
      <c r="B713" s="188"/>
      <c r="C713" s="189"/>
      <c r="D713" s="190" t="s">
        <v>71</v>
      </c>
      <c r="E713" s="202" t="s">
        <v>1067</v>
      </c>
      <c r="F713" s="202" t="s">
        <v>1068</v>
      </c>
      <c r="G713" s="189"/>
      <c r="H713" s="189"/>
      <c r="I713" s="192"/>
      <c r="J713" s="203">
        <f>BK713</f>
        <v>0</v>
      </c>
      <c r="K713" s="189"/>
      <c r="L713" s="194"/>
      <c r="M713" s="195"/>
      <c r="N713" s="196"/>
      <c r="O713" s="196"/>
      <c r="P713" s="197">
        <f>SUM(P714:P719)</f>
        <v>0</v>
      </c>
      <c r="Q713" s="196"/>
      <c r="R713" s="197">
        <f>SUM(R714:R719)</f>
        <v>0.0078399999999999997</v>
      </c>
      <c r="S713" s="196"/>
      <c r="T713" s="198">
        <f>SUM(T714:T719)</f>
        <v>0</v>
      </c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R713" s="199" t="s">
        <v>82</v>
      </c>
      <c r="AT713" s="200" t="s">
        <v>71</v>
      </c>
      <c r="AU713" s="200" t="s">
        <v>80</v>
      </c>
      <c r="AY713" s="199" t="s">
        <v>134</v>
      </c>
      <c r="BK713" s="201">
        <f>SUM(BK714:BK719)</f>
        <v>0</v>
      </c>
    </row>
    <row r="714" s="2" customFormat="1" ht="14.4" customHeight="1">
      <c r="A714" s="38"/>
      <c r="B714" s="39"/>
      <c r="C714" s="204" t="s">
        <v>1069</v>
      </c>
      <c r="D714" s="204" t="s">
        <v>136</v>
      </c>
      <c r="E714" s="205" t="s">
        <v>1070</v>
      </c>
      <c r="F714" s="206" t="s">
        <v>1071</v>
      </c>
      <c r="G714" s="207" t="s">
        <v>217</v>
      </c>
      <c r="H714" s="208">
        <v>56</v>
      </c>
      <c r="I714" s="209"/>
      <c r="J714" s="210">
        <f>ROUND(I714*H714,2)</f>
        <v>0</v>
      </c>
      <c r="K714" s="206" t="s">
        <v>140</v>
      </c>
      <c r="L714" s="44"/>
      <c r="M714" s="211" t="s">
        <v>19</v>
      </c>
      <c r="N714" s="212" t="s">
        <v>43</v>
      </c>
      <c r="O714" s="84"/>
      <c r="P714" s="213">
        <f>O714*H714</f>
        <v>0</v>
      </c>
      <c r="Q714" s="213">
        <v>0.00013999999999999999</v>
      </c>
      <c r="R714" s="213">
        <f>Q714*H714</f>
        <v>0.0078399999999999997</v>
      </c>
      <c r="S714" s="213">
        <v>0</v>
      </c>
      <c r="T714" s="214">
        <f>S714*H714</f>
        <v>0</v>
      </c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R714" s="215" t="s">
        <v>244</v>
      </c>
      <c r="AT714" s="215" t="s">
        <v>136</v>
      </c>
      <c r="AU714" s="215" t="s">
        <v>82</v>
      </c>
      <c r="AY714" s="17" t="s">
        <v>134</v>
      </c>
      <c r="BE714" s="216">
        <f>IF(N714="základní",J714,0)</f>
        <v>0</v>
      </c>
      <c r="BF714" s="216">
        <f>IF(N714="snížená",J714,0)</f>
        <v>0</v>
      </c>
      <c r="BG714" s="216">
        <f>IF(N714="zákl. přenesená",J714,0)</f>
        <v>0</v>
      </c>
      <c r="BH714" s="216">
        <f>IF(N714="sníž. přenesená",J714,0)</f>
        <v>0</v>
      </c>
      <c r="BI714" s="216">
        <f>IF(N714="nulová",J714,0)</f>
        <v>0</v>
      </c>
      <c r="BJ714" s="17" t="s">
        <v>80</v>
      </c>
      <c r="BK714" s="216">
        <f>ROUND(I714*H714,2)</f>
        <v>0</v>
      </c>
      <c r="BL714" s="17" t="s">
        <v>244</v>
      </c>
      <c r="BM714" s="215" t="s">
        <v>1072</v>
      </c>
    </row>
    <row r="715" s="2" customFormat="1">
      <c r="A715" s="38"/>
      <c r="B715" s="39"/>
      <c r="C715" s="40"/>
      <c r="D715" s="217" t="s">
        <v>143</v>
      </c>
      <c r="E715" s="40"/>
      <c r="F715" s="218" t="s">
        <v>1073</v>
      </c>
      <c r="G715" s="40"/>
      <c r="H715" s="40"/>
      <c r="I715" s="219"/>
      <c r="J715" s="40"/>
      <c r="K715" s="40"/>
      <c r="L715" s="44"/>
      <c r="M715" s="220"/>
      <c r="N715" s="221"/>
      <c r="O715" s="84"/>
      <c r="P715" s="84"/>
      <c r="Q715" s="84"/>
      <c r="R715" s="84"/>
      <c r="S715" s="84"/>
      <c r="T715" s="85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T715" s="17" t="s">
        <v>143</v>
      </c>
      <c r="AU715" s="17" t="s">
        <v>82</v>
      </c>
    </row>
    <row r="716" s="2" customFormat="1">
      <c r="A716" s="38"/>
      <c r="B716" s="39"/>
      <c r="C716" s="40"/>
      <c r="D716" s="222" t="s">
        <v>145</v>
      </c>
      <c r="E716" s="40"/>
      <c r="F716" s="223" t="s">
        <v>1074</v>
      </c>
      <c r="G716" s="40"/>
      <c r="H716" s="40"/>
      <c r="I716" s="219"/>
      <c r="J716" s="40"/>
      <c r="K716" s="40"/>
      <c r="L716" s="44"/>
      <c r="M716" s="220"/>
      <c r="N716" s="221"/>
      <c r="O716" s="84"/>
      <c r="P716" s="84"/>
      <c r="Q716" s="84"/>
      <c r="R716" s="84"/>
      <c r="S716" s="84"/>
      <c r="T716" s="85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T716" s="17" t="s">
        <v>145</v>
      </c>
      <c r="AU716" s="17" t="s">
        <v>82</v>
      </c>
    </row>
    <row r="717" s="2" customFormat="1">
      <c r="A717" s="38"/>
      <c r="B717" s="39"/>
      <c r="C717" s="40"/>
      <c r="D717" s="217" t="s">
        <v>160</v>
      </c>
      <c r="E717" s="40"/>
      <c r="F717" s="235" t="s">
        <v>1075</v>
      </c>
      <c r="G717" s="40"/>
      <c r="H717" s="40"/>
      <c r="I717" s="219"/>
      <c r="J717" s="40"/>
      <c r="K717" s="40"/>
      <c r="L717" s="44"/>
      <c r="M717" s="220"/>
      <c r="N717" s="221"/>
      <c r="O717" s="84"/>
      <c r="P717" s="84"/>
      <c r="Q717" s="84"/>
      <c r="R717" s="84"/>
      <c r="S717" s="84"/>
      <c r="T717" s="85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T717" s="17" t="s">
        <v>160</v>
      </c>
      <c r="AU717" s="17" t="s">
        <v>82</v>
      </c>
    </row>
    <row r="718" s="14" customFormat="1">
      <c r="A718" s="14"/>
      <c r="B718" s="236"/>
      <c r="C718" s="237"/>
      <c r="D718" s="217" t="s">
        <v>147</v>
      </c>
      <c r="E718" s="238" t="s">
        <v>19</v>
      </c>
      <c r="F718" s="239" t="s">
        <v>1076</v>
      </c>
      <c r="G718" s="237"/>
      <c r="H718" s="238" t="s">
        <v>19</v>
      </c>
      <c r="I718" s="240"/>
      <c r="J718" s="237"/>
      <c r="K718" s="237"/>
      <c r="L718" s="241"/>
      <c r="M718" s="242"/>
      <c r="N718" s="243"/>
      <c r="O718" s="243"/>
      <c r="P718" s="243"/>
      <c r="Q718" s="243"/>
      <c r="R718" s="243"/>
      <c r="S718" s="243"/>
      <c r="T718" s="24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45" t="s">
        <v>147</v>
      </c>
      <c r="AU718" s="245" t="s">
        <v>82</v>
      </c>
      <c r="AV718" s="14" t="s">
        <v>80</v>
      </c>
      <c r="AW718" s="14" t="s">
        <v>33</v>
      </c>
      <c r="AX718" s="14" t="s">
        <v>72</v>
      </c>
      <c r="AY718" s="245" t="s">
        <v>134</v>
      </c>
    </row>
    <row r="719" s="13" customFormat="1">
      <c r="A719" s="13"/>
      <c r="B719" s="224"/>
      <c r="C719" s="225"/>
      <c r="D719" s="217" t="s">
        <v>147</v>
      </c>
      <c r="E719" s="226" t="s">
        <v>19</v>
      </c>
      <c r="F719" s="227" t="s">
        <v>1077</v>
      </c>
      <c r="G719" s="225"/>
      <c r="H719" s="228">
        <v>56</v>
      </c>
      <c r="I719" s="229"/>
      <c r="J719" s="225"/>
      <c r="K719" s="225"/>
      <c r="L719" s="230"/>
      <c r="M719" s="231"/>
      <c r="N719" s="232"/>
      <c r="O719" s="232"/>
      <c r="P719" s="232"/>
      <c r="Q719" s="232"/>
      <c r="R719" s="232"/>
      <c r="S719" s="232"/>
      <c r="T719" s="23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34" t="s">
        <v>147</v>
      </c>
      <c r="AU719" s="234" t="s">
        <v>82</v>
      </c>
      <c r="AV719" s="13" t="s">
        <v>82</v>
      </c>
      <c r="AW719" s="13" t="s">
        <v>33</v>
      </c>
      <c r="AX719" s="13" t="s">
        <v>72</v>
      </c>
      <c r="AY719" s="234" t="s">
        <v>134</v>
      </c>
    </row>
    <row r="720" s="12" customFormat="1" ht="22.8" customHeight="1">
      <c r="A720" s="12"/>
      <c r="B720" s="188"/>
      <c r="C720" s="189"/>
      <c r="D720" s="190" t="s">
        <v>71</v>
      </c>
      <c r="E720" s="202" t="s">
        <v>1078</v>
      </c>
      <c r="F720" s="202" t="s">
        <v>1079</v>
      </c>
      <c r="G720" s="189"/>
      <c r="H720" s="189"/>
      <c r="I720" s="192"/>
      <c r="J720" s="203">
        <f>BK720</f>
        <v>0</v>
      </c>
      <c r="K720" s="189"/>
      <c r="L720" s="194"/>
      <c r="M720" s="195"/>
      <c r="N720" s="196"/>
      <c r="O720" s="196"/>
      <c r="P720" s="197">
        <f>SUM(P721:P741)</f>
        <v>0</v>
      </c>
      <c r="Q720" s="196"/>
      <c r="R720" s="197">
        <f>SUM(R721:R741)</f>
        <v>0.092127359999999991</v>
      </c>
      <c r="S720" s="196"/>
      <c r="T720" s="198">
        <f>SUM(T721:T741)</f>
        <v>0.69325499999999995</v>
      </c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R720" s="199" t="s">
        <v>82</v>
      </c>
      <c r="AT720" s="200" t="s">
        <v>71</v>
      </c>
      <c r="AU720" s="200" t="s">
        <v>80</v>
      </c>
      <c r="AY720" s="199" t="s">
        <v>134</v>
      </c>
      <c r="BK720" s="201">
        <f>SUM(BK721:BK741)</f>
        <v>0</v>
      </c>
    </row>
    <row r="721" s="2" customFormat="1" ht="14.4" customHeight="1">
      <c r="A721" s="38"/>
      <c r="B721" s="39"/>
      <c r="C721" s="204" t="s">
        <v>1080</v>
      </c>
      <c r="D721" s="204" t="s">
        <v>136</v>
      </c>
      <c r="E721" s="205" t="s">
        <v>1081</v>
      </c>
      <c r="F721" s="206" t="s">
        <v>1082</v>
      </c>
      <c r="G721" s="207" t="s">
        <v>217</v>
      </c>
      <c r="H721" s="208">
        <v>40.899999999999999</v>
      </c>
      <c r="I721" s="209"/>
      <c r="J721" s="210">
        <f>ROUND(I721*H721,2)</f>
        <v>0</v>
      </c>
      <c r="K721" s="206" t="s">
        <v>140</v>
      </c>
      <c r="L721" s="44"/>
      <c r="M721" s="211" t="s">
        <v>19</v>
      </c>
      <c r="N721" s="212" t="s">
        <v>43</v>
      </c>
      <c r="O721" s="84"/>
      <c r="P721" s="213">
        <f>O721*H721</f>
        <v>0</v>
      </c>
      <c r="Q721" s="213">
        <v>0</v>
      </c>
      <c r="R721" s="213">
        <f>Q721*H721</f>
        <v>0</v>
      </c>
      <c r="S721" s="213">
        <v>0.01695</v>
      </c>
      <c r="T721" s="214">
        <f>S721*H721</f>
        <v>0.69325499999999995</v>
      </c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R721" s="215" t="s">
        <v>244</v>
      </c>
      <c r="AT721" s="215" t="s">
        <v>136</v>
      </c>
      <c r="AU721" s="215" t="s">
        <v>82</v>
      </c>
      <c r="AY721" s="17" t="s">
        <v>134</v>
      </c>
      <c r="BE721" s="216">
        <f>IF(N721="základní",J721,0)</f>
        <v>0</v>
      </c>
      <c r="BF721" s="216">
        <f>IF(N721="snížená",J721,0)</f>
        <v>0</v>
      </c>
      <c r="BG721" s="216">
        <f>IF(N721="zákl. přenesená",J721,0)</f>
        <v>0</v>
      </c>
      <c r="BH721" s="216">
        <f>IF(N721="sníž. přenesená",J721,0)</f>
        <v>0</v>
      </c>
      <c r="BI721" s="216">
        <f>IF(N721="nulová",J721,0)</f>
        <v>0</v>
      </c>
      <c r="BJ721" s="17" t="s">
        <v>80</v>
      </c>
      <c r="BK721" s="216">
        <f>ROUND(I721*H721,2)</f>
        <v>0</v>
      </c>
      <c r="BL721" s="17" t="s">
        <v>244</v>
      </c>
      <c r="BM721" s="215" t="s">
        <v>1083</v>
      </c>
    </row>
    <row r="722" s="2" customFormat="1">
      <c r="A722" s="38"/>
      <c r="B722" s="39"/>
      <c r="C722" s="40"/>
      <c r="D722" s="217" t="s">
        <v>143</v>
      </c>
      <c r="E722" s="40"/>
      <c r="F722" s="218" t="s">
        <v>1084</v>
      </c>
      <c r="G722" s="40"/>
      <c r="H722" s="40"/>
      <c r="I722" s="219"/>
      <c r="J722" s="40"/>
      <c r="K722" s="40"/>
      <c r="L722" s="44"/>
      <c r="M722" s="220"/>
      <c r="N722" s="221"/>
      <c r="O722" s="84"/>
      <c r="P722" s="84"/>
      <c r="Q722" s="84"/>
      <c r="R722" s="84"/>
      <c r="S722" s="84"/>
      <c r="T722" s="85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T722" s="17" t="s">
        <v>143</v>
      </c>
      <c r="AU722" s="17" t="s">
        <v>82</v>
      </c>
    </row>
    <row r="723" s="2" customFormat="1">
      <c r="A723" s="38"/>
      <c r="B723" s="39"/>
      <c r="C723" s="40"/>
      <c r="D723" s="222" t="s">
        <v>145</v>
      </c>
      <c r="E723" s="40"/>
      <c r="F723" s="223" t="s">
        <v>1085</v>
      </c>
      <c r="G723" s="40"/>
      <c r="H723" s="40"/>
      <c r="I723" s="219"/>
      <c r="J723" s="40"/>
      <c r="K723" s="40"/>
      <c r="L723" s="44"/>
      <c r="M723" s="220"/>
      <c r="N723" s="221"/>
      <c r="O723" s="84"/>
      <c r="P723" s="84"/>
      <c r="Q723" s="84"/>
      <c r="R723" s="84"/>
      <c r="S723" s="84"/>
      <c r="T723" s="85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T723" s="17" t="s">
        <v>145</v>
      </c>
      <c r="AU723" s="17" t="s">
        <v>82</v>
      </c>
    </row>
    <row r="724" s="14" customFormat="1">
      <c r="A724" s="14"/>
      <c r="B724" s="236"/>
      <c r="C724" s="237"/>
      <c r="D724" s="217" t="s">
        <v>147</v>
      </c>
      <c r="E724" s="238" t="s">
        <v>19</v>
      </c>
      <c r="F724" s="239" t="s">
        <v>1086</v>
      </c>
      <c r="G724" s="237"/>
      <c r="H724" s="238" t="s">
        <v>19</v>
      </c>
      <c r="I724" s="240"/>
      <c r="J724" s="237"/>
      <c r="K724" s="237"/>
      <c r="L724" s="241"/>
      <c r="M724" s="242"/>
      <c r="N724" s="243"/>
      <c r="O724" s="243"/>
      <c r="P724" s="243"/>
      <c r="Q724" s="243"/>
      <c r="R724" s="243"/>
      <c r="S724" s="243"/>
      <c r="T724" s="24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45" t="s">
        <v>147</v>
      </c>
      <c r="AU724" s="245" t="s">
        <v>82</v>
      </c>
      <c r="AV724" s="14" t="s">
        <v>80</v>
      </c>
      <c r="AW724" s="14" t="s">
        <v>33</v>
      </c>
      <c r="AX724" s="14" t="s">
        <v>72</v>
      </c>
      <c r="AY724" s="245" t="s">
        <v>134</v>
      </c>
    </row>
    <row r="725" s="14" customFormat="1">
      <c r="A725" s="14"/>
      <c r="B725" s="236"/>
      <c r="C725" s="237"/>
      <c r="D725" s="217" t="s">
        <v>147</v>
      </c>
      <c r="E725" s="238" t="s">
        <v>19</v>
      </c>
      <c r="F725" s="239" t="s">
        <v>958</v>
      </c>
      <c r="G725" s="237"/>
      <c r="H725" s="238" t="s">
        <v>19</v>
      </c>
      <c r="I725" s="240"/>
      <c r="J725" s="237"/>
      <c r="K725" s="237"/>
      <c r="L725" s="241"/>
      <c r="M725" s="242"/>
      <c r="N725" s="243"/>
      <c r="O725" s="243"/>
      <c r="P725" s="243"/>
      <c r="Q725" s="243"/>
      <c r="R725" s="243"/>
      <c r="S725" s="243"/>
      <c r="T725" s="24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45" t="s">
        <v>147</v>
      </c>
      <c r="AU725" s="245" t="s">
        <v>82</v>
      </c>
      <c r="AV725" s="14" t="s">
        <v>80</v>
      </c>
      <c r="AW725" s="14" t="s">
        <v>33</v>
      </c>
      <c r="AX725" s="14" t="s">
        <v>72</v>
      </c>
      <c r="AY725" s="245" t="s">
        <v>134</v>
      </c>
    </row>
    <row r="726" s="13" customFormat="1">
      <c r="A726" s="13"/>
      <c r="B726" s="224"/>
      <c r="C726" s="225"/>
      <c r="D726" s="217" t="s">
        <v>147</v>
      </c>
      <c r="E726" s="226" t="s">
        <v>19</v>
      </c>
      <c r="F726" s="227" t="s">
        <v>894</v>
      </c>
      <c r="G726" s="225"/>
      <c r="H726" s="228">
        <v>14.300000000000001</v>
      </c>
      <c r="I726" s="229"/>
      <c r="J726" s="225"/>
      <c r="K726" s="225"/>
      <c r="L726" s="230"/>
      <c r="M726" s="231"/>
      <c r="N726" s="232"/>
      <c r="O726" s="232"/>
      <c r="P726" s="232"/>
      <c r="Q726" s="232"/>
      <c r="R726" s="232"/>
      <c r="S726" s="232"/>
      <c r="T726" s="23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34" t="s">
        <v>147</v>
      </c>
      <c r="AU726" s="234" t="s">
        <v>82</v>
      </c>
      <c r="AV726" s="13" t="s">
        <v>82</v>
      </c>
      <c r="AW726" s="13" t="s">
        <v>33</v>
      </c>
      <c r="AX726" s="13" t="s">
        <v>72</v>
      </c>
      <c r="AY726" s="234" t="s">
        <v>134</v>
      </c>
    </row>
    <row r="727" s="13" customFormat="1">
      <c r="A727" s="13"/>
      <c r="B727" s="224"/>
      <c r="C727" s="225"/>
      <c r="D727" s="217" t="s">
        <v>147</v>
      </c>
      <c r="E727" s="226" t="s">
        <v>19</v>
      </c>
      <c r="F727" s="227" t="s">
        <v>895</v>
      </c>
      <c r="G727" s="225"/>
      <c r="H727" s="228">
        <v>-1.8</v>
      </c>
      <c r="I727" s="229"/>
      <c r="J727" s="225"/>
      <c r="K727" s="225"/>
      <c r="L727" s="230"/>
      <c r="M727" s="231"/>
      <c r="N727" s="232"/>
      <c r="O727" s="232"/>
      <c r="P727" s="232"/>
      <c r="Q727" s="232"/>
      <c r="R727" s="232"/>
      <c r="S727" s="232"/>
      <c r="T727" s="23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34" t="s">
        <v>147</v>
      </c>
      <c r="AU727" s="234" t="s">
        <v>82</v>
      </c>
      <c r="AV727" s="13" t="s">
        <v>82</v>
      </c>
      <c r="AW727" s="13" t="s">
        <v>33</v>
      </c>
      <c r="AX727" s="13" t="s">
        <v>72</v>
      </c>
      <c r="AY727" s="234" t="s">
        <v>134</v>
      </c>
    </row>
    <row r="728" s="13" customFormat="1">
      <c r="A728" s="13"/>
      <c r="B728" s="224"/>
      <c r="C728" s="225"/>
      <c r="D728" s="217" t="s">
        <v>147</v>
      </c>
      <c r="E728" s="226" t="s">
        <v>19</v>
      </c>
      <c r="F728" s="227" t="s">
        <v>896</v>
      </c>
      <c r="G728" s="225"/>
      <c r="H728" s="228">
        <v>28.399999999999999</v>
      </c>
      <c r="I728" s="229"/>
      <c r="J728" s="225"/>
      <c r="K728" s="225"/>
      <c r="L728" s="230"/>
      <c r="M728" s="231"/>
      <c r="N728" s="232"/>
      <c r="O728" s="232"/>
      <c r="P728" s="232"/>
      <c r="Q728" s="232"/>
      <c r="R728" s="232"/>
      <c r="S728" s="232"/>
      <c r="T728" s="23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34" t="s">
        <v>147</v>
      </c>
      <c r="AU728" s="234" t="s">
        <v>82</v>
      </c>
      <c r="AV728" s="13" t="s">
        <v>82</v>
      </c>
      <c r="AW728" s="13" t="s">
        <v>33</v>
      </c>
      <c r="AX728" s="13" t="s">
        <v>72</v>
      </c>
      <c r="AY728" s="234" t="s">
        <v>134</v>
      </c>
    </row>
    <row r="729" s="2" customFormat="1" ht="30" customHeight="1">
      <c r="A729" s="38"/>
      <c r="B729" s="39"/>
      <c r="C729" s="204" t="s">
        <v>1087</v>
      </c>
      <c r="D729" s="204" t="s">
        <v>136</v>
      </c>
      <c r="E729" s="205" t="s">
        <v>1088</v>
      </c>
      <c r="F729" s="206" t="s">
        <v>1089</v>
      </c>
      <c r="G729" s="207" t="s">
        <v>139</v>
      </c>
      <c r="H729" s="208">
        <v>1</v>
      </c>
      <c r="I729" s="209"/>
      <c r="J729" s="210">
        <f>ROUND(I729*H729,2)</f>
        <v>0</v>
      </c>
      <c r="K729" s="206" t="s">
        <v>140</v>
      </c>
      <c r="L729" s="44"/>
      <c r="M729" s="211" t="s">
        <v>19</v>
      </c>
      <c r="N729" s="212" t="s">
        <v>43</v>
      </c>
      <c r="O729" s="84"/>
      <c r="P729" s="213">
        <f>O729*H729</f>
        <v>0</v>
      </c>
      <c r="Q729" s="213">
        <v>0.00025999999999999998</v>
      </c>
      <c r="R729" s="213">
        <f>Q729*H729</f>
        <v>0.00025999999999999998</v>
      </c>
      <c r="S729" s="213">
        <v>0</v>
      </c>
      <c r="T729" s="214">
        <f>S729*H729</f>
        <v>0</v>
      </c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R729" s="215" t="s">
        <v>244</v>
      </c>
      <c r="AT729" s="215" t="s">
        <v>136</v>
      </c>
      <c r="AU729" s="215" t="s">
        <v>82</v>
      </c>
      <c r="AY729" s="17" t="s">
        <v>134</v>
      </c>
      <c r="BE729" s="216">
        <f>IF(N729="základní",J729,0)</f>
        <v>0</v>
      </c>
      <c r="BF729" s="216">
        <f>IF(N729="snížená",J729,0)</f>
        <v>0</v>
      </c>
      <c r="BG729" s="216">
        <f>IF(N729="zákl. přenesená",J729,0)</f>
        <v>0</v>
      </c>
      <c r="BH729" s="216">
        <f>IF(N729="sníž. přenesená",J729,0)</f>
        <v>0</v>
      </c>
      <c r="BI729" s="216">
        <f>IF(N729="nulová",J729,0)</f>
        <v>0</v>
      </c>
      <c r="BJ729" s="17" t="s">
        <v>80</v>
      </c>
      <c r="BK729" s="216">
        <f>ROUND(I729*H729,2)</f>
        <v>0</v>
      </c>
      <c r="BL729" s="17" t="s">
        <v>244</v>
      </c>
      <c r="BM729" s="215" t="s">
        <v>1090</v>
      </c>
    </row>
    <row r="730" s="2" customFormat="1">
      <c r="A730" s="38"/>
      <c r="B730" s="39"/>
      <c r="C730" s="40"/>
      <c r="D730" s="217" t="s">
        <v>143</v>
      </c>
      <c r="E730" s="40"/>
      <c r="F730" s="218" t="s">
        <v>1091</v>
      </c>
      <c r="G730" s="40"/>
      <c r="H730" s="40"/>
      <c r="I730" s="219"/>
      <c r="J730" s="40"/>
      <c r="K730" s="40"/>
      <c r="L730" s="44"/>
      <c r="M730" s="220"/>
      <c r="N730" s="221"/>
      <c r="O730" s="84"/>
      <c r="P730" s="84"/>
      <c r="Q730" s="84"/>
      <c r="R730" s="84"/>
      <c r="S730" s="84"/>
      <c r="T730" s="85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T730" s="17" t="s">
        <v>143</v>
      </c>
      <c r="AU730" s="17" t="s">
        <v>82</v>
      </c>
    </row>
    <row r="731" s="2" customFormat="1">
      <c r="A731" s="38"/>
      <c r="B731" s="39"/>
      <c r="C731" s="40"/>
      <c r="D731" s="222" t="s">
        <v>145</v>
      </c>
      <c r="E731" s="40"/>
      <c r="F731" s="223" t="s">
        <v>1092</v>
      </c>
      <c r="G731" s="40"/>
      <c r="H731" s="40"/>
      <c r="I731" s="219"/>
      <c r="J731" s="40"/>
      <c r="K731" s="40"/>
      <c r="L731" s="44"/>
      <c r="M731" s="220"/>
      <c r="N731" s="221"/>
      <c r="O731" s="84"/>
      <c r="P731" s="84"/>
      <c r="Q731" s="84"/>
      <c r="R731" s="84"/>
      <c r="S731" s="84"/>
      <c r="T731" s="85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T731" s="17" t="s">
        <v>145</v>
      </c>
      <c r="AU731" s="17" t="s">
        <v>82</v>
      </c>
    </row>
    <row r="732" s="14" customFormat="1">
      <c r="A732" s="14"/>
      <c r="B732" s="236"/>
      <c r="C732" s="237"/>
      <c r="D732" s="217" t="s">
        <v>147</v>
      </c>
      <c r="E732" s="238" t="s">
        <v>19</v>
      </c>
      <c r="F732" s="239" t="s">
        <v>1093</v>
      </c>
      <c r="G732" s="237"/>
      <c r="H732" s="238" t="s">
        <v>19</v>
      </c>
      <c r="I732" s="240"/>
      <c r="J732" s="237"/>
      <c r="K732" s="237"/>
      <c r="L732" s="241"/>
      <c r="M732" s="242"/>
      <c r="N732" s="243"/>
      <c r="O732" s="243"/>
      <c r="P732" s="243"/>
      <c r="Q732" s="243"/>
      <c r="R732" s="243"/>
      <c r="S732" s="243"/>
      <c r="T732" s="24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45" t="s">
        <v>147</v>
      </c>
      <c r="AU732" s="245" t="s">
        <v>82</v>
      </c>
      <c r="AV732" s="14" t="s">
        <v>80</v>
      </c>
      <c r="AW732" s="14" t="s">
        <v>33</v>
      </c>
      <c r="AX732" s="14" t="s">
        <v>72</v>
      </c>
      <c r="AY732" s="245" t="s">
        <v>134</v>
      </c>
    </row>
    <row r="733" s="13" customFormat="1">
      <c r="A733" s="13"/>
      <c r="B733" s="224"/>
      <c r="C733" s="225"/>
      <c r="D733" s="217" t="s">
        <v>147</v>
      </c>
      <c r="E733" s="226" t="s">
        <v>19</v>
      </c>
      <c r="F733" s="227" t="s">
        <v>1094</v>
      </c>
      <c r="G733" s="225"/>
      <c r="H733" s="228">
        <v>1</v>
      </c>
      <c r="I733" s="229"/>
      <c r="J733" s="225"/>
      <c r="K733" s="225"/>
      <c r="L733" s="230"/>
      <c r="M733" s="231"/>
      <c r="N733" s="232"/>
      <c r="O733" s="232"/>
      <c r="P733" s="232"/>
      <c r="Q733" s="232"/>
      <c r="R733" s="232"/>
      <c r="S733" s="232"/>
      <c r="T733" s="23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34" t="s">
        <v>147</v>
      </c>
      <c r="AU733" s="234" t="s">
        <v>82</v>
      </c>
      <c r="AV733" s="13" t="s">
        <v>82</v>
      </c>
      <c r="AW733" s="13" t="s">
        <v>33</v>
      </c>
      <c r="AX733" s="13" t="s">
        <v>72</v>
      </c>
      <c r="AY733" s="234" t="s">
        <v>134</v>
      </c>
    </row>
    <row r="734" s="2" customFormat="1" ht="22.2" customHeight="1">
      <c r="A734" s="38"/>
      <c r="B734" s="39"/>
      <c r="C734" s="246" t="s">
        <v>1095</v>
      </c>
      <c r="D734" s="246" t="s">
        <v>293</v>
      </c>
      <c r="E734" s="247" t="s">
        <v>1096</v>
      </c>
      <c r="F734" s="248" t="s">
        <v>1097</v>
      </c>
      <c r="G734" s="249" t="s">
        <v>217</v>
      </c>
      <c r="H734" s="250">
        <v>3.0459999999999998</v>
      </c>
      <c r="I734" s="251"/>
      <c r="J734" s="252">
        <f>ROUND(I734*H734,2)</f>
        <v>0</v>
      </c>
      <c r="K734" s="248" t="s">
        <v>19</v>
      </c>
      <c r="L734" s="253"/>
      <c r="M734" s="254" t="s">
        <v>19</v>
      </c>
      <c r="N734" s="255" t="s">
        <v>43</v>
      </c>
      <c r="O734" s="84"/>
      <c r="P734" s="213">
        <f>O734*H734</f>
        <v>0</v>
      </c>
      <c r="Q734" s="213">
        <v>0.030159999999999999</v>
      </c>
      <c r="R734" s="213">
        <f>Q734*H734</f>
        <v>0.091867359999999995</v>
      </c>
      <c r="S734" s="213">
        <v>0</v>
      </c>
      <c r="T734" s="214">
        <f>S734*H734</f>
        <v>0</v>
      </c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R734" s="215" t="s">
        <v>371</v>
      </c>
      <c r="AT734" s="215" t="s">
        <v>293</v>
      </c>
      <c r="AU734" s="215" t="s">
        <v>82</v>
      </c>
      <c r="AY734" s="17" t="s">
        <v>134</v>
      </c>
      <c r="BE734" s="216">
        <f>IF(N734="základní",J734,0)</f>
        <v>0</v>
      </c>
      <c r="BF734" s="216">
        <f>IF(N734="snížená",J734,0)</f>
        <v>0</v>
      </c>
      <c r="BG734" s="216">
        <f>IF(N734="zákl. přenesená",J734,0)</f>
        <v>0</v>
      </c>
      <c r="BH734" s="216">
        <f>IF(N734="sníž. přenesená",J734,0)</f>
        <v>0</v>
      </c>
      <c r="BI734" s="216">
        <f>IF(N734="nulová",J734,0)</f>
        <v>0</v>
      </c>
      <c r="BJ734" s="17" t="s">
        <v>80</v>
      </c>
      <c r="BK734" s="216">
        <f>ROUND(I734*H734,2)</f>
        <v>0</v>
      </c>
      <c r="BL734" s="17" t="s">
        <v>244</v>
      </c>
      <c r="BM734" s="215" t="s">
        <v>1098</v>
      </c>
    </row>
    <row r="735" s="2" customFormat="1">
      <c r="A735" s="38"/>
      <c r="B735" s="39"/>
      <c r="C735" s="40"/>
      <c r="D735" s="217" t="s">
        <v>143</v>
      </c>
      <c r="E735" s="40"/>
      <c r="F735" s="218" t="s">
        <v>1097</v>
      </c>
      <c r="G735" s="40"/>
      <c r="H735" s="40"/>
      <c r="I735" s="219"/>
      <c r="J735" s="40"/>
      <c r="K735" s="40"/>
      <c r="L735" s="44"/>
      <c r="M735" s="220"/>
      <c r="N735" s="221"/>
      <c r="O735" s="84"/>
      <c r="P735" s="84"/>
      <c r="Q735" s="84"/>
      <c r="R735" s="84"/>
      <c r="S735" s="84"/>
      <c r="T735" s="85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T735" s="17" t="s">
        <v>143</v>
      </c>
      <c r="AU735" s="17" t="s">
        <v>82</v>
      </c>
    </row>
    <row r="736" s="14" customFormat="1">
      <c r="A736" s="14"/>
      <c r="B736" s="236"/>
      <c r="C736" s="237"/>
      <c r="D736" s="217" t="s">
        <v>147</v>
      </c>
      <c r="E736" s="238" t="s">
        <v>19</v>
      </c>
      <c r="F736" s="239" t="s">
        <v>1099</v>
      </c>
      <c r="G736" s="237"/>
      <c r="H736" s="238" t="s">
        <v>19</v>
      </c>
      <c r="I736" s="240"/>
      <c r="J736" s="237"/>
      <c r="K736" s="237"/>
      <c r="L736" s="241"/>
      <c r="M736" s="242"/>
      <c r="N736" s="243"/>
      <c r="O736" s="243"/>
      <c r="P736" s="243"/>
      <c r="Q736" s="243"/>
      <c r="R736" s="243"/>
      <c r="S736" s="243"/>
      <c r="T736" s="24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45" t="s">
        <v>147</v>
      </c>
      <c r="AU736" s="245" t="s">
        <v>82</v>
      </c>
      <c r="AV736" s="14" t="s">
        <v>80</v>
      </c>
      <c r="AW736" s="14" t="s">
        <v>33</v>
      </c>
      <c r="AX736" s="14" t="s">
        <v>72</v>
      </c>
      <c r="AY736" s="245" t="s">
        <v>134</v>
      </c>
    </row>
    <row r="737" s="13" customFormat="1">
      <c r="A737" s="13"/>
      <c r="B737" s="224"/>
      <c r="C737" s="225"/>
      <c r="D737" s="217" t="s">
        <v>147</v>
      </c>
      <c r="E737" s="226" t="s">
        <v>19</v>
      </c>
      <c r="F737" s="227" t="s">
        <v>1100</v>
      </c>
      <c r="G737" s="225"/>
      <c r="H737" s="228">
        <v>1.692</v>
      </c>
      <c r="I737" s="229"/>
      <c r="J737" s="225"/>
      <c r="K737" s="225"/>
      <c r="L737" s="230"/>
      <c r="M737" s="231"/>
      <c r="N737" s="232"/>
      <c r="O737" s="232"/>
      <c r="P737" s="232"/>
      <c r="Q737" s="232"/>
      <c r="R737" s="232"/>
      <c r="S737" s="232"/>
      <c r="T737" s="23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34" t="s">
        <v>147</v>
      </c>
      <c r="AU737" s="234" t="s">
        <v>82</v>
      </c>
      <c r="AV737" s="13" t="s">
        <v>82</v>
      </c>
      <c r="AW737" s="13" t="s">
        <v>33</v>
      </c>
      <c r="AX737" s="13" t="s">
        <v>72</v>
      </c>
      <c r="AY737" s="234" t="s">
        <v>134</v>
      </c>
    </row>
    <row r="738" s="13" customFormat="1">
      <c r="A738" s="13"/>
      <c r="B738" s="224"/>
      <c r="C738" s="225"/>
      <c r="D738" s="217" t="s">
        <v>147</v>
      </c>
      <c r="E738" s="225"/>
      <c r="F738" s="227" t="s">
        <v>1101</v>
      </c>
      <c r="G738" s="225"/>
      <c r="H738" s="228">
        <v>3.0459999999999998</v>
      </c>
      <c r="I738" s="229"/>
      <c r="J738" s="225"/>
      <c r="K738" s="225"/>
      <c r="L738" s="230"/>
      <c r="M738" s="231"/>
      <c r="N738" s="232"/>
      <c r="O738" s="232"/>
      <c r="P738" s="232"/>
      <c r="Q738" s="232"/>
      <c r="R738" s="232"/>
      <c r="S738" s="232"/>
      <c r="T738" s="23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34" t="s">
        <v>147</v>
      </c>
      <c r="AU738" s="234" t="s">
        <v>82</v>
      </c>
      <c r="AV738" s="13" t="s">
        <v>82</v>
      </c>
      <c r="AW738" s="13" t="s">
        <v>4</v>
      </c>
      <c r="AX738" s="13" t="s">
        <v>80</v>
      </c>
      <c r="AY738" s="234" t="s">
        <v>134</v>
      </c>
    </row>
    <row r="739" s="2" customFormat="1" ht="22.2" customHeight="1">
      <c r="A739" s="38"/>
      <c r="B739" s="39"/>
      <c r="C739" s="204" t="s">
        <v>1102</v>
      </c>
      <c r="D739" s="204" t="s">
        <v>136</v>
      </c>
      <c r="E739" s="205" t="s">
        <v>1103</v>
      </c>
      <c r="F739" s="206" t="s">
        <v>1104</v>
      </c>
      <c r="G739" s="207" t="s">
        <v>195</v>
      </c>
      <c r="H739" s="208">
        <v>0.091999999999999998</v>
      </c>
      <c r="I739" s="209"/>
      <c r="J739" s="210">
        <f>ROUND(I739*H739,2)</f>
        <v>0</v>
      </c>
      <c r="K739" s="206" t="s">
        <v>140</v>
      </c>
      <c r="L739" s="44"/>
      <c r="M739" s="211" t="s">
        <v>19</v>
      </c>
      <c r="N739" s="212" t="s">
        <v>43</v>
      </c>
      <c r="O739" s="84"/>
      <c r="P739" s="213">
        <f>O739*H739</f>
        <v>0</v>
      </c>
      <c r="Q739" s="213">
        <v>0</v>
      </c>
      <c r="R739" s="213">
        <f>Q739*H739</f>
        <v>0</v>
      </c>
      <c r="S739" s="213">
        <v>0</v>
      </c>
      <c r="T739" s="214">
        <f>S739*H739</f>
        <v>0</v>
      </c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R739" s="215" t="s">
        <v>244</v>
      </c>
      <c r="AT739" s="215" t="s">
        <v>136</v>
      </c>
      <c r="AU739" s="215" t="s">
        <v>82</v>
      </c>
      <c r="AY739" s="17" t="s">
        <v>134</v>
      </c>
      <c r="BE739" s="216">
        <f>IF(N739="základní",J739,0)</f>
        <v>0</v>
      </c>
      <c r="BF739" s="216">
        <f>IF(N739="snížená",J739,0)</f>
        <v>0</v>
      </c>
      <c r="BG739" s="216">
        <f>IF(N739="zákl. přenesená",J739,0)</f>
        <v>0</v>
      </c>
      <c r="BH739" s="216">
        <f>IF(N739="sníž. přenesená",J739,0)</f>
        <v>0</v>
      </c>
      <c r="BI739" s="216">
        <f>IF(N739="nulová",J739,0)</f>
        <v>0</v>
      </c>
      <c r="BJ739" s="17" t="s">
        <v>80</v>
      </c>
      <c r="BK739" s="216">
        <f>ROUND(I739*H739,2)</f>
        <v>0</v>
      </c>
      <c r="BL739" s="17" t="s">
        <v>244</v>
      </c>
      <c r="BM739" s="215" t="s">
        <v>1105</v>
      </c>
    </row>
    <row r="740" s="2" customFormat="1">
      <c r="A740" s="38"/>
      <c r="B740" s="39"/>
      <c r="C740" s="40"/>
      <c r="D740" s="217" t="s">
        <v>143</v>
      </c>
      <c r="E740" s="40"/>
      <c r="F740" s="218" t="s">
        <v>1106</v>
      </c>
      <c r="G740" s="40"/>
      <c r="H740" s="40"/>
      <c r="I740" s="219"/>
      <c r="J740" s="40"/>
      <c r="K740" s="40"/>
      <c r="L740" s="44"/>
      <c r="M740" s="220"/>
      <c r="N740" s="221"/>
      <c r="O740" s="84"/>
      <c r="P740" s="84"/>
      <c r="Q740" s="84"/>
      <c r="R740" s="84"/>
      <c r="S740" s="84"/>
      <c r="T740" s="85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T740" s="17" t="s">
        <v>143</v>
      </c>
      <c r="AU740" s="17" t="s">
        <v>82</v>
      </c>
    </row>
    <row r="741" s="2" customFormat="1">
      <c r="A741" s="38"/>
      <c r="B741" s="39"/>
      <c r="C741" s="40"/>
      <c r="D741" s="222" t="s">
        <v>145</v>
      </c>
      <c r="E741" s="40"/>
      <c r="F741" s="223" t="s">
        <v>1107</v>
      </c>
      <c r="G741" s="40"/>
      <c r="H741" s="40"/>
      <c r="I741" s="219"/>
      <c r="J741" s="40"/>
      <c r="K741" s="40"/>
      <c r="L741" s="44"/>
      <c r="M741" s="220"/>
      <c r="N741" s="221"/>
      <c r="O741" s="84"/>
      <c r="P741" s="84"/>
      <c r="Q741" s="84"/>
      <c r="R741" s="84"/>
      <c r="S741" s="84"/>
      <c r="T741" s="85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T741" s="17" t="s">
        <v>145</v>
      </c>
      <c r="AU741" s="17" t="s">
        <v>82</v>
      </c>
    </row>
    <row r="742" s="12" customFormat="1" ht="22.8" customHeight="1">
      <c r="A742" s="12"/>
      <c r="B742" s="188"/>
      <c r="C742" s="189"/>
      <c r="D742" s="190" t="s">
        <v>71</v>
      </c>
      <c r="E742" s="202" t="s">
        <v>1108</v>
      </c>
      <c r="F742" s="202" t="s">
        <v>1109</v>
      </c>
      <c r="G742" s="189"/>
      <c r="H742" s="189"/>
      <c r="I742" s="192"/>
      <c r="J742" s="203">
        <f>BK742</f>
        <v>0</v>
      </c>
      <c r="K742" s="189"/>
      <c r="L742" s="194"/>
      <c r="M742" s="195"/>
      <c r="N742" s="196"/>
      <c r="O742" s="196"/>
      <c r="P742" s="197">
        <f>SUM(P743:P864)</f>
        <v>0</v>
      </c>
      <c r="Q742" s="196"/>
      <c r="R742" s="197">
        <f>SUM(R743:R864)</f>
        <v>1.8966548499999998</v>
      </c>
      <c r="S742" s="196"/>
      <c r="T742" s="198">
        <f>SUM(T743:T864)</f>
        <v>1.0895999999999999</v>
      </c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R742" s="199" t="s">
        <v>82</v>
      </c>
      <c r="AT742" s="200" t="s">
        <v>71</v>
      </c>
      <c r="AU742" s="200" t="s">
        <v>80</v>
      </c>
      <c r="AY742" s="199" t="s">
        <v>134</v>
      </c>
      <c r="BK742" s="201">
        <f>SUM(BK743:BK864)</f>
        <v>0</v>
      </c>
    </row>
    <row r="743" s="2" customFormat="1" ht="22.2" customHeight="1">
      <c r="A743" s="38"/>
      <c r="B743" s="39"/>
      <c r="C743" s="204" t="s">
        <v>1110</v>
      </c>
      <c r="D743" s="204" t="s">
        <v>136</v>
      </c>
      <c r="E743" s="205" t="s">
        <v>1111</v>
      </c>
      <c r="F743" s="206" t="s">
        <v>1112</v>
      </c>
      <c r="G743" s="207" t="s">
        <v>217</v>
      </c>
      <c r="H743" s="208">
        <v>7.2000000000000002</v>
      </c>
      <c r="I743" s="209"/>
      <c r="J743" s="210">
        <f>ROUND(I743*H743,2)</f>
        <v>0</v>
      </c>
      <c r="K743" s="206" t="s">
        <v>140</v>
      </c>
      <c r="L743" s="44"/>
      <c r="M743" s="211" t="s">
        <v>19</v>
      </c>
      <c r="N743" s="212" t="s">
        <v>43</v>
      </c>
      <c r="O743" s="84"/>
      <c r="P743" s="213">
        <f>O743*H743</f>
        <v>0</v>
      </c>
      <c r="Q743" s="213">
        <v>0</v>
      </c>
      <c r="R743" s="213">
        <f>Q743*H743</f>
        <v>0</v>
      </c>
      <c r="S743" s="213">
        <v>0.040000000000000001</v>
      </c>
      <c r="T743" s="214">
        <f>S743*H743</f>
        <v>0.28800000000000003</v>
      </c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R743" s="215" t="s">
        <v>244</v>
      </c>
      <c r="AT743" s="215" t="s">
        <v>136</v>
      </c>
      <c r="AU743" s="215" t="s">
        <v>82</v>
      </c>
      <c r="AY743" s="17" t="s">
        <v>134</v>
      </c>
      <c r="BE743" s="216">
        <f>IF(N743="základní",J743,0)</f>
        <v>0</v>
      </c>
      <c r="BF743" s="216">
        <f>IF(N743="snížená",J743,0)</f>
        <v>0</v>
      </c>
      <c r="BG743" s="216">
        <f>IF(N743="zákl. přenesená",J743,0)</f>
        <v>0</v>
      </c>
      <c r="BH743" s="216">
        <f>IF(N743="sníž. přenesená",J743,0)</f>
        <v>0</v>
      </c>
      <c r="BI743" s="216">
        <f>IF(N743="nulová",J743,0)</f>
        <v>0</v>
      </c>
      <c r="BJ743" s="17" t="s">
        <v>80</v>
      </c>
      <c r="BK743" s="216">
        <f>ROUND(I743*H743,2)</f>
        <v>0</v>
      </c>
      <c r="BL743" s="17" t="s">
        <v>244</v>
      </c>
      <c r="BM743" s="215" t="s">
        <v>1113</v>
      </c>
    </row>
    <row r="744" s="2" customFormat="1">
      <c r="A744" s="38"/>
      <c r="B744" s="39"/>
      <c r="C744" s="40"/>
      <c r="D744" s="217" t="s">
        <v>143</v>
      </c>
      <c r="E744" s="40"/>
      <c r="F744" s="218" t="s">
        <v>1114</v>
      </c>
      <c r="G744" s="40"/>
      <c r="H744" s="40"/>
      <c r="I744" s="219"/>
      <c r="J744" s="40"/>
      <c r="K744" s="40"/>
      <c r="L744" s="44"/>
      <c r="M744" s="220"/>
      <c r="N744" s="221"/>
      <c r="O744" s="84"/>
      <c r="P744" s="84"/>
      <c r="Q744" s="84"/>
      <c r="R744" s="84"/>
      <c r="S744" s="84"/>
      <c r="T744" s="85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T744" s="17" t="s">
        <v>143</v>
      </c>
      <c r="AU744" s="17" t="s">
        <v>82</v>
      </c>
    </row>
    <row r="745" s="2" customFormat="1">
      <c r="A745" s="38"/>
      <c r="B745" s="39"/>
      <c r="C745" s="40"/>
      <c r="D745" s="222" t="s">
        <v>145</v>
      </c>
      <c r="E745" s="40"/>
      <c r="F745" s="223" t="s">
        <v>1115</v>
      </c>
      <c r="G745" s="40"/>
      <c r="H745" s="40"/>
      <c r="I745" s="219"/>
      <c r="J745" s="40"/>
      <c r="K745" s="40"/>
      <c r="L745" s="44"/>
      <c r="M745" s="220"/>
      <c r="N745" s="221"/>
      <c r="O745" s="84"/>
      <c r="P745" s="84"/>
      <c r="Q745" s="84"/>
      <c r="R745" s="84"/>
      <c r="S745" s="84"/>
      <c r="T745" s="85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T745" s="17" t="s">
        <v>145</v>
      </c>
      <c r="AU745" s="17" t="s">
        <v>82</v>
      </c>
    </row>
    <row r="746" s="14" customFormat="1">
      <c r="A746" s="14"/>
      <c r="B746" s="236"/>
      <c r="C746" s="237"/>
      <c r="D746" s="217" t="s">
        <v>147</v>
      </c>
      <c r="E746" s="238" t="s">
        <v>19</v>
      </c>
      <c r="F746" s="239" t="s">
        <v>1116</v>
      </c>
      <c r="G746" s="237"/>
      <c r="H746" s="238" t="s">
        <v>19</v>
      </c>
      <c r="I746" s="240"/>
      <c r="J746" s="237"/>
      <c r="K746" s="237"/>
      <c r="L746" s="241"/>
      <c r="M746" s="242"/>
      <c r="N746" s="243"/>
      <c r="O746" s="243"/>
      <c r="P746" s="243"/>
      <c r="Q746" s="243"/>
      <c r="R746" s="243"/>
      <c r="S746" s="243"/>
      <c r="T746" s="24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45" t="s">
        <v>147</v>
      </c>
      <c r="AU746" s="245" t="s">
        <v>82</v>
      </c>
      <c r="AV746" s="14" t="s">
        <v>80</v>
      </c>
      <c r="AW746" s="14" t="s">
        <v>33</v>
      </c>
      <c r="AX746" s="14" t="s">
        <v>72</v>
      </c>
      <c r="AY746" s="245" t="s">
        <v>134</v>
      </c>
    </row>
    <row r="747" s="13" customFormat="1">
      <c r="A747" s="13"/>
      <c r="B747" s="224"/>
      <c r="C747" s="225"/>
      <c r="D747" s="217" t="s">
        <v>147</v>
      </c>
      <c r="E747" s="226" t="s">
        <v>19</v>
      </c>
      <c r="F747" s="227" t="s">
        <v>1117</v>
      </c>
      <c r="G747" s="225"/>
      <c r="H747" s="228">
        <v>7.2000000000000002</v>
      </c>
      <c r="I747" s="229"/>
      <c r="J747" s="225"/>
      <c r="K747" s="225"/>
      <c r="L747" s="230"/>
      <c r="M747" s="231"/>
      <c r="N747" s="232"/>
      <c r="O747" s="232"/>
      <c r="P747" s="232"/>
      <c r="Q747" s="232"/>
      <c r="R747" s="232"/>
      <c r="S747" s="232"/>
      <c r="T747" s="23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34" t="s">
        <v>147</v>
      </c>
      <c r="AU747" s="234" t="s">
        <v>82</v>
      </c>
      <c r="AV747" s="13" t="s">
        <v>82</v>
      </c>
      <c r="AW747" s="13" t="s">
        <v>33</v>
      </c>
      <c r="AX747" s="13" t="s">
        <v>72</v>
      </c>
      <c r="AY747" s="234" t="s">
        <v>134</v>
      </c>
    </row>
    <row r="748" s="2" customFormat="1" ht="14.4" customHeight="1">
      <c r="A748" s="38"/>
      <c r="B748" s="39"/>
      <c r="C748" s="204" t="s">
        <v>1118</v>
      </c>
      <c r="D748" s="204" t="s">
        <v>136</v>
      </c>
      <c r="E748" s="205" t="s">
        <v>1119</v>
      </c>
      <c r="F748" s="206" t="s">
        <v>1120</v>
      </c>
      <c r="G748" s="207" t="s">
        <v>139</v>
      </c>
      <c r="H748" s="208">
        <v>2</v>
      </c>
      <c r="I748" s="209"/>
      <c r="J748" s="210">
        <f>ROUND(I748*H748,2)</f>
        <v>0</v>
      </c>
      <c r="K748" s="206" t="s">
        <v>140</v>
      </c>
      <c r="L748" s="44"/>
      <c r="M748" s="211" t="s">
        <v>19</v>
      </c>
      <c r="N748" s="212" t="s">
        <v>43</v>
      </c>
      <c r="O748" s="84"/>
      <c r="P748" s="213">
        <f>O748*H748</f>
        <v>0</v>
      </c>
      <c r="Q748" s="213">
        <v>0</v>
      </c>
      <c r="R748" s="213">
        <f>Q748*H748</f>
        <v>0</v>
      </c>
      <c r="S748" s="213">
        <v>0.029999999999999999</v>
      </c>
      <c r="T748" s="214">
        <f>S748*H748</f>
        <v>0.059999999999999998</v>
      </c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R748" s="215" t="s">
        <v>244</v>
      </c>
      <c r="AT748" s="215" t="s">
        <v>136</v>
      </c>
      <c r="AU748" s="215" t="s">
        <v>82</v>
      </c>
      <c r="AY748" s="17" t="s">
        <v>134</v>
      </c>
      <c r="BE748" s="216">
        <f>IF(N748="základní",J748,0)</f>
        <v>0</v>
      </c>
      <c r="BF748" s="216">
        <f>IF(N748="snížená",J748,0)</f>
        <v>0</v>
      </c>
      <c r="BG748" s="216">
        <f>IF(N748="zákl. přenesená",J748,0)</f>
        <v>0</v>
      </c>
      <c r="BH748" s="216">
        <f>IF(N748="sníž. přenesená",J748,0)</f>
        <v>0</v>
      </c>
      <c r="BI748" s="216">
        <f>IF(N748="nulová",J748,0)</f>
        <v>0</v>
      </c>
      <c r="BJ748" s="17" t="s">
        <v>80</v>
      </c>
      <c r="BK748" s="216">
        <f>ROUND(I748*H748,2)</f>
        <v>0</v>
      </c>
      <c r="BL748" s="17" t="s">
        <v>244</v>
      </c>
      <c r="BM748" s="215" t="s">
        <v>1121</v>
      </c>
    </row>
    <row r="749" s="2" customFormat="1">
      <c r="A749" s="38"/>
      <c r="B749" s="39"/>
      <c r="C749" s="40"/>
      <c r="D749" s="217" t="s">
        <v>143</v>
      </c>
      <c r="E749" s="40"/>
      <c r="F749" s="218" t="s">
        <v>1122</v>
      </c>
      <c r="G749" s="40"/>
      <c r="H749" s="40"/>
      <c r="I749" s="219"/>
      <c r="J749" s="40"/>
      <c r="K749" s="40"/>
      <c r="L749" s="44"/>
      <c r="M749" s="220"/>
      <c r="N749" s="221"/>
      <c r="O749" s="84"/>
      <c r="P749" s="84"/>
      <c r="Q749" s="84"/>
      <c r="R749" s="84"/>
      <c r="S749" s="84"/>
      <c r="T749" s="85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T749" s="17" t="s">
        <v>143</v>
      </c>
      <c r="AU749" s="17" t="s">
        <v>82</v>
      </c>
    </row>
    <row r="750" s="2" customFormat="1">
      <c r="A750" s="38"/>
      <c r="B750" s="39"/>
      <c r="C750" s="40"/>
      <c r="D750" s="222" t="s">
        <v>145</v>
      </c>
      <c r="E750" s="40"/>
      <c r="F750" s="223" t="s">
        <v>1123</v>
      </c>
      <c r="G750" s="40"/>
      <c r="H750" s="40"/>
      <c r="I750" s="219"/>
      <c r="J750" s="40"/>
      <c r="K750" s="40"/>
      <c r="L750" s="44"/>
      <c r="M750" s="220"/>
      <c r="N750" s="221"/>
      <c r="O750" s="84"/>
      <c r="P750" s="84"/>
      <c r="Q750" s="84"/>
      <c r="R750" s="84"/>
      <c r="S750" s="84"/>
      <c r="T750" s="85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T750" s="17" t="s">
        <v>145</v>
      </c>
      <c r="AU750" s="17" t="s">
        <v>82</v>
      </c>
    </row>
    <row r="751" s="14" customFormat="1">
      <c r="A751" s="14"/>
      <c r="B751" s="236"/>
      <c r="C751" s="237"/>
      <c r="D751" s="217" t="s">
        <v>147</v>
      </c>
      <c r="E751" s="238" t="s">
        <v>19</v>
      </c>
      <c r="F751" s="239" t="s">
        <v>1124</v>
      </c>
      <c r="G751" s="237"/>
      <c r="H751" s="238" t="s">
        <v>19</v>
      </c>
      <c r="I751" s="240"/>
      <c r="J751" s="237"/>
      <c r="K751" s="237"/>
      <c r="L751" s="241"/>
      <c r="M751" s="242"/>
      <c r="N751" s="243"/>
      <c r="O751" s="243"/>
      <c r="P751" s="243"/>
      <c r="Q751" s="243"/>
      <c r="R751" s="243"/>
      <c r="S751" s="243"/>
      <c r="T751" s="24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45" t="s">
        <v>147</v>
      </c>
      <c r="AU751" s="245" t="s">
        <v>82</v>
      </c>
      <c r="AV751" s="14" t="s">
        <v>80</v>
      </c>
      <c r="AW751" s="14" t="s">
        <v>33</v>
      </c>
      <c r="AX751" s="14" t="s">
        <v>72</v>
      </c>
      <c r="AY751" s="245" t="s">
        <v>134</v>
      </c>
    </row>
    <row r="752" s="13" customFormat="1">
      <c r="A752" s="13"/>
      <c r="B752" s="224"/>
      <c r="C752" s="225"/>
      <c r="D752" s="217" t="s">
        <v>147</v>
      </c>
      <c r="E752" s="226" t="s">
        <v>19</v>
      </c>
      <c r="F752" s="227" t="s">
        <v>1125</v>
      </c>
      <c r="G752" s="225"/>
      <c r="H752" s="228">
        <v>2</v>
      </c>
      <c r="I752" s="229"/>
      <c r="J752" s="225"/>
      <c r="K752" s="225"/>
      <c r="L752" s="230"/>
      <c r="M752" s="231"/>
      <c r="N752" s="232"/>
      <c r="O752" s="232"/>
      <c r="P752" s="232"/>
      <c r="Q752" s="232"/>
      <c r="R752" s="232"/>
      <c r="S752" s="232"/>
      <c r="T752" s="23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34" t="s">
        <v>147</v>
      </c>
      <c r="AU752" s="234" t="s">
        <v>82</v>
      </c>
      <c r="AV752" s="13" t="s">
        <v>82</v>
      </c>
      <c r="AW752" s="13" t="s">
        <v>33</v>
      </c>
      <c r="AX752" s="13" t="s">
        <v>72</v>
      </c>
      <c r="AY752" s="234" t="s">
        <v>134</v>
      </c>
    </row>
    <row r="753" s="2" customFormat="1" ht="19.8" customHeight="1">
      <c r="A753" s="38"/>
      <c r="B753" s="39"/>
      <c r="C753" s="204" t="s">
        <v>1126</v>
      </c>
      <c r="D753" s="204" t="s">
        <v>136</v>
      </c>
      <c r="E753" s="205" t="s">
        <v>1127</v>
      </c>
      <c r="F753" s="206" t="s">
        <v>1128</v>
      </c>
      <c r="G753" s="207" t="s">
        <v>217</v>
      </c>
      <c r="H753" s="208">
        <v>18.539999999999999</v>
      </c>
      <c r="I753" s="209"/>
      <c r="J753" s="210">
        <f>ROUND(I753*H753,2)</f>
        <v>0</v>
      </c>
      <c r="K753" s="206" t="s">
        <v>140</v>
      </c>
      <c r="L753" s="44"/>
      <c r="M753" s="211" t="s">
        <v>19</v>
      </c>
      <c r="N753" s="212" t="s">
        <v>43</v>
      </c>
      <c r="O753" s="84"/>
      <c r="P753" s="213">
        <f>O753*H753</f>
        <v>0</v>
      </c>
      <c r="Q753" s="213">
        <v>0</v>
      </c>
      <c r="R753" s="213">
        <f>Q753*H753</f>
        <v>0</v>
      </c>
      <c r="S753" s="213">
        <v>0.040000000000000001</v>
      </c>
      <c r="T753" s="214">
        <f>S753*H753</f>
        <v>0.74159999999999993</v>
      </c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R753" s="215" t="s">
        <v>244</v>
      </c>
      <c r="AT753" s="215" t="s">
        <v>136</v>
      </c>
      <c r="AU753" s="215" t="s">
        <v>82</v>
      </c>
      <c r="AY753" s="17" t="s">
        <v>134</v>
      </c>
      <c r="BE753" s="216">
        <f>IF(N753="základní",J753,0)</f>
        <v>0</v>
      </c>
      <c r="BF753" s="216">
        <f>IF(N753="snížená",J753,0)</f>
        <v>0</v>
      </c>
      <c r="BG753" s="216">
        <f>IF(N753="zákl. přenesená",J753,0)</f>
        <v>0</v>
      </c>
      <c r="BH753" s="216">
        <f>IF(N753="sníž. přenesená",J753,0)</f>
        <v>0</v>
      </c>
      <c r="BI753" s="216">
        <f>IF(N753="nulová",J753,0)</f>
        <v>0</v>
      </c>
      <c r="BJ753" s="17" t="s">
        <v>80</v>
      </c>
      <c r="BK753" s="216">
        <f>ROUND(I753*H753,2)</f>
        <v>0</v>
      </c>
      <c r="BL753" s="17" t="s">
        <v>244</v>
      </c>
      <c r="BM753" s="215" t="s">
        <v>1129</v>
      </c>
    </row>
    <row r="754" s="2" customFormat="1">
      <c r="A754" s="38"/>
      <c r="B754" s="39"/>
      <c r="C754" s="40"/>
      <c r="D754" s="217" t="s">
        <v>143</v>
      </c>
      <c r="E754" s="40"/>
      <c r="F754" s="218" t="s">
        <v>1130</v>
      </c>
      <c r="G754" s="40"/>
      <c r="H754" s="40"/>
      <c r="I754" s="219"/>
      <c r="J754" s="40"/>
      <c r="K754" s="40"/>
      <c r="L754" s="44"/>
      <c r="M754" s="220"/>
      <c r="N754" s="221"/>
      <c r="O754" s="84"/>
      <c r="P754" s="84"/>
      <c r="Q754" s="84"/>
      <c r="R754" s="84"/>
      <c r="S754" s="84"/>
      <c r="T754" s="85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T754" s="17" t="s">
        <v>143</v>
      </c>
      <c r="AU754" s="17" t="s">
        <v>82</v>
      </c>
    </row>
    <row r="755" s="2" customFormat="1">
      <c r="A755" s="38"/>
      <c r="B755" s="39"/>
      <c r="C755" s="40"/>
      <c r="D755" s="222" t="s">
        <v>145</v>
      </c>
      <c r="E755" s="40"/>
      <c r="F755" s="223" t="s">
        <v>1131</v>
      </c>
      <c r="G755" s="40"/>
      <c r="H755" s="40"/>
      <c r="I755" s="219"/>
      <c r="J755" s="40"/>
      <c r="K755" s="40"/>
      <c r="L755" s="44"/>
      <c r="M755" s="220"/>
      <c r="N755" s="221"/>
      <c r="O755" s="84"/>
      <c r="P755" s="84"/>
      <c r="Q755" s="84"/>
      <c r="R755" s="84"/>
      <c r="S755" s="84"/>
      <c r="T755" s="85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T755" s="17" t="s">
        <v>145</v>
      </c>
      <c r="AU755" s="17" t="s">
        <v>82</v>
      </c>
    </row>
    <row r="756" s="14" customFormat="1">
      <c r="A756" s="14"/>
      <c r="B756" s="236"/>
      <c r="C756" s="237"/>
      <c r="D756" s="217" t="s">
        <v>147</v>
      </c>
      <c r="E756" s="238" t="s">
        <v>19</v>
      </c>
      <c r="F756" s="239" t="s">
        <v>1132</v>
      </c>
      <c r="G756" s="237"/>
      <c r="H756" s="238" t="s">
        <v>19</v>
      </c>
      <c r="I756" s="240"/>
      <c r="J756" s="237"/>
      <c r="K756" s="237"/>
      <c r="L756" s="241"/>
      <c r="M756" s="242"/>
      <c r="N756" s="243"/>
      <c r="O756" s="243"/>
      <c r="P756" s="243"/>
      <c r="Q756" s="243"/>
      <c r="R756" s="243"/>
      <c r="S756" s="243"/>
      <c r="T756" s="24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45" t="s">
        <v>147</v>
      </c>
      <c r="AU756" s="245" t="s">
        <v>82</v>
      </c>
      <c r="AV756" s="14" t="s">
        <v>80</v>
      </c>
      <c r="AW756" s="14" t="s">
        <v>33</v>
      </c>
      <c r="AX756" s="14" t="s">
        <v>72</v>
      </c>
      <c r="AY756" s="245" t="s">
        <v>134</v>
      </c>
    </row>
    <row r="757" s="13" customFormat="1">
      <c r="A757" s="13"/>
      <c r="B757" s="224"/>
      <c r="C757" s="225"/>
      <c r="D757" s="217" t="s">
        <v>147</v>
      </c>
      <c r="E757" s="226" t="s">
        <v>19</v>
      </c>
      <c r="F757" s="227" t="s">
        <v>1133</v>
      </c>
      <c r="G757" s="225"/>
      <c r="H757" s="228">
        <v>25.739999999999998</v>
      </c>
      <c r="I757" s="229"/>
      <c r="J757" s="225"/>
      <c r="K757" s="225"/>
      <c r="L757" s="230"/>
      <c r="M757" s="231"/>
      <c r="N757" s="232"/>
      <c r="O757" s="232"/>
      <c r="P757" s="232"/>
      <c r="Q757" s="232"/>
      <c r="R757" s="232"/>
      <c r="S757" s="232"/>
      <c r="T757" s="23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34" t="s">
        <v>147</v>
      </c>
      <c r="AU757" s="234" t="s">
        <v>82</v>
      </c>
      <c r="AV757" s="13" t="s">
        <v>82</v>
      </c>
      <c r="AW757" s="13" t="s">
        <v>33</v>
      </c>
      <c r="AX757" s="13" t="s">
        <v>72</v>
      </c>
      <c r="AY757" s="234" t="s">
        <v>134</v>
      </c>
    </row>
    <row r="758" s="13" customFormat="1">
      <c r="A758" s="13"/>
      <c r="B758" s="224"/>
      <c r="C758" s="225"/>
      <c r="D758" s="217" t="s">
        <v>147</v>
      </c>
      <c r="E758" s="226" t="s">
        <v>19</v>
      </c>
      <c r="F758" s="227" t="s">
        <v>1134</v>
      </c>
      <c r="G758" s="225"/>
      <c r="H758" s="228">
        <v>-7.2000000000000002</v>
      </c>
      <c r="I758" s="229"/>
      <c r="J758" s="225"/>
      <c r="K758" s="225"/>
      <c r="L758" s="230"/>
      <c r="M758" s="231"/>
      <c r="N758" s="232"/>
      <c r="O758" s="232"/>
      <c r="P758" s="232"/>
      <c r="Q758" s="232"/>
      <c r="R758" s="232"/>
      <c r="S758" s="232"/>
      <c r="T758" s="23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34" t="s">
        <v>147</v>
      </c>
      <c r="AU758" s="234" t="s">
        <v>82</v>
      </c>
      <c r="AV758" s="13" t="s">
        <v>82</v>
      </c>
      <c r="AW758" s="13" t="s">
        <v>33</v>
      </c>
      <c r="AX758" s="13" t="s">
        <v>72</v>
      </c>
      <c r="AY758" s="234" t="s">
        <v>134</v>
      </c>
    </row>
    <row r="759" s="2" customFormat="1" ht="19.8" customHeight="1">
      <c r="A759" s="38"/>
      <c r="B759" s="39"/>
      <c r="C759" s="204" t="s">
        <v>1135</v>
      </c>
      <c r="D759" s="204" t="s">
        <v>136</v>
      </c>
      <c r="E759" s="205" t="s">
        <v>1136</v>
      </c>
      <c r="F759" s="206" t="s">
        <v>1137</v>
      </c>
      <c r="G759" s="207" t="s">
        <v>217</v>
      </c>
      <c r="H759" s="208">
        <v>18.539999999999999</v>
      </c>
      <c r="I759" s="209"/>
      <c r="J759" s="210">
        <f>ROUND(I759*H759,2)</f>
        <v>0</v>
      </c>
      <c r="K759" s="206" t="s">
        <v>140</v>
      </c>
      <c r="L759" s="44"/>
      <c r="M759" s="211" t="s">
        <v>19</v>
      </c>
      <c r="N759" s="212" t="s">
        <v>43</v>
      </c>
      <c r="O759" s="84"/>
      <c r="P759" s="213">
        <f>O759*H759</f>
        <v>0</v>
      </c>
      <c r="Q759" s="213">
        <v>0</v>
      </c>
      <c r="R759" s="213">
        <f>Q759*H759</f>
        <v>0</v>
      </c>
      <c r="S759" s="213">
        <v>0</v>
      </c>
      <c r="T759" s="214">
        <f>S759*H759</f>
        <v>0</v>
      </c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R759" s="215" t="s">
        <v>244</v>
      </c>
      <c r="AT759" s="215" t="s">
        <v>136</v>
      </c>
      <c r="AU759" s="215" t="s">
        <v>82</v>
      </c>
      <c r="AY759" s="17" t="s">
        <v>134</v>
      </c>
      <c r="BE759" s="216">
        <f>IF(N759="základní",J759,0)</f>
        <v>0</v>
      </c>
      <c r="BF759" s="216">
        <f>IF(N759="snížená",J759,0)</f>
        <v>0</v>
      </c>
      <c r="BG759" s="216">
        <f>IF(N759="zákl. přenesená",J759,0)</f>
        <v>0</v>
      </c>
      <c r="BH759" s="216">
        <f>IF(N759="sníž. přenesená",J759,0)</f>
        <v>0</v>
      </c>
      <c r="BI759" s="216">
        <f>IF(N759="nulová",J759,0)</f>
        <v>0</v>
      </c>
      <c r="BJ759" s="17" t="s">
        <v>80</v>
      </c>
      <c r="BK759" s="216">
        <f>ROUND(I759*H759,2)</f>
        <v>0</v>
      </c>
      <c r="BL759" s="17" t="s">
        <v>244</v>
      </c>
      <c r="BM759" s="215" t="s">
        <v>1138</v>
      </c>
    </row>
    <row r="760" s="2" customFormat="1">
      <c r="A760" s="38"/>
      <c r="B760" s="39"/>
      <c r="C760" s="40"/>
      <c r="D760" s="217" t="s">
        <v>143</v>
      </c>
      <c r="E760" s="40"/>
      <c r="F760" s="218" t="s">
        <v>1139</v>
      </c>
      <c r="G760" s="40"/>
      <c r="H760" s="40"/>
      <c r="I760" s="219"/>
      <c r="J760" s="40"/>
      <c r="K760" s="40"/>
      <c r="L760" s="44"/>
      <c r="M760" s="220"/>
      <c r="N760" s="221"/>
      <c r="O760" s="84"/>
      <c r="P760" s="84"/>
      <c r="Q760" s="84"/>
      <c r="R760" s="84"/>
      <c r="S760" s="84"/>
      <c r="T760" s="85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T760" s="17" t="s">
        <v>143</v>
      </c>
      <c r="AU760" s="17" t="s">
        <v>82</v>
      </c>
    </row>
    <row r="761" s="2" customFormat="1">
      <c r="A761" s="38"/>
      <c r="B761" s="39"/>
      <c r="C761" s="40"/>
      <c r="D761" s="222" t="s">
        <v>145</v>
      </c>
      <c r="E761" s="40"/>
      <c r="F761" s="223" t="s">
        <v>1140</v>
      </c>
      <c r="G761" s="40"/>
      <c r="H761" s="40"/>
      <c r="I761" s="219"/>
      <c r="J761" s="40"/>
      <c r="K761" s="40"/>
      <c r="L761" s="44"/>
      <c r="M761" s="220"/>
      <c r="N761" s="221"/>
      <c r="O761" s="84"/>
      <c r="P761" s="84"/>
      <c r="Q761" s="84"/>
      <c r="R761" s="84"/>
      <c r="S761" s="84"/>
      <c r="T761" s="85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T761" s="17" t="s">
        <v>145</v>
      </c>
      <c r="AU761" s="17" t="s">
        <v>82</v>
      </c>
    </row>
    <row r="762" s="14" customFormat="1">
      <c r="A762" s="14"/>
      <c r="B762" s="236"/>
      <c r="C762" s="237"/>
      <c r="D762" s="217" t="s">
        <v>147</v>
      </c>
      <c r="E762" s="238" t="s">
        <v>19</v>
      </c>
      <c r="F762" s="239" t="s">
        <v>1141</v>
      </c>
      <c r="G762" s="237"/>
      <c r="H762" s="238" t="s">
        <v>19</v>
      </c>
      <c r="I762" s="240"/>
      <c r="J762" s="237"/>
      <c r="K762" s="237"/>
      <c r="L762" s="241"/>
      <c r="M762" s="242"/>
      <c r="N762" s="243"/>
      <c r="O762" s="243"/>
      <c r="P762" s="243"/>
      <c r="Q762" s="243"/>
      <c r="R762" s="243"/>
      <c r="S762" s="243"/>
      <c r="T762" s="24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45" t="s">
        <v>147</v>
      </c>
      <c r="AU762" s="245" t="s">
        <v>82</v>
      </c>
      <c r="AV762" s="14" t="s">
        <v>80</v>
      </c>
      <c r="AW762" s="14" t="s">
        <v>33</v>
      </c>
      <c r="AX762" s="14" t="s">
        <v>72</v>
      </c>
      <c r="AY762" s="245" t="s">
        <v>134</v>
      </c>
    </row>
    <row r="763" s="13" customFormat="1">
      <c r="A763" s="13"/>
      <c r="B763" s="224"/>
      <c r="C763" s="225"/>
      <c r="D763" s="217" t="s">
        <v>147</v>
      </c>
      <c r="E763" s="226" t="s">
        <v>19</v>
      </c>
      <c r="F763" s="227" t="s">
        <v>1133</v>
      </c>
      <c r="G763" s="225"/>
      <c r="H763" s="228">
        <v>25.739999999999998</v>
      </c>
      <c r="I763" s="229"/>
      <c r="J763" s="225"/>
      <c r="K763" s="225"/>
      <c r="L763" s="230"/>
      <c r="M763" s="231"/>
      <c r="N763" s="232"/>
      <c r="O763" s="232"/>
      <c r="P763" s="232"/>
      <c r="Q763" s="232"/>
      <c r="R763" s="232"/>
      <c r="S763" s="232"/>
      <c r="T763" s="23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34" t="s">
        <v>147</v>
      </c>
      <c r="AU763" s="234" t="s">
        <v>82</v>
      </c>
      <c r="AV763" s="13" t="s">
        <v>82</v>
      </c>
      <c r="AW763" s="13" t="s">
        <v>33</v>
      </c>
      <c r="AX763" s="13" t="s">
        <v>72</v>
      </c>
      <c r="AY763" s="234" t="s">
        <v>134</v>
      </c>
    </row>
    <row r="764" s="13" customFormat="1">
      <c r="A764" s="13"/>
      <c r="B764" s="224"/>
      <c r="C764" s="225"/>
      <c r="D764" s="217" t="s">
        <v>147</v>
      </c>
      <c r="E764" s="226" t="s">
        <v>19</v>
      </c>
      <c r="F764" s="227" t="s">
        <v>1134</v>
      </c>
      <c r="G764" s="225"/>
      <c r="H764" s="228">
        <v>-7.2000000000000002</v>
      </c>
      <c r="I764" s="229"/>
      <c r="J764" s="225"/>
      <c r="K764" s="225"/>
      <c r="L764" s="230"/>
      <c r="M764" s="231"/>
      <c r="N764" s="232"/>
      <c r="O764" s="232"/>
      <c r="P764" s="232"/>
      <c r="Q764" s="232"/>
      <c r="R764" s="232"/>
      <c r="S764" s="232"/>
      <c r="T764" s="23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34" t="s">
        <v>147</v>
      </c>
      <c r="AU764" s="234" t="s">
        <v>82</v>
      </c>
      <c r="AV764" s="13" t="s">
        <v>82</v>
      </c>
      <c r="AW764" s="13" t="s">
        <v>33</v>
      </c>
      <c r="AX764" s="13" t="s">
        <v>72</v>
      </c>
      <c r="AY764" s="234" t="s">
        <v>134</v>
      </c>
    </row>
    <row r="765" s="2" customFormat="1" ht="14.4" customHeight="1">
      <c r="A765" s="38"/>
      <c r="B765" s="39"/>
      <c r="C765" s="204" t="s">
        <v>1142</v>
      </c>
      <c r="D765" s="204" t="s">
        <v>136</v>
      </c>
      <c r="E765" s="205" t="s">
        <v>1143</v>
      </c>
      <c r="F765" s="206" t="s">
        <v>1144</v>
      </c>
      <c r="G765" s="207" t="s">
        <v>434</v>
      </c>
      <c r="H765" s="208">
        <v>7.7999999999999998</v>
      </c>
      <c r="I765" s="209"/>
      <c r="J765" s="210">
        <f>ROUND(I765*H765,2)</f>
        <v>0</v>
      </c>
      <c r="K765" s="206" t="s">
        <v>140</v>
      </c>
      <c r="L765" s="44"/>
      <c r="M765" s="211" t="s">
        <v>19</v>
      </c>
      <c r="N765" s="212" t="s">
        <v>43</v>
      </c>
      <c r="O765" s="84"/>
      <c r="P765" s="213">
        <f>O765*H765</f>
        <v>0</v>
      </c>
      <c r="Q765" s="213">
        <v>0</v>
      </c>
      <c r="R765" s="213">
        <f>Q765*H765</f>
        <v>0</v>
      </c>
      <c r="S765" s="213">
        <v>0</v>
      </c>
      <c r="T765" s="214">
        <f>S765*H765</f>
        <v>0</v>
      </c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R765" s="215" t="s">
        <v>244</v>
      </c>
      <c r="AT765" s="215" t="s">
        <v>136</v>
      </c>
      <c r="AU765" s="215" t="s">
        <v>82</v>
      </c>
      <c r="AY765" s="17" t="s">
        <v>134</v>
      </c>
      <c r="BE765" s="216">
        <f>IF(N765="základní",J765,0)</f>
        <v>0</v>
      </c>
      <c r="BF765" s="216">
        <f>IF(N765="snížená",J765,0)</f>
        <v>0</v>
      </c>
      <c r="BG765" s="216">
        <f>IF(N765="zákl. přenesená",J765,0)</f>
        <v>0</v>
      </c>
      <c r="BH765" s="216">
        <f>IF(N765="sníž. přenesená",J765,0)</f>
        <v>0</v>
      </c>
      <c r="BI765" s="216">
        <f>IF(N765="nulová",J765,0)</f>
        <v>0</v>
      </c>
      <c r="BJ765" s="17" t="s">
        <v>80</v>
      </c>
      <c r="BK765" s="216">
        <f>ROUND(I765*H765,2)</f>
        <v>0</v>
      </c>
      <c r="BL765" s="17" t="s">
        <v>244</v>
      </c>
      <c r="BM765" s="215" t="s">
        <v>1145</v>
      </c>
    </row>
    <row r="766" s="2" customFormat="1">
      <c r="A766" s="38"/>
      <c r="B766" s="39"/>
      <c r="C766" s="40"/>
      <c r="D766" s="217" t="s">
        <v>143</v>
      </c>
      <c r="E766" s="40"/>
      <c r="F766" s="218" t="s">
        <v>1146</v>
      </c>
      <c r="G766" s="40"/>
      <c r="H766" s="40"/>
      <c r="I766" s="219"/>
      <c r="J766" s="40"/>
      <c r="K766" s="40"/>
      <c r="L766" s="44"/>
      <c r="M766" s="220"/>
      <c r="N766" s="221"/>
      <c r="O766" s="84"/>
      <c r="P766" s="84"/>
      <c r="Q766" s="84"/>
      <c r="R766" s="84"/>
      <c r="S766" s="84"/>
      <c r="T766" s="85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T766" s="17" t="s">
        <v>143</v>
      </c>
      <c r="AU766" s="17" t="s">
        <v>82</v>
      </c>
    </row>
    <row r="767" s="2" customFormat="1">
      <c r="A767" s="38"/>
      <c r="B767" s="39"/>
      <c r="C767" s="40"/>
      <c r="D767" s="222" t="s">
        <v>145</v>
      </c>
      <c r="E767" s="40"/>
      <c r="F767" s="223" t="s">
        <v>1147</v>
      </c>
      <c r="G767" s="40"/>
      <c r="H767" s="40"/>
      <c r="I767" s="219"/>
      <c r="J767" s="40"/>
      <c r="K767" s="40"/>
      <c r="L767" s="44"/>
      <c r="M767" s="220"/>
      <c r="N767" s="221"/>
      <c r="O767" s="84"/>
      <c r="P767" s="84"/>
      <c r="Q767" s="84"/>
      <c r="R767" s="84"/>
      <c r="S767" s="84"/>
      <c r="T767" s="85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T767" s="17" t="s">
        <v>145</v>
      </c>
      <c r="AU767" s="17" t="s">
        <v>82</v>
      </c>
    </row>
    <row r="768" s="14" customFormat="1">
      <c r="A768" s="14"/>
      <c r="B768" s="236"/>
      <c r="C768" s="237"/>
      <c r="D768" s="217" t="s">
        <v>147</v>
      </c>
      <c r="E768" s="238" t="s">
        <v>19</v>
      </c>
      <c r="F768" s="239" t="s">
        <v>1148</v>
      </c>
      <c r="G768" s="237"/>
      <c r="H768" s="238" t="s">
        <v>19</v>
      </c>
      <c r="I768" s="240"/>
      <c r="J768" s="237"/>
      <c r="K768" s="237"/>
      <c r="L768" s="241"/>
      <c r="M768" s="242"/>
      <c r="N768" s="243"/>
      <c r="O768" s="243"/>
      <c r="P768" s="243"/>
      <c r="Q768" s="243"/>
      <c r="R768" s="243"/>
      <c r="S768" s="243"/>
      <c r="T768" s="24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45" t="s">
        <v>147</v>
      </c>
      <c r="AU768" s="245" t="s">
        <v>82</v>
      </c>
      <c r="AV768" s="14" t="s">
        <v>80</v>
      </c>
      <c r="AW768" s="14" t="s">
        <v>33</v>
      </c>
      <c r="AX768" s="14" t="s">
        <v>72</v>
      </c>
      <c r="AY768" s="245" t="s">
        <v>134</v>
      </c>
    </row>
    <row r="769" s="13" customFormat="1">
      <c r="A769" s="13"/>
      <c r="B769" s="224"/>
      <c r="C769" s="225"/>
      <c r="D769" s="217" t="s">
        <v>147</v>
      </c>
      <c r="E769" s="226" t="s">
        <v>19</v>
      </c>
      <c r="F769" s="227" t="s">
        <v>1149</v>
      </c>
      <c r="G769" s="225"/>
      <c r="H769" s="228">
        <v>7.7999999999999998</v>
      </c>
      <c r="I769" s="229"/>
      <c r="J769" s="225"/>
      <c r="K769" s="225"/>
      <c r="L769" s="230"/>
      <c r="M769" s="231"/>
      <c r="N769" s="232"/>
      <c r="O769" s="232"/>
      <c r="P769" s="232"/>
      <c r="Q769" s="232"/>
      <c r="R769" s="232"/>
      <c r="S769" s="232"/>
      <c r="T769" s="23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34" t="s">
        <v>147</v>
      </c>
      <c r="AU769" s="234" t="s">
        <v>82</v>
      </c>
      <c r="AV769" s="13" t="s">
        <v>82</v>
      </c>
      <c r="AW769" s="13" t="s">
        <v>33</v>
      </c>
      <c r="AX769" s="13" t="s">
        <v>72</v>
      </c>
      <c r="AY769" s="234" t="s">
        <v>134</v>
      </c>
    </row>
    <row r="770" s="2" customFormat="1" ht="22.2" customHeight="1">
      <c r="A770" s="38"/>
      <c r="B770" s="39"/>
      <c r="C770" s="246" t="s">
        <v>1150</v>
      </c>
      <c r="D770" s="246" t="s">
        <v>293</v>
      </c>
      <c r="E770" s="247" t="s">
        <v>1151</v>
      </c>
      <c r="F770" s="248" t="s">
        <v>1152</v>
      </c>
      <c r="G770" s="249" t="s">
        <v>434</v>
      </c>
      <c r="H770" s="250">
        <v>8.4239999999999995</v>
      </c>
      <c r="I770" s="251"/>
      <c r="J770" s="252">
        <f>ROUND(I770*H770,2)</f>
        <v>0</v>
      </c>
      <c r="K770" s="248" t="s">
        <v>140</v>
      </c>
      <c r="L770" s="253"/>
      <c r="M770" s="254" t="s">
        <v>19</v>
      </c>
      <c r="N770" s="255" t="s">
        <v>43</v>
      </c>
      <c r="O770" s="84"/>
      <c r="P770" s="213">
        <f>O770*H770</f>
        <v>0</v>
      </c>
      <c r="Q770" s="213">
        <v>0.002</v>
      </c>
      <c r="R770" s="213">
        <f>Q770*H770</f>
        <v>0.016847999999999998</v>
      </c>
      <c r="S770" s="213">
        <v>0</v>
      </c>
      <c r="T770" s="214">
        <f>S770*H770</f>
        <v>0</v>
      </c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R770" s="215" t="s">
        <v>371</v>
      </c>
      <c r="AT770" s="215" t="s">
        <v>293</v>
      </c>
      <c r="AU770" s="215" t="s">
        <v>82</v>
      </c>
      <c r="AY770" s="17" t="s">
        <v>134</v>
      </c>
      <c r="BE770" s="216">
        <f>IF(N770="základní",J770,0)</f>
        <v>0</v>
      </c>
      <c r="BF770" s="216">
        <f>IF(N770="snížená",J770,0)</f>
        <v>0</v>
      </c>
      <c r="BG770" s="216">
        <f>IF(N770="zákl. přenesená",J770,0)</f>
        <v>0</v>
      </c>
      <c r="BH770" s="216">
        <f>IF(N770="sníž. přenesená",J770,0)</f>
        <v>0</v>
      </c>
      <c r="BI770" s="216">
        <f>IF(N770="nulová",J770,0)</f>
        <v>0</v>
      </c>
      <c r="BJ770" s="17" t="s">
        <v>80</v>
      </c>
      <c r="BK770" s="216">
        <f>ROUND(I770*H770,2)</f>
        <v>0</v>
      </c>
      <c r="BL770" s="17" t="s">
        <v>244</v>
      </c>
      <c r="BM770" s="215" t="s">
        <v>1153</v>
      </c>
    </row>
    <row r="771" s="2" customFormat="1">
      <c r="A771" s="38"/>
      <c r="B771" s="39"/>
      <c r="C771" s="40"/>
      <c r="D771" s="217" t="s">
        <v>143</v>
      </c>
      <c r="E771" s="40"/>
      <c r="F771" s="218" t="s">
        <v>1152</v>
      </c>
      <c r="G771" s="40"/>
      <c r="H771" s="40"/>
      <c r="I771" s="219"/>
      <c r="J771" s="40"/>
      <c r="K771" s="40"/>
      <c r="L771" s="44"/>
      <c r="M771" s="220"/>
      <c r="N771" s="221"/>
      <c r="O771" s="84"/>
      <c r="P771" s="84"/>
      <c r="Q771" s="84"/>
      <c r="R771" s="84"/>
      <c r="S771" s="84"/>
      <c r="T771" s="85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T771" s="17" t="s">
        <v>143</v>
      </c>
      <c r="AU771" s="17" t="s">
        <v>82</v>
      </c>
    </row>
    <row r="772" s="13" customFormat="1">
      <c r="A772" s="13"/>
      <c r="B772" s="224"/>
      <c r="C772" s="225"/>
      <c r="D772" s="217" t="s">
        <v>147</v>
      </c>
      <c r="E772" s="225"/>
      <c r="F772" s="227" t="s">
        <v>1154</v>
      </c>
      <c r="G772" s="225"/>
      <c r="H772" s="228">
        <v>8.4239999999999995</v>
      </c>
      <c r="I772" s="229"/>
      <c r="J772" s="225"/>
      <c r="K772" s="225"/>
      <c r="L772" s="230"/>
      <c r="M772" s="231"/>
      <c r="N772" s="232"/>
      <c r="O772" s="232"/>
      <c r="P772" s="232"/>
      <c r="Q772" s="232"/>
      <c r="R772" s="232"/>
      <c r="S772" s="232"/>
      <c r="T772" s="23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34" t="s">
        <v>147</v>
      </c>
      <c r="AU772" s="234" t="s">
        <v>82</v>
      </c>
      <c r="AV772" s="13" t="s">
        <v>82</v>
      </c>
      <c r="AW772" s="13" t="s">
        <v>4</v>
      </c>
      <c r="AX772" s="13" t="s">
        <v>80</v>
      </c>
      <c r="AY772" s="234" t="s">
        <v>134</v>
      </c>
    </row>
    <row r="773" s="2" customFormat="1" ht="19.8" customHeight="1">
      <c r="A773" s="38"/>
      <c r="B773" s="39"/>
      <c r="C773" s="204" t="s">
        <v>1155</v>
      </c>
      <c r="D773" s="204" t="s">
        <v>136</v>
      </c>
      <c r="E773" s="205" t="s">
        <v>1136</v>
      </c>
      <c r="F773" s="206" t="s">
        <v>1137</v>
      </c>
      <c r="G773" s="207" t="s">
        <v>217</v>
      </c>
      <c r="H773" s="208">
        <v>12.068</v>
      </c>
      <c r="I773" s="209"/>
      <c r="J773" s="210">
        <f>ROUND(I773*H773,2)</f>
        <v>0</v>
      </c>
      <c r="K773" s="206" t="s">
        <v>140</v>
      </c>
      <c r="L773" s="44"/>
      <c r="M773" s="211" t="s">
        <v>19</v>
      </c>
      <c r="N773" s="212" t="s">
        <v>43</v>
      </c>
      <c r="O773" s="84"/>
      <c r="P773" s="213">
        <f>O773*H773</f>
        <v>0</v>
      </c>
      <c r="Q773" s="213">
        <v>0</v>
      </c>
      <c r="R773" s="213">
        <f>Q773*H773</f>
        <v>0</v>
      </c>
      <c r="S773" s="213">
        <v>0</v>
      </c>
      <c r="T773" s="214">
        <f>S773*H773</f>
        <v>0</v>
      </c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R773" s="215" t="s">
        <v>244</v>
      </c>
      <c r="AT773" s="215" t="s">
        <v>136</v>
      </c>
      <c r="AU773" s="215" t="s">
        <v>82</v>
      </c>
      <c r="AY773" s="17" t="s">
        <v>134</v>
      </c>
      <c r="BE773" s="216">
        <f>IF(N773="základní",J773,0)</f>
        <v>0</v>
      </c>
      <c r="BF773" s="216">
        <f>IF(N773="snížená",J773,0)</f>
        <v>0</v>
      </c>
      <c r="BG773" s="216">
        <f>IF(N773="zákl. přenesená",J773,0)</f>
        <v>0</v>
      </c>
      <c r="BH773" s="216">
        <f>IF(N773="sníž. přenesená",J773,0)</f>
        <v>0</v>
      </c>
      <c r="BI773" s="216">
        <f>IF(N773="nulová",J773,0)</f>
        <v>0</v>
      </c>
      <c r="BJ773" s="17" t="s">
        <v>80</v>
      </c>
      <c r="BK773" s="216">
        <f>ROUND(I773*H773,2)</f>
        <v>0</v>
      </c>
      <c r="BL773" s="17" t="s">
        <v>244</v>
      </c>
      <c r="BM773" s="215" t="s">
        <v>1156</v>
      </c>
    </row>
    <row r="774" s="2" customFormat="1">
      <c r="A774" s="38"/>
      <c r="B774" s="39"/>
      <c r="C774" s="40"/>
      <c r="D774" s="217" t="s">
        <v>143</v>
      </c>
      <c r="E774" s="40"/>
      <c r="F774" s="218" t="s">
        <v>1139</v>
      </c>
      <c r="G774" s="40"/>
      <c r="H774" s="40"/>
      <c r="I774" s="219"/>
      <c r="J774" s="40"/>
      <c r="K774" s="40"/>
      <c r="L774" s="44"/>
      <c r="M774" s="220"/>
      <c r="N774" s="221"/>
      <c r="O774" s="84"/>
      <c r="P774" s="84"/>
      <c r="Q774" s="84"/>
      <c r="R774" s="84"/>
      <c r="S774" s="84"/>
      <c r="T774" s="85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T774" s="17" t="s">
        <v>143</v>
      </c>
      <c r="AU774" s="17" t="s">
        <v>82</v>
      </c>
    </row>
    <row r="775" s="2" customFormat="1">
      <c r="A775" s="38"/>
      <c r="B775" s="39"/>
      <c r="C775" s="40"/>
      <c r="D775" s="222" t="s">
        <v>145</v>
      </c>
      <c r="E775" s="40"/>
      <c r="F775" s="223" t="s">
        <v>1140</v>
      </c>
      <c r="G775" s="40"/>
      <c r="H775" s="40"/>
      <c r="I775" s="219"/>
      <c r="J775" s="40"/>
      <c r="K775" s="40"/>
      <c r="L775" s="44"/>
      <c r="M775" s="220"/>
      <c r="N775" s="221"/>
      <c r="O775" s="84"/>
      <c r="P775" s="84"/>
      <c r="Q775" s="84"/>
      <c r="R775" s="84"/>
      <c r="S775" s="84"/>
      <c r="T775" s="85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T775" s="17" t="s">
        <v>145</v>
      </c>
      <c r="AU775" s="17" t="s">
        <v>82</v>
      </c>
    </row>
    <row r="776" s="13" customFormat="1">
      <c r="A776" s="13"/>
      <c r="B776" s="224"/>
      <c r="C776" s="225"/>
      <c r="D776" s="217" t="s">
        <v>147</v>
      </c>
      <c r="E776" s="226" t="s">
        <v>19</v>
      </c>
      <c r="F776" s="227" t="s">
        <v>1157</v>
      </c>
      <c r="G776" s="225"/>
      <c r="H776" s="228">
        <v>14.268000000000001</v>
      </c>
      <c r="I776" s="229"/>
      <c r="J776" s="225"/>
      <c r="K776" s="225"/>
      <c r="L776" s="230"/>
      <c r="M776" s="231"/>
      <c r="N776" s="232"/>
      <c r="O776" s="232"/>
      <c r="P776" s="232"/>
      <c r="Q776" s="232"/>
      <c r="R776" s="232"/>
      <c r="S776" s="232"/>
      <c r="T776" s="23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34" t="s">
        <v>147</v>
      </c>
      <c r="AU776" s="234" t="s">
        <v>82</v>
      </c>
      <c r="AV776" s="13" t="s">
        <v>82</v>
      </c>
      <c r="AW776" s="13" t="s">
        <v>33</v>
      </c>
      <c r="AX776" s="13" t="s">
        <v>72</v>
      </c>
      <c r="AY776" s="234" t="s">
        <v>134</v>
      </c>
    </row>
    <row r="777" s="13" customFormat="1">
      <c r="A777" s="13"/>
      <c r="B777" s="224"/>
      <c r="C777" s="225"/>
      <c r="D777" s="217" t="s">
        <v>147</v>
      </c>
      <c r="E777" s="226" t="s">
        <v>19</v>
      </c>
      <c r="F777" s="227" t="s">
        <v>1158</v>
      </c>
      <c r="G777" s="225"/>
      <c r="H777" s="228">
        <v>-2.2000000000000002</v>
      </c>
      <c r="I777" s="229"/>
      <c r="J777" s="225"/>
      <c r="K777" s="225"/>
      <c r="L777" s="230"/>
      <c r="M777" s="231"/>
      <c r="N777" s="232"/>
      <c r="O777" s="232"/>
      <c r="P777" s="232"/>
      <c r="Q777" s="232"/>
      <c r="R777" s="232"/>
      <c r="S777" s="232"/>
      <c r="T777" s="23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34" t="s">
        <v>147</v>
      </c>
      <c r="AU777" s="234" t="s">
        <v>82</v>
      </c>
      <c r="AV777" s="13" t="s">
        <v>82</v>
      </c>
      <c r="AW777" s="13" t="s">
        <v>33</v>
      </c>
      <c r="AX777" s="13" t="s">
        <v>72</v>
      </c>
      <c r="AY777" s="234" t="s">
        <v>134</v>
      </c>
    </row>
    <row r="778" s="2" customFormat="1" ht="34.8" customHeight="1">
      <c r="A778" s="38"/>
      <c r="B778" s="39"/>
      <c r="C778" s="246" t="s">
        <v>1159</v>
      </c>
      <c r="D778" s="246" t="s">
        <v>293</v>
      </c>
      <c r="E778" s="247" t="s">
        <v>1160</v>
      </c>
      <c r="F778" s="248" t="s">
        <v>1161</v>
      </c>
      <c r="G778" s="249" t="s">
        <v>217</v>
      </c>
      <c r="H778" s="250">
        <v>12.068</v>
      </c>
      <c r="I778" s="251"/>
      <c r="J778" s="252">
        <f>ROUND(I778*H778,2)</f>
        <v>0</v>
      </c>
      <c r="K778" s="248" t="s">
        <v>140</v>
      </c>
      <c r="L778" s="253"/>
      <c r="M778" s="254" t="s">
        <v>19</v>
      </c>
      <c r="N778" s="255" t="s">
        <v>43</v>
      </c>
      <c r="O778" s="84"/>
      <c r="P778" s="213">
        <f>O778*H778</f>
        <v>0</v>
      </c>
      <c r="Q778" s="213">
        <v>0.0121</v>
      </c>
      <c r="R778" s="213">
        <f>Q778*H778</f>
        <v>0.14602279999999998</v>
      </c>
      <c r="S778" s="213">
        <v>0</v>
      </c>
      <c r="T778" s="214">
        <f>S778*H778</f>
        <v>0</v>
      </c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R778" s="215" t="s">
        <v>371</v>
      </c>
      <c r="AT778" s="215" t="s">
        <v>293</v>
      </c>
      <c r="AU778" s="215" t="s">
        <v>82</v>
      </c>
      <c r="AY778" s="17" t="s">
        <v>134</v>
      </c>
      <c r="BE778" s="216">
        <f>IF(N778="základní",J778,0)</f>
        <v>0</v>
      </c>
      <c r="BF778" s="216">
        <f>IF(N778="snížená",J778,0)</f>
        <v>0</v>
      </c>
      <c r="BG778" s="216">
        <f>IF(N778="zákl. přenesená",J778,0)</f>
        <v>0</v>
      </c>
      <c r="BH778" s="216">
        <f>IF(N778="sníž. přenesená",J778,0)</f>
        <v>0</v>
      </c>
      <c r="BI778" s="216">
        <f>IF(N778="nulová",J778,0)</f>
        <v>0</v>
      </c>
      <c r="BJ778" s="17" t="s">
        <v>80</v>
      </c>
      <c r="BK778" s="216">
        <f>ROUND(I778*H778,2)</f>
        <v>0</v>
      </c>
      <c r="BL778" s="17" t="s">
        <v>244</v>
      </c>
      <c r="BM778" s="215" t="s">
        <v>1162</v>
      </c>
    </row>
    <row r="779" s="2" customFormat="1">
      <c r="A779" s="38"/>
      <c r="B779" s="39"/>
      <c r="C779" s="40"/>
      <c r="D779" s="217" t="s">
        <v>143</v>
      </c>
      <c r="E779" s="40"/>
      <c r="F779" s="218" t="s">
        <v>1161</v>
      </c>
      <c r="G779" s="40"/>
      <c r="H779" s="40"/>
      <c r="I779" s="219"/>
      <c r="J779" s="40"/>
      <c r="K779" s="40"/>
      <c r="L779" s="44"/>
      <c r="M779" s="220"/>
      <c r="N779" s="221"/>
      <c r="O779" s="84"/>
      <c r="P779" s="84"/>
      <c r="Q779" s="84"/>
      <c r="R779" s="84"/>
      <c r="S779" s="84"/>
      <c r="T779" s="85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T779" s="17" t="s">
        <v>143</v>
      </c>
      <c r="AU779" s="17" t="s">
        <v>82</v>
      </c>
    </row>
    <row r="780" s="2" customFormat="1">
      <c r="A780" s="38"/>
      <c r="B780" s="39"/>
      <c r="C780" s="40"/>
      <c r="D780" s="217" t="s">
        <v>160</v>
      </c>
      <c r="E780" s="40"/>
      <c r="F780" s="235" t="s">
        <v>1163</v>
      </c>
      <c r="G780" s="40"/>
      <c r="H780" s="40"/>
      <c r="I780" s="219"/>
      <c r="J780" s="40"/>
      <c r="K780" s="40"/>
      <c r="L780" s="44"/>
      <c r="M780" s="220"/>
      <c r="N780" s="221"/>
      <c r="O780" s="84"/>
      <c r="P780" s="84"/>
      <c r="Q780" s="84"/>
      <c r="R780" s="84"/>
      <c r="S780" s="84"/>
      <c r="T780" s="85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T780" s="17" t="s">
        <v>160</v>
      </c>
      <c r="AU780" s="17" t="s">
        <v>82</v>
      </c>
    </row>
    <row r="781" s="13" customFormat="1">
      <c r="A781" s="13"/>
      <c r="B781" s="224"/>
      <c r="C781" s="225"/>
      <c r="D781" s="217" t="s">
        <v>147</v>
      </c>
      <c r="E781" s="225"/>
      <c r="F781" s="227" t="s">
        <v>1164</v>
      </c>
      <c r="G781" s="225"/>
      <c r="H781" s="228">
        <v>12.068</v>
      </c>
      <c r="I781" s="229"/>
      <c r="J781" s="225"/>
      <c r="K781" s="225"/>
      <c r="L781" s="230"/>
      <c r="M781" s="231"/>
      <c r="N781" s="232"/>
      <c r="O781" s="232"/>
      <c r="P781" s="232"/>
      <c r="Q781" s="232"/>
      <c r="R781" s="232"/>
      <c r="S781" s="232"/>
      <c r="T781" s="23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34" t="s">
        <v>147</v>
      </c>
      <c r="AU781" s="234" t="s">
        <v>82</v>
      </c>
      <c r="AV781" s="13" t="s">
        <v>82</v>
      </c>
      <c r="AW781" s="13" t="s">
        <v>4</v>
      </c>
      <c r="AX781" s="13" t="s">
        <v>80</v>
      </c>
      <c r="AY781" s="234" t="s">
        <v>134</v>
      </c>
    </row>
    <row r="782" s="2" customFormat="1" ht="22.2" customHeight="1">
      <c r="A782" s="38"/>
      <c r="B782" s="39"/>
      <c r="C782" s="204" t="s">
        <v>1165</v>
      </c>
      <c r="D782" s="204" t="s">
        <v>136</v>
      </c>
      <c r="E782" s="205" t="s">
        <v>1166</v>
      </c>
      <c r="F782" s="206" t="s">
        <v>1167</v>
      </c>
      <c r="G782" s="207" t="s">
        <v>217</v>
      </c>
      <c r="H782" s="208">
        <v>2.8079999999999998</v>
      </c>
      <c r="I782" s="209"/>
      <c r="J782" s="210">
        <f>ROUND(I782*H782,2)</f>
        <v>0</v>
      </c>
      <c r="K782" s="206" t="s">
        <v>140</v>
      </c>
      <c r="L782" s="44"/>
      <c r="M782" s="211" t="s">
        <v>19</v>
      </c>
      <c r="N782" s="212" t="s">
        <v>43</v>
      </c>
      <c r="O782" s="84"/>
      <c r="P782" s="213">
        <f>O782*H782</f>
        <v>0</v>
      </c>
      <c r="Q782" s="213">
        <v>0</v>
      </c>
      <c r="R782" s="213">
        <f>Q782*H782</f>
        <v>0</v>
      </c>
      <c r="S782" s="213">
        <v>0</v>
      </c>
      <c r="T782" s="214">
        <f>S782*H782</f>
        <v>0</v>
      </c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R782" s="215" t="s">
        <v>244</v>
      </c>
      <c r="AT782" s="215" t="s">
        <v>136</v>
      </c>
      <c r="AU782" s="215" t="s">
        <v>82</v>
      </c>
      <c r="AY782" s="17" t="s">
        <v>134</v>
      </c>
      <c r="BE782" s="216">
        <f>IF(N782="základní",J782,0)</f>
        <v>0</v>
      </c>
      <c r="BF782" s="216">
        <f>IF(N782="snížená",J782,0)</f>
        <v>0</v>
      </c>
      <c r="BG782" s="216">
        <f>IF(N782="zákl. přenesená",J782,0)</f>
        <v>0</v>
      </c>
      <c r="BH782" s="216">
        <f>IF(N782="sníž. přenesená",J782,0)</f>
        <v>0</v>
      </c>
      <c r="BI782" s="216">
        <f>IF(N782="nulová",J782,0)</f>
        <v>0</v>
      </c>
      <c r="BJ782" s="17" t="s">
        <v>80</v>
      </c>
      <c r="BK782" s="216">
        <f>ROUND(I782*H782,2)</f>
        <v>0</v>
      </c>
      <c r="BL782" s="17" t="s">
        <v>244</v>
      </c>
      <c r="BM782" s="215" t="s">
        <v>1168</v>
      </c>
    </row>
    <row r="783" s="2" customFormat="1">
      <c r="A783" s="38"/>
      <c r="B783" s="39"/>
      <c r="C783" s="40"/>
      <c r="D783" s="217" t="s">
        <v>143</v>
      </c>
      <c r="E783" s="40"/>
      <c r="F783" s="218" t="s">
        <v>1169</v>
      </c>
      <c r="G783" s="40"/>
      <c r="H783" s="40"/>
      <c r="I783" s="219"/>
      <c r="J783" s="40"/>
      <c r="K783" s="40"/>
      <c r="L783" s="44"/>
      <c r="M783" s="220"/>
      <c r="N783" s="221"/>
      <c r="O783" s="84"/>
      <c r="P783" s="84"/>
      <c r="Q783" s="84"/>
      <c r="R783" s="84"/>
      <c r="S783" s="84"/>
      <c r="T783" s="85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T783" s="17" t="s">
        <v>143</v>
      </c>
      <c r="AU783" s="17" t="s">
        <v>82</v>
      </c>
    </row>
    <row r="784" s="2" customFormat="1">
      <c r="A784" s="38"/>
      <c r="B784" s="39"/>
      <c r="C784" s="40"/>
      <c r="D784" s="222" t="s">
        <v>145</v>
      </c>
      <c r="E784" s="40"/>
      <c r="F784" s="223" t="s">
        <v>1170</v>
      </c>
      <c r="G784" s="40"/>
      <c r="H784" s="40"/>
      <c r="I784" s="219"/>
      <c r="J784" s="40"/>
      <c r="K784" s="40"/>
      <c r="L784" s="44"/>
      <c r="M784" s="220"/>
      <c r="N784" s="221"/>
      <c r="O784" s="84"/>
      <c r="P784" s="84"/>
      <c r="Q784" s="84"/>
      <c r="R784" s="84"/>
      <c r="S784" s="84"/>
      <c r="T784" s="85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T784" s="17" t="s">
        <v>145</v>
      </c>
      <c r="AU784" s="17" t="s">
        <v>82</v>
      </c>
    </row>
    <row r="785" s="13" customFormat="1">
      <c r="A785" s="13"/>
      <c r="B785" s="224"/>
      <c r="C785" s="225"/>
      <c r="D785" s="217" t="s">
        <v>147</v>
      </c>
      <c r="E785" s="226" t="s">
        <v>19</v>
      </c>
      <c r="F785" s="227" t="s">
        <v>1171</v>
      </c>
      <c r="G785" s="225"/>
      <c r="H785" s="228">
        <v>2.8079999999999998</v>
      </c>
      <c r="I785" s="229"/>
      <c r="J785" s="225"/>
      <c r="K785" s="225"/>
      <c r="L785" s="230"/>
      <c r="M785" s="231"/>
      <c r="N785" s="232"/>
      <c r="O785" s="232"/>
      <c r="P785" s="232"/>
      <c r="Q785" s="232"/>
      <c r="R785" s="232"/>
      <c r="S785" s="232"/>
      <c r="T785" s="23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34" t="s">
        <v>147</v>
      </c>
      <c r="AU785" s="234" t="s">
        <v>82</v>
      </c>
      <c r="AV785" s="13" t="s">
        <v>82</v>
      </c>
      <c r="AW785" s="13" t="s">
        <v>33</v>
      </c>
      <c r="AX785" s="13" t="s">
        <v>72</v>
      </c>
      <c r="AY785" s="234" t="s">
        <v>134</v>
      </c>
    </row>
    <row r="786" s="2" customFormat="1" ht="22.2" customHeight="1">
      <c r="A786" s="38"/>
      <c r="B786" s="39"/>
      <c r="C786" s="246" t="s">
        <v>1172</v>
      </c>
      <c r="D786" s="246" t="s">
        <v>293</v>
      </c>
      <c r="E786" s="247" t="s">
        <v>1173</v>
      </c>
      <c r="F786" s="248" t="s">
        <v>1174</v>
      </c>
      <c r="G786" s="249" t="s">
        <v>217</v>
      </c>
      <c r="H786" s="250">
        <v>3.181</v>
      </c>
      <c r="I786" s="251"/>
      <c r="J786" s="252">
        <f>ROUND(I786*H786,2)</f>
        <v>0</v>
      </c>
      <c r="K786" s="248" t="s">
        <v>140</v>
      </c>
      <c r="L786" s="253"/>
      <c r="M786" s="254" t="s">
        <v>19</v>
      </c>
      <c r="N786" s="255" t="s">
        <v>43</v>
      </c>
      <c r="O786" s="84"/>
      <c r="P786" s="213">
        <f>O786*H786</f>
        <v>0</v>
      </c>
      <c r="Q786" s="213">
        <v>0.0050000000000000001</v>
      </c>
      <c r="R786" s="213">
        <f>Q786*H786</f>
        <v>0.015904999999999999</v>
      </c>
      <c r="S786" s="213">
        <v>0</v>
      </c>
      <c r="T786" s="214">
        <f>S786*H786</f>
        <v>0</v>
      </c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R786" s="215" t="s">
        <v>371</v>
      </c>
      <c r="AT786" s="215" t="s">
        <v>293</v>
      </c>
      <c r="AU786" s="215" t="s">
        <v>82</v>
      </c>
      <c r="AY786" s="17" t="s">
        <v>134</v>
      </c>
      <c r="BE786" s="216">
        <f>IF(N786="základní",J786,0)</f>
        <v>0</v>
      </c>
      <c r="BF786" s="216">
        <f>IF(N786="snížená",J786,0)</f>
        <v>0</v>
      </c>
      <c r="BG786" s="216">
        <f>IF(N786="zákl. přenesená",J786,0)</f>
        <v>0</v>
      </c>
      <c r="BH786" s="216">
        <f>IF(N786="sníž. přenesená",J786,0)</f>
        <v>0</v>
      </c>
      <c r="BI786" s="216">
        <f>IF(N786="nulová",J786,0)</f>
        <v>0</v>
      </c>
      <c r="BJ786" s="17" t="s">
        <v>80</v>
      </c>
      <c r="BK786" s="216">
        <f>ROUND(I786*H786,2)</f>
        <v>0</v>
      </c>
      <c r="BL786" s="17" t="s">
        <v>244</v>
      </c>
      <c r="BM786" s="215" t="s">
        <v>1175</v>
      </c>
    </row>
    <row r="787" s="2" customFormat="1">
      <c r="A787" s="38"/>
      <c r="B787" s="39"/>
      <c r="C787" s="40"/>
      <c r="D787" s="217" t="s">
        <v>143</v>
      </c>
      <c r="E787" s="40"/>
      <c r="F787" s="218" t="s">
        <v>1174</v>
      </c>
      <c r="G787" s="40"/>
      <c r="H787" s="40"/>
      <c r="I787" s="219"/>
      <c r="J787" s="40"/>
      <c r="K787" s="40"/>
      <c r="L787" s="44"/>
      <c r="M787" s="220"/>
      <c r="N787" s="221"/>
      <c r="O787" s="84"/>
      <c r="P787" s="84"/>
      <c r="Q787" s="84"/>
      <c r="R787" s="84"/>
      <c r="S787" s="84"/>
      <c r="T787" s="85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T787" s="17" t="s">
        <v>143</v>
      </c>
      <c r="AU787" s="17" t="s">
        <v>82</v>
      </c>
    </row>
    <row r="788" s="2" customFormat="1">
      <c r="A788" s="38"/>
      <c r="B788" s="39"/>
      <c r="C788" s="40"/>
      <c r="D788" s="217" t="s">
        <v>160</v>
      </c>
      <c r="E788" s="40"/>
      <c r="F788" s="235" t="s">
        <v>1176</v>
      </c>
      <c r="G788" s="40"/>
      <c r="H788" s="40"/>
      <c r="I788" s="219"/>
      <c r="J788" s="40"/>
      <c r="K788" s="40"/>
      <c r="L788" s="44"/>
      <c r="M788" s="220"/>
      <c r="N788" s="221"/>
      <c r="O788" s="84"/>
      <c r="P788" s="84"/>
      <c r="Q788" s="84"/>
      <c r="R788" s="84"/>
      <c r="S788" s="84"/>
      <c r="T788" s="85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T788" s="17" t="s">
        <v>160</v>
      </c>
      <c r="AU788" s="17" t="s">
        <v>82</v>
      </c>
    </row>
    <row r="789" s="14" customFormat="1">
      <c r="A789" s="14"/>
      <c r="B789" s="236"/>
      <c r="C789" s="237"/>
      <c r="D789" s="217" t="s">
        <v>147</v>
      </c>
      <c r="E789" s="238" t="s">
        <v>19</v>
      </c>
      <c r="F789" s="239" t="s">
        <v>1177</v>
      </c>
      <c r="G789" s="237"/>
      <c r="H789" s="238" t="s">
        <v>19</v>
      </c>
      <c r="I789" s="240"/>
      <c r="J789" s="237"/>
      <c r="K789" s="237"/>
      <c r="L789" s="241"/>
      <c r="M789" s="242"/>
      <c r="N789" s="243"/>
      <c r="O789" s="243"/>
      <c r="P789" s="243"/>
      <c r="Q789" s="243"/>
      <c r="R789" s="243"/>
      <c r="S789" s="243"/>
      <c r="T789" s="24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45" t="s">
        <v>147</v>
      </c>
      <c r="AU789" s="245" t="s">
        <v>82</v>
      </c>
      <c r="AV789" s="14" t="s">
        <v>80</v>
      </c>
      <c r="AW789" s="14" t="s">
        <v>33</v>
      </c>
      <c r="AX789" s="14" t="s">
        <v>72</v>
      </c>
      <c r="AY789" s="245" t="s">
        <v>134</v>
      </c>
    </row>
    <row r="790" s="13" customFormat="1">
      <c r="A790" s="13"/>
      <c r="B790" s="224"/>
      <c r="C790" s="225"/>
      <c r="D790" s="217" t="s">
        <v>147</v>
      </c>
      <c r="E790" s="226" t="s">
        <v>19</v>
      </c>
      <c r="F790" s="227" t="s">
        <v>1178</v>
      </c>
      <c r="G790" s="225"/>
      <c r="H790" s="228">
        <v>2.8079999999999998</v>
      </c>
      <c r="I790" s="229"/>
      <c r="J790" s="225"/>
      <c r="K790" s="225"/>
      <c r="L790" s="230"/>
      <c r="M790" s="231"/>
      <c r="N790" s="232"/>
      <c r="O790" s="232"/>
      <c r="P790" s="232"/>
      <c r="Q790" s="232"/>
      <c r="R790" s="232"/>
      <c r="S790" s="232"/>
      <c r="T790" s="23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34" t="s">
        <v>147</v>
      </c>
      <c r="AU790" s="234" t="s">
        <v>82</v>
      </c>
      <c r="AV790" s="13" t="s">
        <v>82</v>
      </c>
      <c r="AW790" s="13" t="s">
        <v>33</v>
      </c>
      <c r="AX790" s="13" t="s">
        <v>72</v>
      </c>
      <c r="AY790" s="234" t="s">
        <v>134</v>
      </c>
    </row>
    <row r="791" s="13" customFormat="1">
      <c r="A791" s="13"/>
      <c r="B791" s="224"/>
      <c r="C791" s="225"/>
      <c r="D791" s="217" t="s">
        <v>147</v>
      </c>
      <c r="E791" s="225"/>
      <c r="F791" s="227" t="s">
        <v>1179</v>
      </c>
      <c r="G791" s="225"/>
      <c r="H791" s="228">
        <v>3.181</v>
      </c>
      <c r="I791" s="229"/>
      <c r="J791" s="225"/>
      <c r="K791" s="225"/>
      <c r="L791" s="230"/>
      <c r="M791" s="231"/>
      <c r="N791" s="232"/>
      <c r="O791" s="232"/>
      <c r="P791" s="232"/>
      <c r="Q791" s="232"/>
      <c r="R791" s="232"/>
      <c r="S791" s="232"/>
      <c r="T791" s="23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34" t="s">
        <v>147</v>
      </c>
      <c r="AU791" s="234" t="s">
        <v>82</v>
      </c>
      <c r="AV791" s="13" t="s">
        <v>82</v>
      </c>
      <c r="AW791" s="13" t="s">
        <v>4</v>
      </c>
      <c r="AX791" s="13" t="s">
        <v>80</v>
      </c>
      <c r="AY791" s="234" t="s">
        <v>134</v>
      </c>
    </row>
    <row r="792" s="2" customFormat="1" ht="30" customHeight="1">
      <c r="A792" s="38"/>
      <c r="B792" s="39"/>
      <c r="C792" s="204" t="s">
        <v>1180</v>
      </c>
      <c r="D792" s="204" t="s">
        <v>136</v>
      </c>
      <c r="E792" s="205" t="s">
        <v>1181</v>
      </c>
      <c r="F792" s="206" t="s">
        <v>1182</v>
      </c>
      <c r="G792" s="207" t="s">
        <v>217</v>
      </c>
      <c r="H792" s="208">
        <v>7.2000000000000002</v>
      </c>
      <c r="I792" s="209"/>
      <c r="J792" s="210">
        <f>ROUND(I792*H792,2)</f>
        <v>0</v>
      </c>
      <c r="K792" s="206" t="s">
        <v>140</v>
      </c>
      <c r="L792" s="44"/>
      <c r="M792" s="211" t="s">
        <v>19</v>
      </c>
      <c r="N792" s="212" t="s">
        <v>43</v>
      </c>
      <c r="O792" s="84"/>
      <c r="P792" s="213">
        <f>O792*H792</f>
        <v>0</v>
      </c>
      <c r="Q792" s="213">
        <v>0.00023000000000000001</v>
      </c>
      <c r="R792" s="213">
        <f>Q792*H792</f>
        <v>0.0016560000000000001</v>
      </c>
      <c r="S792" s="213">
        <v>0</v>
      </c>
      <c r="T792" s="214">
        <f>S792*H792</f>
        <v>0</v>
      </c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R792" s="215" t="s">
        <v>244</v>
      </c>
      <c r="AT792" s="215" t="s">
        <v>136</v>
      </c>
      <c r="AU792" s="215" t="s">
        <v>82</v>
      </c>
      <c r="AY792" s="17" t="s">
        <v>134</v>
      </c>
      <c r="BE792" s="216">
        <f>IF(N792="základní",J792,0)</f>
        <v>0</v>
      </c>
      <c r="BF792" s="216">
        <f>IF(N792="snížená",J792,0)</f>
        <v>0</v>
      </c>
      <c r="BG792" s="216">
        <f>IF(N792="zákl. přenesená",J792,0)</f>
        <v>0</v>
      </c>
      <c r="BH792" s="216">
        <f>IF(N792="sníž. přenesená",J792,0)</f>
        <v>0</v>
      </c>
      <c r="BI792" s="216">
        <f>IF(N792="nulová",J792,0)</f>
        <v>0</v>
      </c>
      <c r="BJ792" s="17" t="s">
        <v>80</v>
      </c>
      <c r="BK792" s="216">
        <f>ROUND(I792*H792,2)</f>
        <v>0</v>
      </c>
      <c r="BL792" s="17" t="s">
        <v>244</v>
      </c>
      <c r="BM792" s="215" t="s">
        <v>1183</v>
      </c>
    </row>
    <row r="793" s="2" customFormat="1">
      <c r="A793" s="38"/>
      <c r="B793" s="39"/>
      <c r="C793" s="40"/>
      <c r="D793" s="217" t="s">
        <v>143</v>
      </c>
      <c r="E793" s="40"/>
      <c r="F793" s="218" t="s">
        <v>1184</v>
      </c>
      <c r="G793" s="40"/>
      <c r="H793" s="40"/>
      <c r="I793" s="219"/>
      <c r="J793" s="40"/>
      <c r="K793" s="40"/>
      <c r="L793" s="44"/>
      <c r="M793" s="220"/>
      <c r="N793" s="221"/>
      <c r="O793" s="84"/>
      <c r="P793" s="84"/>
      <c r="Q793" s="84"/>
      <c r="R793" s="84"/>
      <c r="S793" s="84"/>
      <c r="T793" s="85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T793" s="17" t="s">
        <v>143</v>
      </c>
      <c r="AU793" s="17" t="s">
        <v>82</v>
      </c>
    </row>
    <row r="794" s="2" customFormat="1">
      <c r="A794" s="38"/>
      <c r="B794" s="39"/>
      <c r="C794" s="40"/>
      <c r="D794" s="222" t="s">
        <v>145</v>
      </c>
      <c r="E794" s="40"/>
      <c r="F794" s="223" t="s">
        <v>1185</v>
      </c>
      <c r="G794" s="40"/>
      <c r="H794" s="40"/>
      <c r="I794" s="219"/>
      <c r="J794" s="40"/>
      <c r="K794" s="40"/>
      <c r="L794" s="44"/>
      <c r="M794" s="220"/>
      <c r="N794" s="221"/>
      <c r="O794" s="84"/>
      <c r="P794" s="84"/>
      <c r="Q794" s="84"/>
      <c r="R794" s="84"/>
      <c r="S794" s="84"/>
      <c r="T794" s="85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T794" s="17" t="s">
        <v>145</v>
      </c>
      <c r="AU794" s="17" t="s">
        <v>82</v>
      </c>
    </row>
    <row r="795" s="14" customFormat="1">
      <c r="A795" s="14"/>
      <c r="B795" s="236"/>
      <c r="C795" s="237"/>
      <c r="D795" s="217" t="s">
        <v>147</v>
      </c>
      <c r="E795" s="238" t="s">
        <v>19</v>
      </c>
      <c r="F795" s="239" t="s">
        <v>1186</v>
      </c>
      <c r="G795" s="237"/>
      <c r="H795" s="238" t="s">
        <v>19</v>
      </c>
      <c r="I795" s="240"/>
      <c r="J795" s="237"/>
      <c r="K795" s="237"/>
      <c r="L795" s="241"/>
      <c r="M795" s="242"/>
      <c r="N795" s="243"/>
      <c r="O795" s="243"/>
      <c r="P795" s="243"/>
      <c r="Q795" s="243"/>
      <c r="R795" s="243"/>
      <c r="S795" s="243"/>
      <c r="T795" s="24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45" t="s">
        <v>147</v>
      </c>
      <c r="AU795" s="245" t="s">
        <v>82</v>
      </c>
      <c r="AV795" s="14" t="s">
        <v>80</v>
      </c>
      <c r="AW795" s="14" t="s">
        <v>33</v>
      </c>
      <c r="AX795" s="14" t="s">
        <v>72</v>
      </c>
      <c r="AY795" s="245" t="s">
        <v>134</v>
      </c>
    </row>
    <row r="796" s="13" customFormat="1">
      <c r="A796" s="13"/>
      <c r="B796" s="224"/>
      <c r="C796" s="225"/>
      <c r="D796" s="217" t="s">
        <v>147</v>
      </c>
      <c r="E796" s="226" t="s">
        <v>19</v>
      </c>
      <c r="F796" s="227" t="s">
        <v>1117</v>
      </c>
      <c r="G796" s="225"/>
      <c r="H796" s="228">
        <v>7.2000000000000002</v>
      </c>
      <c r="I796" s="229"/>
      <c r="J796" s="225"/>
      <c r="K796" s="225"/>
      <c r="L796" s="230"/>
      <c r="M796" s="231"/>
      <c r="N796" s="232"/>
      <c r="O796" s="232"/>
      <c r="P796" s="232"/>
      <c r="Q796" s="232"/>
      <c r="R796" s="232"/>
      <c r="S796" s="232"/>
      <c r="T796" s="23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34" t="s">
        <v>147</v>
      </c>
      <c r="AU796" s="234" t="s">
        <v>82</v>
      </c>
      <c r="AV796" s="13" t="s">
        <v>82</v>
      </c>
      <c r="AW796" s="13" t="s">
        <v>33</v>
      </c>
      <c r="AX796" s="13" t="s">
        <v>72</v>
      </c>
      <c r="AY796" s="234" t="s">
        <v>134</v>
      </c>
    </row>
    <row r="797" s="2" customFormat="1" ht="14.4" customHeight="1">
      <c r="A797" s="38"/>
      <c r="B797" s="39"/>
      <c r="C797" s="204" t="s">
        <v>1187</v>
      </c>
      <c r="D797" s="204" t="s">
        <v>136</v>
      </c>
      <c r="E797" s="205" t="s">
        <v>1188</v>
      </c>
      <c r="F797" s="206" t="s">
        <v>1189</v>
      </c>
      <c r="G797" s="207" t="s">
        <v>139</v>
      </c>
      <c r="H797" s="208">
        <v>2</v>
      </c>
      <c r="I797" s="209"/>
      <c r="J797" s="210">
        <f>ROUND(I797*H797,2)</f>
        <v>0</v>
      </c>
      <c r="K797" s="206" t="s">
        <v>140</v>
      </c>
      <c r="L797" s="44"/>
      <c r="M797" s="211" t="s">
        <v>19</v>
      </c>
      <c r="N797" s="212" t="s">
        <v>43</v>
      </c>
      <c r="O797" s="84"/>
      <c r="P797" s="213">
        <f>O797*H797</f>
        <v>0</v>
      </c>
      <c r="Q797" s="213">
        <v>0</v>
      </c>
      <c r="R797" s="213">
        <f>Q797*H797</f>
        <v>0</v>
      </c>
      <c r="S797" s="213">
        <v>0</v>
      </c>
      <c r="T797" s="214">
        <f>S797*H797</f>
        <v>0</v>
      </c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R797" s="215" t="s">
        <v>244</v>
      </c>
      <c r="AT797" s="215" t="s">
        <v>136</v>
      </c>
      <c r="AU797" s="215" t="s">
        <v>82</v>
      </c>
      <c r="AY797" s="17" t="s">
        <v>134</v>
      </c>
      <c r="BE797" s="216">
        <f>IF(N797="základní",J797,0)</f>
        <v>0</v>
      </c>
      <c r="BF797" s="216">
        <f>IF(N797="snížená",J797,0)</f>
        <v>0</v>
      </c>
      <c r="BG797" s="216">
        <f>IF(N797="zákl. přenesená",J797,0)</f>
        <v>0</v>
      </c>
      <c r="BH797" s="216">
        <f>IF(N797="sníž. přenesená",J797,0)</f>
        <v>0</v>
      </c>
      <c r="BI797" s="216">
        <f>IF(N797="nulová",J797,0)</f>
        <v>0</v>
      </c>
      <c r="BJ797" s="17" t="s">
        <v>80</v>
      </c>
      <c r="BK797" s="216">
        <f>ROUND(I797*H797,2)</f>
        <v>0</v>
      </c>
      <c r="BL797" s="17" t="s">
        <v>244</v>
      </c>
      <c r="BM797" s="215" t="s">
        <v>1190</v>
      </c>
    </row>
    <row r="798" s="2" customFormat="1">
      <c r="A798" s="38"/>
      <c r="B798" s="39"/>
      <c r="C798" s="40"/>
      <c r="D798" s="217" t="s">
        <v>143</v>
      </c>
      <c r="E798" s="40"/>
      <c r="F798" s="218" t="s">
        <v>1191</v>
      </c>
      <c r="G798" s="40"/>
      <c r="H798" s="40"/>
      <c r="I798" s="219"/>
      <c r="J798" s="40"/>
      <c r="K798" s="40"/>
      <c r="L798" s="44"/>
      <c r="M798" s="220"/>
      <c r="N798" s="221"/>
      <c r="O798" s="84"/>
      <c r="P798" s="84"/>
      <c r="Q798" s="84"/>
      <c r="R798" s="84"/>
      <c r="S798" s="84"/>
      <c r="T798" s="85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T798" s="17" t="s">
        <v>143</v>
      </c>
      <c r="AU798" s="17" t="s">
        <v>82</v>
      </c>
    </row>
    <row r="799" s="2" customFormat="1">
      <c r="A799" s="38"/>
      <c r="B799" s="39"/>
      <c r="C799" s="40"/>
      <c r="D799" s="222" t="s">
        <v>145</v>
      </c>
      <c r="E799" s="40"/>
      <c r="F799" s="223" t="s">
        <v>1192</v>
      </c>
      <c r="G799" s="40"/>
      <c r="H799" s="40"/>
      <c r="I799" s="219"/>
      <c r="J799" s="40"/>
      <c r="K799" s="40"/>
      <c r="L799" s="44"/>
      <c r="M799" s="220"/>
      <c r="N799" s="221"/>
      <c r="O799" s="84"/>
      <c r="P799" s="84"/>
      <c r="Q799" s="84"/>
      <c r="R799" s="84"/>
      <c r="S799" s="84"/>
      <c r="T799" s="85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T799" s="17" t="s">
        <v>145</v>
      </c>
      <c r="AU799" s="17" t="s">
        <v>82</v>
      </c>
    </row>
    <row r="800" s="14" customFormat="1">
      <c r="A800" s="14"/>
      <c r="B800" s="236"/>
      <c r="C800" s="237"/>
      <c r="D800" s="217" t="s">
        <v>147</v>
      </c>
      <c r="E800" s="238" t="s">
        <v>19</v>
      </c>
      <c r="F800" s="239" t="s">
        <v>1193</v>
      </c>
      <c r="G800" s="237"/>
      <c r="H800" s="238" t="s">
        <v>19</v>
      </c>
      <c r="I800" s="240"/>
      <c r="J800" s="237"/>
      <c r="K800" s="237"/>
      <c r="L800" s="241"/>
      <c r="M800" s="242"/>
      <c r="N800" s="243"/>
      <c r="O800" s="243"/>
      <c r="P800" s="243"/>
      <c r="Q800" s="243"/>
      <c r="R800" s="243"/>
      <c r="S800" s="243"/>
      <c r="T800" s="24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45" t="s">
        <v>147</v>
      </c>
      <c r="AU800" s="245" t="s">
        <v>82</v>
      </c>
      <c r="AV800" s="14" t="s">
        <v>80</v>
      </c>
      <c r="AW800" s="14" t="s">
        <v>33</v>
      </c>
      <c r="AX800" s="14" t="s">
        <v>72</v>
      </c>
      <c r="AY800" s="245" t="s">
        <v>134</v>
      </c>
    </row>
    <row r="801" s="13" customFormat="1">
      <c r="A801" s="13"/>
      <c r="B801" s="224"/>
      <c r="C801" s="225"/>
      <c r="D801" s="217" t="s">
        <v>147</v>
      </c>
      <c r="E801" s="226" t="s">
        <v>19</v>
      </c>
      <c r="F801" s="227" t="s">
        <v>1125</v>
      </c>
      <c r="G801" s="225"/>
      <c r="H801" s="228">
        <v>2</v>
      </c>
      <c r="I801" s="229"/>
      <c r="J801" s="225"/>
      <c r="K801" s="225"/>
      <c r="L801" s="230"/>
      <c r="M801" s="231"/>
      <c r="N801" s="232"/>
      <c r="O801" s="232"/>
      <c r="P801" s="232"/>
      <c r="Q801" s="232"/>
      <c r="R801" s="232"/>
      <c r="S801" s="232"/>
      <c r="T801" s="23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34" t="s">
        <v>147</v>
      </c>
      <c r="AU801" s="234" t="s">
        <v>82</v>
      </c>
      <c r="AV801" s="13" t="s">
        <v>82</v>
      </c>
      <c r="AW801" s="13" t="s">
        <v>33</v>
      </c>
      <c r="AX801" s="13" t="s">
        <v>72</v>
      </c>
      <c r="AY801" s="234" t="s">
        <v>134</v>
      </c>
    </row>
    <row r="802" s="2" customFormat="1" ht="14.4" customHeight="1">
      <c r="A802" s="38"/>
      <c r="B802" s="39"/>
      <c r="C802" s="204" t="s">
        <v>1194</v>
      </c>
      <c r="D802" s="204" t="s">
        <v>136</v>
      </c>
      <c r="E802" s="205" t="s">
        <v>1195</v>
      </c>
      <c r="F802" s="206" t="s">
        <v>1196</v>
      </c>
      <c r="G802" s="207" t="s">
        <v>217</v>
      </c>
      <c r="H802" s="208">
        <v>57.119999999999997</v>
      </c>
      <c r="I802" s="209"/>
      <c r="J802" s="210">
        <f>ROUND(I802*H802,2)</f>
        <v>0</v>
      </c>
      <c r="K802" s="206" t="s">
        <v>140</v>
      </c>
      <c r="L802" s="44"/>
      <c r="M802" s="211" t="s">
        <v>19</v>
      </c>
      <c r="N802" s="212" t="s">
        <v>43</v>
      </c>
      <c r="O802" s="84"/>
      <c r="P802" s="213">
        <f>O802*H802</f>
        <v>0</v>
      </c>
      <c r="Q802" s="213">
        <v>0.00027999999999999998</v>
      </c>
      <c r="R802" s="213">
        <f>Q802*H802</f>
        <v>0.015993599999999997</v>
      </c>
      <c r="S802" s="213">
        <v>0</v>
      </c>
      <c r="T802" s="214">
        <f>S802*H802</f>
        <v>0</v>
      </c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R802" s="215" t="s">
        <v>244</v>
      </c>
      <c r="AT802" s="215" t="s">
        <v>136</v>
      </c>
      <c r="AU802" s="215" t="s">
        <v>82</v>
      </c>
      <c r="AY802" s="17" t="s">
        <v>134</v>
      </c>
      <c r="BE802" s="216">
        <f>IF(N802="základní",J802,0)</f>
        <v>0</v>
      </c>
      <c r="BF802" s="216">
        <f>IF(N802="snížená",J802,0)</f>
        <v>0</v>
      </c>
      <c r="BG802" s="216">
        <f>IF(N802="zákl. přenesená",J802,0)</f>
        <v>0</v>
      </c>
      <c r="BH802" s="216">
        <f>IF(N802="sníž. přenesená",J802,0)</f>
        <v>0</v>
      </c>
      <c r="BI802" s="216">
        <f>IF(N802="nulová",J802,0)</f>
        <v>0</v>
      </c>
      <c r="BJ802" s="17" t="s">
        <v>80</v>
      </c>
      <c r="BK802" s="216">
        <f>ROUND(I802*H802,2)</f>
        <v>0</v>
      </c>
      <c r="BL802" s="17" t="s">
        <v>244</v>
      </c>
      <c r="BM802" s="215" t="s">
        <v>1197</v>
      </c>
    </row>
    <row r="803" s="2" customFormat="1">
      <c r="A803" s="38"/>
      <c r="B803" s="39"/>
      <c r="C803" s="40"/>
      <c r="D803" s="217" t="s">
        <v>143</v>
      </c>
      <c r="E803" s="40"/>
      <c r="F803" s="218" t="s">
        <v>1198</v>
      </c>
      <c r="G803" s="40"/>
      <c r="H803" s="40"/>
      <c r="I803" s="219"/>
      <c r="J803" s="40"/>
      <c r="K803" s="40"/>
      <c r="L803" s="44"/>
      <c r="M803" s="220"/>
      <c r="N803" s="221"/>
      <c r="O803" s="84"/>
      <c r="P803" s="84"/>
      <c r="Q803" s="84"/>
      <c r="R803" s="84"/>
      <c r="S803" s="84"/>
      <c r="T803" s="85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T803" s="17" t="s">
        <v>143</v>
      </c>
      <c r="AU803" s="17" t="s">
        <v>82</v>
      </c>
    </row>
    <row r="804" s="2" customFormat="1">
      <c r="A804" s="38"/>
      <c r="B804" s="39"/>
      <c r="C804" s="40"/>
      <c r="D804" s="222" t="s">
        <v>145</v>
      </c>
      <c r="E804" s="40"/>
      <c r="F804" s="223" t="s">
        <v>1199</v>
      </c>
      <c r="G804" s="40"/>
      <c r="H804" s="40"/>
      <c r="I804" s="219"/>
      <c r="J804" s="40"/>
      <c r="K804" s="40"/>
      <c r="L804" s="44"/>
      <c r="M804" s="220"/>
      <c r="N804" s="221"/>
      <c r="O804" s="84"/>
      <c r="P804" s="84"/>
      <c r="Q804" s="84"/>
      <c r="R804" s="84"/>
      <c r="S804" s="84"/>
      <c r="T804" s="85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T804" s="17" t="s">
        <v>145</v>
      </c>
      <c r="AU804" s="17" t="s">
        <v>82</v>
      </c>
    </row>
    <row r="805" s="14" customFormat="1">
      <c r="A805" s="14"/>
      <c r="B805" s="236"/>
      <c r="C805" s="237"/>
      <c r="D805" s="217" t="s">
        <v>147</v>
      </c>
      <c r="E805" s="238" t="s">
        <v>19</v>
      </c>
      <c r="F805" s="239" t="s">
        <v>1200</v>
      </c>
      <c r="G805" s="237"/>
      <c r="H805" s="238" t="s">
        <v>19</v>
      </c>
      <c r="I805" s="240"/>
      <c r="J805" s="237"/>
      <c r="K805" s="237"/>
      <c r="L805" s="241"/>
      <c r="M805" s="242"/>
      <c r="N805" s="243"/>
      <c r="O805" s="243"/>
      <c r="P805" s="243"/>
      <c r="Q805" s="243"/>
      <c r="R805" s="243"/>
      <c r="S805" s="243"/>
      <c r="T805" s="24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45" t="s">
        <v>147</v>
      </c>
      <c r="AU805" s="245" t="s">
        <v>82</v>
      </c>
      <c r="AV805" s="14" t="s">
        <v>80</v>
      </c>
      <c r="AW805" s="14" t="s">
        <v>33</v>
      </c>
      <c r="AX805" s="14" t="s">
        <v>72</v>
      </c>
      <c r="AY805" s="245" t="s">
        <v>134</v>
      </c>
    </row>
    <row r="806" s="13" customFormat="1">
      <c r="A806" s="13"/>
      <c r="B806" s="224"/>
      <c r="C806" s="225"/>
      <c r="D806" s="217" t="s">
        <v>147</v>
      </c>
      <c r="E806" s="226" t="s">
        <v>19</v>
      </c>
      <c r="F806" s="227" t="s">
        <v>1201</v>
      </c>
      <c r="G806" s="225"/>
      <c r="H806" s="228">
        <v>57.119999999999997</v>
      </c>
      <c r="I806" s="229"/>
      <c r="J806" s="225"/>
      <c r="K806" s="225"/>
      <c r="L806" s="230"/>
      <c r="M806" s="231"/>
      <c r="N806" s="232"/>
      <c r="O806" s="232"/>
      <c r="P806" s="232"/>
      <c r="Q806" s="232"/>
      <c r="R806" s="232"/>
      <c r="S806" s="232"/>
      <c r="T806" s="23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34" t="s">
        <v>147</v>
      </c>
      <c r="AU806" s="234" t="s">
        <v>82</v>
      </c>
      <c r="AV806" s="13" t="s">
        <v>82</v>
      </c>
      <c r="AW806" s="13" t="s">
        <v>33</v>
      </c>
      <c r="AX806" s="13" t="s">
        <v>72</v>
      </c>
      <c r="AY806" s="234" t="s">
        <v>134</v>
      </c>
    </row>
    <row r="807" s="2" customFormat="1" ht="22.2" customHeight="1">
      <c r="A807" s="38"/>
      <c r="B807" s="39"/>
      <c r="C807" s="204" t="s">
        <v>1202</v>
      </c>
      <c r="D807" s="204" t="s">
        <v>136</v>
      </c>
      <c r="E807" s="205" t="s">
        <v>1203</v>
      </c>
      <c r="F807" s="206" t="s">
        <v>1204</v>
      </c>
      <c r="G807" s="207" t="s">
        <v>217</v>
      </c>
      <c r="H807" s="208">
        <v>57.119999999999997</v>
      </c>
      <c r="I807" s="209"/>
      <c r="J807" s="210">
        <f>ROUND(I807*H807,2)</f>
        <v>0</v>
      </c>
      <c r="K807" s="206" t="s">
        <v>140</v>
      </c>
      <c r="L807" s="44"/>
      <c r="M807" s="211" t="s">
        <v>19</v>
      </c>
      <c r="N807" s="212" t="s">
        <v>43</v>
      </c>
      <c r="O807" s="84"/>
      <c r="P807" s="213">
        <f>O807*H807</f>
        <v>0</v>
      </c>
      <c r="Q807" s="213">
        <v>0.00010000000000000001</v>
      </c>
      <c r="R807" s="213">
        <f>Q807*H807</f>
        <v>0.0057120000000000001</v>
      </c>
      <c r="S807" s="213">
        <v>0</v>
      </c>
      <c r="T807" s="214">
        <f>S807*H807</f>
        <v>0</v>
      </c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R807" s="215" t="s">
        <v>244</v>
      </c>
      <c r="AT807" s="215" t="s">
        <v>136</v>
      </c>
      <c r="AU807" s="215" t="s">
        <v>82</v>
      </c>
      <c r="AY807" s="17" t="s">
        <v>134</v>
      </c>
      <c r="BE807" s="216">
        <f>IF(N807="základní",J807,0)</f>
        <v>0</v>
      </c>
      <c r="BF807" s="216">
        <f>IF(N807="snížená",J807,0)</f>
        <v>0</v>
      </c>
      <c r="BG807" s="216">
        <f>IF(N807="zákl. přenesená",J807,0)</f>
        <v>0</v>
      </c>
      <c r="BH807" s="216">
        <f>IF(N807="sníž. přenesená",J807,0)</f>
        <v>0</v>
      </c>
      <c r="BI807" s="216">
        <f>IF(N807="nulová",J807,0)</f>
        <v>0</v>
      </c>
      <c r="BJ807" s="17" t="s">
        <v>80</v>
      </c>
      <c r="BK807" s="216">
        <f>ROUND(I807*H807,2)</f>
        <v>0</v>
      </c>
      <c r="BL807" s="17" t="s">
        <v>244</v>
      </c>
      <c r="BM807" s="215" t="s">
        <v>1205</v>
      </c>
    </row>
    <row r="808" s="2" customFormat="1">
      <c r="A808" s="38"/>
      <c r="B808" s="39"/>
      <c r="C808" s="40"/>
      <c r="D808" s="217" t="s">
        <v>143</v>
      </c>
      <c r="E808" s="40"/>
      <c r="F808" s="218" t="s">
        <v>1206</v>
      </c>
      <c r="G808" s="40"/>
      <c r="H808" s="40"/>
      <c r="I808" s="219"/>
      <c r="J808" s="40"/>
      <c r="K808" s="40"/>
      <c r="L808" s="44"/>
      <c r="M808" s="220"/>
      <c r="N808" s="221"/>
      <c r="O808" s="84"/>
      <c r="P808" s="84"/>
      <c r="Q808" s="84"/>
      <c r="R808" s="84"/>
      <c r="S808" s="84"/>
      <c r="T808" s="85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T808" s="17" t="s">
        <v>143</v>
      </c>
      <c r="AU808" s="17" t="s">
        <v>82</v>
      </c>
    </row>
    <row r="809" s="2" customFormat="1">
      <c r="A809" s="38"/>
      <c r="B809" s="39"/>
      <c r="C809" s="40"/>
      <c r="D809" s="222" t="s">
        <v>145</v>
      </c>
      <c r="E809" s="40"/>
      <c r="F809" s="223" t="s">
        <v>1207</v>
      </c>
      <c r="G809" s="40"/>
      <c r="H809" s="40"/>
      <c r="I809" s="219"/>
      <c r="J809" s="40"/>
      <c r="K809" s="40"/>
      <c r="L809" s="44"/>
      <c r="M809" s="220"/>
      <c r="N809" s="221"/>
      <c r="O809" s="84"/>
      <c r="P809" s="84"/>
      <c r="Q809" s="84"/>
      <c r="R809" s="84"/>
      <c r="S809" s="84"/>
      <c r="T809" s="85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T809" s="17" t="s">
        <v>145</v>
      </c>
      <c r="AU809" s="17" t="s">
        <v>82</v>
      </c>
    </row>
    <row r="810" s="2" customFormat="1" ht="22.2" customHeight="1">
      <c r="A810" s="38"/>
      <c r="B810" s="39"/>
      <c r="C810" s="246" t="s">
        <v>1208</v>
      </c>
      <c r="D810" s="246" t="s">
        <v>293</v>
      </c>
      <c r="E810" s="247" t="s">
        <v>1209</v>
      </c>
      <c r="F810" s="248" t="s">
        <v>1210</v>
      </c>
      <c r="G810" s="249" t="s">
        <v>217</v>
      </c>
      <c r="H810" s="250">
        <v>64.716999999999999</v>
      </c>
      <c r="I810" s="251"/>
      <c r="J810" s="252">
        <f>ROUND(I810*H810,2)</f>
        <v>0</v>
      </c>
      <c r="K810" s="248" t="s">
        <v>19</v>
      </c>
      <c r="L810" s="253"/>
      <c r="M810" s="254" t="s">
        <v>19</v>
      </c>
      <c r="N810" s="255" t="s">
        <v>43</v>
      </c>
      <c r="O810" s="84"/>
      <c r="P810" s="213">
        <f>O810*H810</f>
        <v>0</v>
      </c>
      <c r="Q810" s="213">
        <v>0.0070000000000000001</v>
      </c>
      <c r="R810" s="213">
        <f>Q810*H810</f>
        <v>0.453019</v>
      </c>
      <c r="S810" s="213">
        <v>0</v>
      </c>
      <c r="T810" s="214">
        <f>S810*H810</f>
        <v>0</v>
      </c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R810" s="215" t="s">
        <v>371</v>
      </c>
      <c r="AT810" s="215" t="s">
        <v>293</v>
      </c>
      <c r="AU810" s="215" t="s">
        <v>82</v>
      </c>
      <c r="AY810" s="17" t="s">
        <v>134</v>
      </c>
      <c r="BE810" s="216">
        <f>IF(N810="základní",J810,0)</f>
        <v>0</v>
      </c>
      <c r="BF810" s="216">
        <f>IF(N810="snížená",J810,0)</f>
        <v>0</v>
      </c>
      <c r="BG810" s="216">
        <f>IF(N810="zákl. přenesená",J810,0)</f>
        <v>0</v>
      </c>
      <c r="BH810" s="216">
        <f>IF(N810="sníž. přenesená",J810,0)</f>
        <v>0</v>
      </c>
      <c r="BI810" s="216">
        <f>IF(N810="nulová",J810,0)</f>
        <v>0</v>
      </c>
      <c r="BJ810" s="17" t="s">
        <v>80</v>
      </c>
      <c r="BK810" s="216">
        <f>ROUND(I810*H810,2)</f>
        <v>0</v>
      </c>
      <c r="BL810" s="17" t="s">
        <v>244</v>
      </c>
      <c r="BM810" s="215" t="s">
        <v>1211</v>
      </c>
    </row>
    <row r="811" s="2" customFormat="1">
      <c r="A811" s="38"/>
      <c r="B811" s="39"/>
      <c r="C811" s="40"/>
      <c r="D811" s="217" t="s">
        <v>143</v>
      </c>
      <c r="E811" s="40"/>
      <c r="F811" s="218" t="s">
        <v>1210</v>
      </c>
      <c r="G811" s="40"/>
      <c r="H811" s="40"/>
      <c r="I811" s="219"/>
      <c r="J811" s="40"/>
      <c r="K811" s="40"/>
      <c r="L811" s="44"/>
      <c r="M811" s="220"/>
      <c r="N811" s="221"/>
      <c r="O811" s="84"/>
      <c r="P811" s="84"/>
      <c r="Q811" s="84"/>
      <c r="R811" s="84"/>
      <c r="S811" s="84"/>
      <c r="T811" s="85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T811" s="17" t="s">
        <v>143</v>
      </c>
      <c r="AU811" s="17" t="s">
        <v>82</v>
      </c>
    </row>
    <row r="812" s="2" customFormat="1">
      <c r="A812" s="38"/>
      <c r="B812" s="39"/>
      <c r="C812" s="40"/>
      <c r="D812" s="217" t="s">
        <v>160</v>
      </c>
      <c r="E812" s="40"/>
      <c r="F812" s="235" t="s">
        <v>1212</v>
      </c>
      <c r="G812" s="40"/>
      <c r="H812" s="40"/>
      <c r="I812" s="219"/>
      <c r="J812" s="40"/>
      <c r="K812" s="40"/>
      <c r="L812" s="44"/>
      <c r="M812" s="220"/>
      <c r="N812" s="221"/>
      <c r="O812" s="84"/>
      <c r="P812" s="84"/>
      <c r="Q812" s="84"/>
      <c r="R812" s="84"/>
      <c r="S812" s="84"/>
      <c r="T812" s="85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T812" s="17" t="s">
        <v>160</v>
      </c>
      <c r="AU812" s="17" t="s">
        <v>82</v>
      </c>
    </row>
    <row r="813" s="13" customFormat="1">
      <c r="A813" s="13"/>
      <c r="B813" s="224"/>
      <c r="C813" s="225"/>
      <c r="D813" s="217" t="s">
        <v>147</v>
      </c>
      <c r="E813" s="225"/>
      <c r="F813" s="227" t="s">
        <v>1213</v>
      </c>
      <c r="G813" s="225"/>
      <c r="H813" s="228">
        <v>64.716999999999999</v>
      </c>
      <c r="I813" s="229"/>
      <c r="J813" s="225"/>
      <c r="K813" s="225"/>
      <c r="L813" s="230"/>
      <c r="M813" s="231"/>
      <c r="N813" s="232"/>
      <c r="O813" s="232"/>
      <c r="P813" s="232"/>
      <c r="Q813" s="232"/>
      <c r="R813" s="232"/>
      <c r="S813" s="232"/>
      <c r="T813" s="23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34" t="s">
        <v>147</v>
      </c>
      <c r="AU813" s="234" t="s">
        <v>82</v>
      </c>
      <c r="AV813" s="13" t="s">
        <v>82</v>
      </c>
      <c r="AW813" s="13" t="s">
        <v>4</v>
      </c>
      <c r="AX813" s="13" t="s">
        <v>80</v>
      </c>
      <c r="AY813" s="234" t="s">
        <v>134</v>
      </c>
    </row>
    <row r="814" s="2" customFormat="1" ht="19.8" customHeight="1">
      <c r="A814" s="38"/>
      <c r="B814" s="39"/>
      <c r="C814" s="246" t="s">
        <v>1214</v>
      </c>
      <c r="D814" s="246" t="s">
        <v>293</v>
      </c>
      <c r="E814" s="247" t="s">
        <v>1215</v>
      </c>
      <c r="F814" s="248" t="s">
        <v>1216</v>
      </c>
      <c r="G814" s="249" t="s">
        <v>434</v>
      </c>
      <c r="H814" s="250">
        <v>8.4000000000000004</v>
      </c>
      <c r="I814" s="251"/>
      <c r="J814" s="252">
        <f>ROUND(I814*H814,2)</f>
        <v>0</v>
      </c>
      <c r="K814" s="248" t="s">
        <v>19</v>
      </c>
      <c r="L814" s="253"/>
      <c r="M814" s="254" t="s">
        <v>19</v>
      </c>
      <c r="N814" s="255" t="s">
        <v>43</v>
      </c>
      <c r="O814" s="84"/>
      <c r="P814" s="213">
        <f>O814*H814</f>
        <v>0</v>
      </c>
      <c r="Q814" s="213">
        <v>3.0000000000000001E-05</v>
      </c>
      <c r="R814" s="213">
        <f>Q814*H814</f>
        <v>0.000252</v>
      </c>
      <c r="S814" s="213">
        <v>0</v>
      </c>
      <c r="T814" s="214">
        <f>S814*H814</f>
        <v>0</v>
      </c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R814" s="215" t="s">
        <v>371</v>
      </c>
      <c r="AT814" s="215" t="s">
        <v>293</v>
      </c>
      <c r="AU814" s="215" t="s">
        <v>82</v>
      </c>
      <c r="AY814" s="17" t="s">
        <v>134</v>
      </c>
      <c r="BE814" s="216">
        <f>IF(N814="základní",J814,0)</f>
        <v>0</v>
      </c>
      <c r="BF814" s="216">
        <f>IF(N814="snížená",J814,0)</f>
        <v>0</v>
      </c>
      <c r="BG814" s="216">
        <f>IF(N814="zákl. přenesená",J814,0)</f>
        <v>0</v>
      </c>
      <c r="BH814" s="216">
        <f>IF(N814="sníž. přenesená",J814,0)</f>
        <v>0</v>
      </c>
      <c r="BI814" s="216">
        <f>IF(N814="nulová",J814,0)</f>
        <v>0</v>
      </c>
      <c r="BJ814" s="17" t="s">
        <v>80</v>
      </c>
      <c r="BK814" s="216">
        <f>ROUND(I814*H814,2)</f>
        <v>0</v>
      </c>
      <c r="BL814" s="17" t="s">
        <v>244</v>
      </c>
      <c r="BM814" s="215" t="s">
        <v>1217</v>
      </c>
    </row>
    <row r="815" s="2" customFormat="1">
      <c r="A815" s="38"/>
      <c r="B815" s="39"/>
      <c r="C815" s="40"/>
      <c r="D815" s="217" t="s">
        <v>143</v>
      </c>
      <c r="E815" s="40"/>
      <c r="F815" s="218" t="s">
        <v>1218</v>
      </c>
      <c r="G815" s="40"/>
      <c r="H815" s="40"/>
      <c r="I815" s="219"/>
      <c r="J815" s="40"/>
      <c r="K815" s="40"/>
      <c r="L815" s="44"/>
      <c r="M815" s="220"/>
      <c r="N815" s="221"/>
      <c r="O815" s="84"/>
      <c r="P815" s="84"/>
      <c r="Q815" s="84"/>
      <c r="R815" s="84"/>
      <c r="S815" s="84"/>
      <c r="T815" s="85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T815" s="17" t="s">
        <v>143</v>
      </c>
      <c r="AU815" s="17" t="s">
        <v>82</v>
      </c>
    </row>
    <row r="816" s="2" customFormat="1" ht="22.2" customHeight="1">
      <c r="A816" s="38"/>
      <c r="B816" s="39"/>
      <c r="C816" s="204" t="s">
        <v>1219</v>
      </c>
      <c r="D816" s="204" t="s">
        <v>136</v>
      </c>
      <c r="E816" s="205" t="s">
        <v>1220</v>
      </c>
      <c r="F816" s="206" t="s">
        <v>1221</v>
      </c>
      <c r="G816" s="207" t="s">
        <v>296</v>
      </c>
      <c r="H816" s="208">
        <v>124.00400000000001</v>
      </c>
      <c r="I816" s="209"/>
      <c r="J816" s="210">
        <f>ROUND(I816*H816,2)</f>
        <v>0</v>
      </c>
      <c r="K816" s="206" t="s">
        <v>140</v>
      </c>
      <c r="L816" s="44"/>
      <c r="M816" s="211" t="s">
        <v>19</v>
      </c>
      <c r="N816" s="212" t="s">
        <v>43</v>
      </c>
      <c r="O816" s="84"/>
      <c r="P816" s="213">
        <f>O816*H816</f>
        <v>0</v>
      </c>
      <c r="Q816" s="213">
        <v>5.0000000000000002E-05</v>
      </c>
      <c r="R816" s="213">
        <f>Q816*H816</f>
        <v>0.0062002000000000003</v>
      </c>
      <c r="S816" s="213">
        <v>0</v>
      </c>
      <c r="T816" s="214">
        <f>S816*H816</f>
        <v>0</v>
      </c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R816" s="215" t="s">
        <v>244</v>
      </c>
      <c r="AT816" s="215" t="s">
        <v>136</v>
      </c>
      <c r="AU816" s="215" t="s">
        <v>82</v>
      </c>
      <c r="AY816" s="17" t="s">
        <v>134</v>
      </c>
      <c r="BE816" s="216">
        <f>IF(N816="základní",J816,0)</f>
        <v>0</v>
      </c>
      <c r="BF816" s="216">
        <f>IF(N816="snížená",J816,0)</f>
        <v>0</v>
      </c>
      <c r="BG816" s="216">
        <f>IF(N816="zákl. přenesená",J816,0)</f>
        <v>0</v>
      </c>
      <c r="BH816" s="216">
        <f>IF(N816="sníž. přenesená",J816,0)</f>
        <v>0</v>
      </c>
      <c r="BI816" s="216">
        <f>IF(N816="nulová",J816,0)</f>
        <v>0</v>
      </c>
      <c r="BJ816" s="17" t="s">
        <v>80</v>
      </c>
      <c r="BK816" s="216">
        <f>ROUND(I816*H816,2)</f>
        <v>0</v>
      </c>
      <c r="BL816" s="17" t="s">
        <v>244</v>
      </c>
      <c r="BM816" s="215" t="s">
        <v>1222</v>
      </c>
    </row>
    <row r="817" s="2" customFormat="1">
      <c r="A817" s="38"/>
      <c r="B817" s="39"/>
      <c r="C817" s="40"/>
      <c r="D817" s="217" t="s">
        <v>143</v>
      </c>
      <c r="E817" s="40"/>
      <c r="F817" s="218" t="s">
        <v>1223</v>
      </c>
      <c r="G817" s="40"/>
      <c r="H817" s="40"/>
      <c r="I817" s="219"/>
      <c r="J817" s="40"/>
      <c r="K817" s="40"/>
      <c r="L817" s="44"/>
      <c r="M817" s="220"/>
      <c r="N817" s="221"/>
      <c r="O817" s="84"/>
      <c r="P817" s="84"/>
      <c r="Q817" s="84"/>
      <c r="R817" s="84"/>
      <c r="S817" s="84"/>
      <c r="T817" s="85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T817" s="17" t="s">
        <v>143</v>
      </c>
      <c r="AU817" s="17" t="s">
        <v>82</v>
      </c>
    </row>
    <row r="818" s="2" customFormat="1">
      <c r="A818" s="38"/>
      <c r="B818" s="39"/>
      <c r="C818" s="40"/>
      <c r="D818" s="222" t="s">
        <v>145</v>
      </c>
      <c r="E818" s="40"/>
      <c r="F818" s="223" t="s">
        <v>1224</v>
      </c>
      <c r="G818" s="40"/>
      <c r="H818" s="40"/>
      <c r="I818" s="219"/>
      <c r="J818" s="40"/>
      <c r="K818" s="40"/>
      <c r="L818" s="44"/>
      <c r="M818" s="220"/>
      <c r="N818" s="221"/>
      <c r="O818" s="84"/>
      <c r="P818" s="84"/>
      <c r="Q818" s="84"/>
      <c r="R818" s="84"/>
      <c r="S818" s="84"/>
      <c r="T818" s="85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T818" s="17" t="s">
        <v>145</v>
      </c>
      <c r="AU818" s="17" t="s">
        <v>82</v>
      </c>
    </row>
    <row r="819" s="14" customFormat="1">
      <c r="A819" s="14"/>
      <c r="B819" s="236"/>
      <c r="C819" s="237"/>
      <c r="D819" s="217" t="s">
        <v>147</v>
      </c>
      <c r="E819" s="238" t="s">
        <v>19</v>
      </c>
      <c r="F819" s="239" t="s">
        <v>1225</v>
      </c>
      <c r="G819" s="237"/>
      <c r="H819" s="238" t="s">
        <v>19</v>
      </c>
      <c r="I819" s="240"/>
      <c r="J819" s="237"/>
      <c r="K819" s="237"/>
      <c r="L819" s="241"/>
      <c r="M819" s="242"/>
      <c r="N819" s="243"/>
      <c r="O819" s="243"/>
      <c r="P819" s="243"/>
      <c r="Q819" s="243"/>
      <c r="R819" s="243"/>
      <c r="S819" s="243"/>
      <c r="T819" s="24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45" t="s">
        <v>147</v>
      </c>
      <c r="AU819" s="245" t="s">
        <v>82</v>
      </c>
      <c r="AV819" s="14" t="s">
        <v>80</v>
      </c>
      <c r="AW819" s="14" t="s">
        <v>33</v>
      </c>
      <c r="AX819" s="14" t="s">
        <v>72</v>
      </c>
      <c r="AY819" s="245" t="s">
        <v>134</v>
      </c>
    </row>
    <row r="820" s="13" customFormat="1">
      <c r="A820" s="13"/>
      <c r="B820" s="224"/>
      <c r="C820" s="225"/>
      <c r="D820" s="217" t="s">
        <v>147</v>
      </c>
      <c r="E820" s="226" t="s">
        <v>19</v>
      </c>
      <c r="F820" s="227" t="s">
        <v>1226</v>
      </c>
      <c r="G820" s="225"/>
      <c r="H820" s="228">
        <v>25.462</v>
      </c>
      <c r="I820" s="229"/>
      <c r="J820" s="225"/>
      <c r="K820" s="225"/>
      <c r="L820" s="230"/>
      <c r="M820" s="231"/>
      <c r="N820" s="232"/>
      <c r="O820" s="232"/>
      <c r="P820" s="232"/>
      <c r="Q820" s="232"/>
      <c r="R820" s="232"/>
      <c r="S820" s="232"/>
      <c r="T820" s="23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34" t="s">
        <v>147</v>
      </c>
      <c r="AU820" s="234" t="s">
        <v>82</v>
      </c>
      <c r="AV820" s="13" t="s">
        <v>82</v>
      </c>
      <c r="AW820" s="13" t="s">
        <v>33</v>
      </c>
      <c r="AX820" s="13" t="s">
        <v>72</v>
      </c>
      <c r="AY820" s="234" t="s">
        <v>134</v>
      </c>
    </row>
    <row r="821" s="13" customFormat="1">
      <c r="A821" s="13"/>
      <c r="B821" s="224"/>
      <c r="C821" s="225"/>
      <c r="D821" s="217" t="s">
        <v>147</v>
      </c>
      <c r="E821" s="226" t="s">
        <v>19</v>
      </c>
      <c r="F821" s="227" t="s">
        <v>1227</v>
      </c>
      <c r="G821" s="225"/>
      <c r="H821" s="228">
        <v>23.141999999999999</v>
      </c>
      <c r="I821" s="229"/>
      <c r="J821" s="225"/>
      <c r="K821" s="225"/>
      <c r="L821" s="230"/>
      <c r="M821" s="231"/>
      <c r="N821" s="232"/>
      <c r="O821" s="232"/>
      <c r="P821" s="232"/>
      <c r="Q821" s="232"/>
      <c r="R821" s="232"/>
      <c r="S821" s="232"/>
      <c r="T821" s="23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34" t="s">
        <v>147</v>
      </c>
      <c r="AU821" s="234" t="s">
        <v>82</v>
      </c>
      <c r="AV821" s="13" t="s">
        <v>82</v>
      </c>
      <c r="AW821" s="13" t="s">
        <v>33</v>
      </c>
      <c r="AX821" s="13" t="s">
        <v>72</v>
      </c>
      <c r="AY821" s="234" t="s">
        <v>134</v>
      </c>
    </row>
    <row r="822" s="13" customFormat="1">
      <c r="A822" s="13"/>
      <c r="B822" s="224"/>
      <c r="C822" s="225"/>
      <c r="D822" s="217" t="s">
        <v>147</v>
      </c>
      <c r="E822" s="226" t="s">
        <v>19</v>
      </c>
      <c r="F822" s="227" t="s">
        <v>1228</v>
      </c>
      <c r="G822" s="225"/>
      <c r="H822" s="228">
        <v>75.400000000000006</v>
      </c>
      <c r="I822" s="229"/>
      <c r="J822" s="225"/>
      <c r="K822" s="225"/>
      <c r="L822" s="230"/>
      <c r="M822" s="231"/>
      <c r="N822" s="232"/>
      <c r="O822" s="232"/>
      <c r="P822" s="232"/>
      <c r="Q822" s="232"/>
      <c r="R822" s="232"/>
      <c r="S822" s="232"/>
      <c r="T822" s="23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34" t="s">
        <v>147</v>
      </c>
      <c r="AU822" s="234" t="s">
        <v>82</v>
      </c>
      <c r="AV822" s="13" t="s">
        <v>82</v>
      </c>
      <c r="AW822" s="13" t="s">
        <v>33</v>
      </c>
      <c r="AX822" s="13" t="s">
        <v>72</v>
      </c>
      <c r="AY822" s="234" t="s">
        <v>134</v>
      </c>
    </row>
    <row r="823" s="2" customFormat="1" ht="14.4" customHeight="1">
      <c r="A823" s="38"/>
      <c r="B823" s="39"/>
      <c r="C823" s="246" t="s">
        <v>1229</v>
      </c>
      <c r="D823" s="246" t="s">
        <v>293</v>
      </c>
      <c r="E823" s="247" t="s">
        <v>1230</v>
      </c>
      <c r="F823" s="248" t="s">
        <v>1231</v>
      </c>
      <c r="G823" s="249" t="s">
        <v>296</v>
      </c>
      <c r="H823" s="250">
        <v>124.00400000000001</v>
      </c>
      <c r="I823" s="251"/>
      <c r="J823" s="252">
        <f>ROUND(I823*H823,2)</f>
        <v>0</v>
      </c>
      <c r="K823" s="248" t="s">
        <v>19</v>
      </c>
      <c r="L823" s="253"/>
      <c r="M823" s="254" t="s">
        <v>19</v>
      </c>
      <c r="N823" s="255" t="s">
        <v>43</v>
      </c>
      <c r="O823" s="84"/>
      <c r="P823" s="213">
        <f>O823*H823</f>
        <v>0</v>
      </c>
      <c r="Q823" s="213">
        <v>0.001</v>
      </c>
      <c r="R823" s="213">
        <f>Q823*H823</f>
        <v>0.124004</v>
      </c>
      <c r="S823" s="213">
        <v>0</v>
      </c>
      <c r="T823" s="214">
        <f>S823*H823</f>
        <v>0</v>
      </c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R823" s="215" t="s">
        <v>371</v>
      </c>
      <c r="AT823" s="215" t="s">
        <v>293</v>
      </c>
      <c r="AU823" s="215" t="s">
        <v>82</v>
      </c>
      <c r="AY823" s="17" t="s">
        <v>134</v>
      </c>
      <c r="BE823" s="216">
        <f>IF(N823="základní",J823,0)</f>
        <v>0</v>
      </c>
      <c r="BF823" s="216">
        <f>IF(N823="snížená",J823,0)</f>
        <v>0</v>
      </c>
      <c r="BG823" s="216">
        <f>IF(N823="zákl. přenesená",J823,0)</f>
        <v>0</v>
      </c>
      <c r="BH823" s="216">
        <f>IF(N823="sníž. přenesená",J823,0)</f>
        <v>0</v>
      </c>
      <c r="BI823" s="216">
        <f>IF(N823="nulová",J823,0)</f>
        <v>0</v>
      </c>
      <c r="BJ823" s="17" t="s">
        <v>80</v>
      </c>
      <c r="BK823" s="216">
        <f>ROUND(I823*H823,2)</f>
        <v>0</v>
      </c>
      <c r="BL823" s="17" t="s">
        <v>244</v>
      </c>
      <c r="BM823" s="215" t="s">
        <v>1232</v>
      </c>
    </row>
    <row r="824" s="2" customFormat="1">
      <c r="A824" s="38"/>
      <c r="B824" s="39"/>
      <c r="C824" s="40"/>
      <c r="D824" s="217" t="s">
        <v>143</v>
      </c>
      <c r="E824" s="40"/>
      <c r="F824" s="218" t="s">
        <v>1231</v>
      </c>
      <c r="G824" s="40"/>
      <c r="H824" s="40"/>
      <c r="I824" s="219"/>
      <c r="J824" s="40"/>
      <c r="K824" s="40"/>
      <c r="L824" s="44"/>
      <c r="M824" s="220"/>
      <c r="N824" s="221"/>
      <c r="O824" s="84"/>
      <c r="P824" s="84"/>
      <c r="Q824" s="84"/>
      <c r="R824" s="84"/>
      <c r="S824" s="84"/>
      <c r="T824" s="85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T824" s="17" t="s">
        <v>143</v>
      </c>
      <c r="AU824" s="17" t="s">
        <v>82</v>
      </c>
    </row>
    <row r="825" s="13" customFormat="1">
      <c r="A825" s="13"/>
      <c r="B825" s="224"/>
      <c r="C825" s="225"/>
      <c r="D825" s="217" t="s">
        <v>147</v>
      </c>
      <c r="E825" s="225"/>
      <c r="F825" s="227" t="s">
        <v>1233</v>
      </c>
      <c r="G825" s="225"/>
      <c r="H825" s="228">
        <v>124.00400000000001</v>
      </c>
      <c r="I825" s="229"/>
      <c r="J825" s="225"/>
      <c r="K825" s="225"/>
      <c r="L825" s="230"/>
      <c r="M825" s="231"/>
      <c r="N825" s="232"/>
      <c r="O825" s="232"/>
      <c r="P825" s="232"/>
      <c r="Q825" s="232"/>
      <c r="R825" s="232"/>
      <c r="S825" s="232"/>
      <c r="T825" s="23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34" t="s">
        <v>147</v>
      </c>
      <c r="AU825" s="234" t="s">
        <v>82</v>
      </c>
      <c r="AV825" s="13" t="s">
        <v>82</v>
      </c>
      <c r="AW825" s="13" t="s">
        <v>4</v>
      </c>
      <c r="AX825" s="13" t="s">
        <v>80</v>
      </c>
      <c r="AY825" s="234" t="s">
        <v>134</v>
      </c>
    </row>
    <row r="826" s="2" customFormat="1" ht="22.2" customHeight="1">
      <c r="A826" s="38"/>
      <c r="B826" s="39"/>
      <c r="C826" s="204" t="s">
        <v>1234</v>
      </c>
      <c r="D826" s="204" t="s">
        <v>136</v>
      </c>
      <c r="E826" s="205" t="s">
        <v>1220</v>
      </c>
      <c r="F826" s="206" t="s">
        <v>1221</v>
      </c>
      <c r="G826" s="207" t="s">
        <v>296</v>
      </c>
      <c r="H826" s="208">
        <v>577.44000000000005</v>
      </c>
      <c r="I826" s="209"/>
      <c r="J826" s="210">
        <f>ROUND(I826*H826,2)</f>
        <v>0</v>
      </c>
      <c r="K826" s="206" t="s">
        <v>140</v>
      </c>
      <c r="L826" s="44"/>
      <c r="M826" s="211" t="s">
        <v>19</v>
      </c>
      <c r="N826" s="212" t="s">
        <v>43</v>
      </c>
      <c r="O826" s="84"/>
      <c r="P826" s="213">
        <f>O826*H826</f>
        <v>0</v>
      </c>
      <c r="Q826" s="213">
        <v>5.0000000000000002E-05</v>
      </c>
      <c r="R826" s="213">
        <f>Q826*H826</f>
        <v>0.028872000000000005</v>
      </c>
      <c r="S826" s="213">
        <v>0</v>
      </c>
      <c r="T826" s="214">
        <f>S826*H826</f>
        <v>0</v>
      </c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R826" s="215" t="s">
        <v>244</v>
      </c>
      <c r="AT826" s="215" t="s">
        <v>136</v>
      </c>
      <c r="AU826" s="215" t="s">
        <v>82</v>
      </c>
      <c r="AY826" s="17" t="s">
        <v>134</v>
      </c>
      <c r="BE826" s="216">
        <f>IF(N826="základní",J826,0)</f>
        <v>0</v>
      </c>
      <c r="BF826" s="216">
        <f>IF(N826="snížená",J826,0)</f>
        <v>0</v>
      </c>
      <c r="BG826" s="216">
        <f>IF(N826="zákl. přenesená",J826,0)</f>
        <v>0</v>
      </c>
      <c r="BH826" s="216">
        <f>IF(N826="sníž. přenesená",J826,0)</f>
        <v>0</v>
      </c>
      <c r="BI826" s="216">
        <f>IF(N826="nulová",J826,0)</f>
        <v>0</v>
      </c>
      <c r="BJ826" s="17" t="s">
        <v>80</v>
      </c>
      <c r="BK826" s="216">
        <f>ROUND(I826*H826,2)</f>
        <v>0</v>
      </c>
      <c r="BL826" s="17" t="s">
        <v>244</v>
      </c>
      <c r="BM826" s="215" t="s">
        <v>1235</v>
      </c>
    </row>
    <row r="827" s="2" customFormat="1">
      <c r="A827" s="38"/>
      <c r="B827" s="39"/>
      <c r="C827" s="40"/>
      <c r="D827" s="217" t="s">
        <v>143</v>
      </c>
      <c r="E827" s="40"/>
      <c r="F827" s="218" t="s">
        <v>1223</v>
      </c>
      <c r="G827" s="40"/>
      <c r="H827" s="40"/>
      <c r="I827" s="219"/>
      <c r="J827" s="40"/>
      <c r="K827" s="40"/>
      <c r="L827" s="44"/>
      <c r="M827" s="220"/>
      <c r="N827" s="221"/>
      <c r="O827" s="84"/>
      <c r="P827" s="84"/>
      <c r="Q827" s="84"/>
      <c r="R827" s="84"/>
      <c r="S827" s="84"/>
      <c r="T827" s="85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T827" s="17" t="s">
        <v>143</v>
      </c>
      <c r="AU827" s="17" t="s">
        <v>82</v>
      </c>
    </row>
    <row r="828" s="2" customFormat="1">
      <c r="A828" s="38"/>
      <c r="B828" s="39"/>
      <c r="C828" s="40"/>
      <c r="D828" s="222" t="s">
        <v>145</v>
      </c>
      <c r="E828" s="40"/>
      <c r="F828" s="223" t="s">
        <v>1224</v>
      </c>
      <c r="G828" s="40"/>
      <c r="H828" s="40"/>
      <c r="I828" s="219"/>
      <c r="J828" s="40"/>
      <c r="K828" s="40"/>
      <c r="L828" s="44"/>
      <c r="M828" s="220"/>
      <c r="N828" s="221"/>
      <c r="O828" s="84"/>
      <c r="P828" s="84"/>
      <c r="Q828" s="84"/>
      <c r="R828" s="84"/>
      <c r="S828" s="84"/>
      <c r="T828" s="85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T828" s="17" t="s">
        <v>145</v>
      </c>
      <c r="AU828" s="17" t="s">
        <v>82</v>
      </c>
    </row>
    <row r="829" s="14" customFormat="1">
      <c r="A829" s="14"/>
      <c r="B829" s="236"/>
      <c r="C829" s="237"/>
      <c r="D829" s="217" t="s">
        <v>147</v>
      </c>
      <c r="E829" s="238" t="s">
        <v>19</v>
      </c>
      <c r="F829" s="239" t="s">
        <v>1200</v>
      </c>
      <c r="G829" s="237"/>
      <c r="H829" s="238" t="s">
        <v>19</v>
      </c>
      <c r="I829" s="240"/>
      <c r="J829" s="237"/>
      <c r="K829" s="237"/>
      <c r="L829" s="241"/>
      <c r="M829" s="242"/>
      <c r="N829" s="243"/>
      <c r="O829" s="243"/>
      <c r="P829" s="243"/>
      <c r="Q829" s="243"/>
      <c r="R829" s="243"/>
      <c r="S829" s="243"/>
      <c r="T829" s="24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45" t="s">
        <v>147</v>
      </c>
      <c r="AU829" s="245" t="s">
        <v>82</v>
      </c>
      <c r="AV829" s="14" t="s">
        <v>80</v>
      </c>
      <c r="AW829" s="14" t="s">
        <v>33</v>
      </c>
      <c r="AX829" s="14" t="s">
        <v>72</v>
      </c>
      <c r="AY829" s="245" t="s">
        <v>134</v>
      </c>
    </row>
    <row r="830" s="13" customFormat="1">
      <c r="A830" s="13"/>
      <c r="B830" s="224"/>
      <c r="C830" s="225"/>
      <c r="D830" s="217" t="s">
        <v>147</v>
      </c>
      <c r="E830" s="226" t="s">
        <v>19</v>
      </c>
      <c r="F830" s="227" t="s">
        <v>1236</v>
      </c>
      <c r="G830" s="225"/>
      <c r="H830" s="228">
        <v>534.24000000000001</v>
      </c>
      <c r="I830" s="229"/>
      <c r="J830" s="225"/>
      <c r="K830" s="225"/>
      <c r="L830" s="230"/>
      <c r="M830" s="231"/>
      <c r="N830" s="232"/>
      <c r="O830" s="232"/>
      <c r="P830" s="232"/>
      <c r="Q830" s="232"/>
      <c r="R830" s="232"/>
      <c r="S830" s="232"/>
      <c r="T830" s="23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34" t="s">
        <v>147</v>
      </c>
      <c r="AU830" s="234" t="s">
        <v>82</v>
      </c>
      <c r="AV830" s="13" t="s">
        <v>82</v>
      </c>
      <c r="AW830" s="13" t="s">
        <v>33</v>
      </c>
      <c r="AX830" s="13" t="s">
        <v>72</v>
      </c>
      <c r="AY830" s="234" t="s">
        <v>134</v>
      </c>
    </row>
    <row r="831" s="13" customFormat="1">
      <c r="A831" s="13"/>
      <c r="B831" s="224"/>
      <c r="C831" s="225"/>
      <c r="D831" s="217" t="s">
        <v>147</v>
      </c>
      <c r="E831" s="226" t="s">
        <v>19</v>
      </c>
      <c r="F831" s="227" t="s">
        <v>1237</v>
      </c>
      <c r="G831" s="225"/>
      <c r="H831" s="228">
        <v>23.039999999999999</v>
      </c>
      <c r="I831" s="229"/>
      <c r="J831" s="225"/>
      <c r="K831" s="225"/>
      <c r="L831" s="230"/>
      <c r="M831" s="231"/>
      <c r="N831" s="232"/>
      <c r="O831" s="232"/>
      <c r="P831" s="232"/>
      <c r="Q831" s="232"/>
      <c r="R831" s="232"/>
      <c r="S831" s="232"/>
      <c r="T831" s="23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34" t="s">
        <v>147</v>
      </c>
      <c r="AU831" s="234" t="s">
        <v>82</v>
      </c>
      <c r="AV831" s="13" t="s">
        <v>82</v>
      </c>
      <c r="AW831" s="13" t="s">
        <v>33</v>
      </c>
      <c r="AX831" s="13" t="s">
        <v>72</v>
      </c>
      <c r="AY831" s="234" t="s">
        <v>134</v>
      </c>
    </row>
    <row r="832" s="13" customFormat="1">
      <c r="A832" s="13"/>
      <c r="B832" s="224"/>
      <c r="C832" s="225"/>
      <c r="D832" s="217" t="s">
        <v>147</v>
      </c>
      <c r="E832" s="226" t="s">
        <v>19</v>
      </c>
      <c r="F832" s="227" t="s">
        <v>1238</v>
      </c>
      <c r="G832" s="225"/>
      <c r="H832" s="228">
        <v>20.16</v>
      </c>
      <c r="I832" s="229"/>
      <c r="J832" s="225"/>
      <c r="K832" s="225"/>
      <c r="L832" s="230"/>
      <c r="M832" s="231"/>
      <c r="N832" s="232"/>
      <c r="O832" s="232"/>
      <c r="P832" s="232"/>
      <c r="Q832" s="232"/>
      <c r="R832" s="232"/>
      <c r="S832" s="232"/>
      <c r="T832" s="23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34" t="s">
        <v>147</v>
      </c>
      <c r="AU832" s="234" t="s">
        <v>82</v>
      </c>
      <c r="AV832" s="13" t="s">
        <v>82</v>
      </c>
      <c r="AW832" s="13" t="s">
        <v>33</v>
      </c>
      <c r="AX832" s="13" t="s">
        <v>72</v>
      </c>
      <c r="AY832" s="234" t="s">
        <v>134</v>
      </c>
    </row>
    <row r="833" s="2" customFormat="1" ht="22.2" customHeight="1">
      <c r="A833" s="38"/>
      <c r="B833" s="39"/>
      <c r="C833" s="204" t="s">
        <v>1239</v>
      </c>
      <c r="D833" s="204" t="s">
        <v>136</v>
      </c>
      <c r="E833" s="205" t="s">
        <v>1240</v>
      </c>
      <c r="F833" s="206" t="s">
        <v>1241</v>
      </c>
      <c r="G833" s="207" t="s">
        <v>296</v>
      </c>
      <c r="H833" s="208">
        <v>397.84500000000003</v>
      </c>
      <c r="I833" s="209"/>
      <c r="J833" s="210">
        <f>ROUND(I833*H833,2)</f>
        <v>0</v>
      </c>
      <c r="K833" s="206" t="s">
        <v>140</v>
      </c>
      <c r="L833" s="44"/>
      <c r="M833" s="211" t="s">
        <v>19</v>
      </c>
      <c r="N833" s="212" t="s">
        <v>43</v>
      </c>
      <c r="O833" s="84"/>
      <c r="P833" s="213">
        <f>O833*H833</f>
        <v>0</v>
      </c>
      <c r="Q833" s="213">
        <v>5.0000000000000002E-05</v>
      </c>
      <c r="R833" s="213">
        <f>Q833*H833</f>
        <v>0.019892250000000004</v>
      </c>
      <c r="S833" s="213">
        <v>0</v>
      </c>
      <c r="T833" s="214">
        <f>S833*H833</f>
        <v>0</v>
      </c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R833" s="215" t="s">
        <v>244</v>
      </c>
      <c r="AT833" s="215" t="s">
        <v>136</v>
      </c>
      <c r="AU833" s="215" t="s">
        <v>82</v>
      </c>
      <c r="AY833" s="17" t="s">
        <v>134</v>
      </c>
      <c r="BE833" s="216">
        <f>IF(N833="základní",J833,0)</f>
        <v>0</v>
      </c>
      <c r="BF833" s="216">
        <f>IF(N833="snížená",J833,0)</f>
        <v>0</v>
      </c>
      <c r="BG833" s="216">
        <f>IF(N833="zákl. přenesená",J833,0)</f>
        <v>0</v>
      </c>
      <c r="BH833" s="216">
        <f>IF(N833="sníž. přenesená",J833,0)</f>
        <v>0</v>
      </c>
      <c r="BI833" s="216">
        <f>IF(N833="nulová",J833,0)</f>
        <v>0</v>
      </c>
      <c r="BJ833" s="17" t="s">
        <v>80</v>
      </c>
      <c r="BK833" s="216">
        <f>ROUND(I833*H833,2)</f>
        <v>0</v>
      </c>
      <c r="BL833" s="17" t="s">
        <v>244</v>
      </c>
      <c r="BM833" s="215" t="s">
        <v>1242</v>
      </c>
    </row>
    <row r="834" s="2" customFormat="1">
      <c r="A834" s="38"/>
      <c r="B834" s="39"/>
      <c r="C834" s="40"/>
      <c r="D834" s="217" t="s">
        <v>143</v>
      </c>
      <c r="E834" s="40"/>
      <c r="F834" s="218" t="s">
        <v>1243</v>
      </c>
      <c r="G834" s="40"/>
      <c r="H834" s="40"/>
      <c r="I834" s="219"/>
      <c r="J834" s="40"/>
      <c r="K834" s="40"/>
      <c r="L834" s="44"/>
      <c r="M834" s="220"/>
      <c r="N834" s="221"/>
      <c r="O834" s="84"/>
      <c r="P834" s="84"/>
      <c r="Q834" s="84"/>
      <c r="R834" s="84"/>
      <c r="S834" s="84"/>
      <c r="T834" s="85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T834" s="17" t="s">
        <v>143</v>
      </c>
      <c r="AU834" s="17" t="s">
        <v>82</v>
      </c>
    </row>
    <row r="835" s="2" customFormat="1">
      <c r="A835" s="38"/>
      <c r="B835" s="39"/>
      <c r="C835" s="40"/>
      <c r="D835" s="222" t="s">
        <v>145</v>
      </c>
      <c r="E835" s="40"/>
      <c r="F835" s="223" t="s">
        <v>1244</v>
      </c>
      <c r="G835" s="40"/>
      <c r="H835" s="40"/>
      <c r="I835" s="219"/>
      <c r="J835" s="40"/>
      <c r="K835" s="40"/>
      <c r="L835" s="44"/>
      <c r="M835" s="220"/>
      <c r="N835" s="221"/>
      <c r="O835" s="84"/>
      <c r="P835" s="84"/>
      <c r="Q835" s="84"/>
      <c r="R835" s="84"/>
      <c r="S835" s="84"/>
      <c r="T835" s="85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T835" s="17" t="s">
        <v>145</v>
      </c>
      <c r="AU835" s="17" t="s">
        <v>82</v>
      </c>
    </row>
    <row r="836" s="2" customFormat="1">
      <c r="A836" s="38"/>
      <c r="B836" s="39"/>
      <c r="C836" s="40"/>
      <c r="D836" s="217" t="s">
        <v>160</v>
      </c>
      <c r="E836" s="40"/>
      <c r="F836" s="235" t="s">
        <v>1245</v>
      </c>
      <c r="G836" s="40"/>
      <c r="H836" s="40"/>
      <c r="I836" s="219"/>
      <c r="J836" s="40"/>
      <c r="K836" s="40"/>
      <c r="L836" s="44"/>
      <c r="M836" s="220"/>
      <c r="N836" s="221"/>
      <c r="O836" s="84"/>
      <c r="P836" s="84"/>
      <c r="Q836" s="84"/>
      <c r="R836" s="84"/>
      <c r="S836" s="84"/>
      <c r="T836" s="85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T836" s="17" t="s">
        <v>160</v>
      </c>
      <c r="AU836" s="17" t="s">
        <v>82</v>
      </c>
    </row>
    <row r="837" s="14" customFormat="1">
      <c r="A837" s="14"/>
      <c r="B837" s="236"/>
      <c r="C837" s="237"/>
      <c r="D837" s="217" t="s">
        <v>147</v>
      </c>
      <c r="E837" s="238" t="s">
        <v>19</v>
      </c>
      <c r="F837" s="239" t="s">
        <v>1246</v>
      </c>
      <c r="G837" s="237"/>
      <c r="H837" s="238" t="s">
        <v>19</v>
      </c>
      <c r="I837" s="240"/>
      <c r="J837" s="237"/>
      <c r="K837" s="237"/>
      <c r="L837" s="241"/>
      <c r="M837" s="242"/>
      <c r="N837" s="243"/>
      <c r="O837" s="243"/>
      <c r="P837" s="243"/>
      <c r="Q837" s="243"/>
      <c r="R837" s="243"/>
      <c r="S837" s="243"/>
      <c r="T837" s="24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T837" s="245" t="s">
        <v>147</v>
      </c>
      <c r="AU837" s="245" t="s">
        <v>82</v>
      </c>
      <c r="AV837" s="14" t="s">
        <v>80</v>
      </c>
      <c r="AW837" s="14" t="s">
        <v>33</v>
      </c>
      <c r="AX837" s="14" t="s">
        <v>72</v>
      </c>
      <c r="AY837" s="245" t="s">
        <v>134</v>
      </c>
    </row>
    <row r="838" s="13" customFormat="1">
      <c r="A838" s="13"/>
      <c r="B838" s="224"/>
      <c r="C838" s="225"/>
      <c r="D838" s="217" t="s">
        <v>147</v>
      </c>
      <c r="E838" s="226" t="s">
        <v>19</v>
      </c>
      <c r="F838" s="227" t="s">
        <v>1247</v>
      </c>
      <c r="G838" s="225"/>
      <c r="H838" s="228">
        <v>395.16000000000002</v>
      </c>
      <c r="I838" s="229"/>
      <c r="J838" s="225"/>
      <c r="K838" s="225"/>
      <c r="L838" s="230"/>
      <c r="M838" s="231"/>
      <c r="N838" s="232"/>
      <c r="O838" s="232"/>
      <c r="P838" s="232"/>
      <c r="Q838" s="232"/>
      <c r="R838" s="232"/>
      <c r="S838" s="232"/>
      <c r="T838" s="23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34" t="s">
        <v>147</v>
      </c>
      <c r="AU838" s="234" t="s">
        <v>82</v>
      </c>
      <c r="AV838" s="13" t="s">
        <v>82</v>
      </c>
      <c r="AW838" s="13" t="s">
        <v>33</v>
      </c>
      <c r="AX838" s="13" t="s">
        <v>72</v>
      </c>
      <c r="AY838" s="234" t="s">
        <v>134</v>
      </c>
    </row>
    <row r="839" s="13" customFormat="1">
      <c r="A839" s="13"/>
      <c r="B839" s="224"/>
      <c r="C839" s="225"/>
      <c r="D839" s="217" t="s">
        <v>147</v>
      </c>
      <c r="E839" s="226" t="s">
        <v>19</v>
      </c>
      <c r="F839" s="227" t="s">
        <v>1248</v>
      </c>
      <c r="G839" s="225"/>
      <c r="H839" s="228">
        <v>2.6850000000000001</v>
      </c>
      <c r="I839" s="229"/>
      <c r="J839" s="225"/>
      <c r="K839" s="225"/>
      <c r="L839" s="230"/>
      <c r="M839" s="231"/>
      <c r="N839" s="232"/>
      <c r="O839" s="232"/>
      <c r="P839" s="232"/>
      <c r="Q839" s="232"/>
      <c r="R839" s="232"/>
      <c r="S839" s="232"/>
      <c r="T839" s="23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34" t="s">
        <v>147</v>
      </c>
      <c r="AU839" s="234" t="s">
        <v>82</v>
      </c>
      <c r="AV839" s="13" t="s">
        <v>82</v>
      </c>
      <c r="AW839" s="13" t="s">
        <v>33</v>
      </c>
      <c r="AX839" s="13" t="s">
        <v>72</v>
      </c>
      <c r="AY839" s="234" t="s">
        <v>134</v>
      </c>
    </row>
    <row r="840" s="2" customFormat="1" ht="14.4" customHeight="1">
      <c r="A840" s="38"/>
      <c r="B840" s="39"/>
      <c r="C840" s="246" t="s">
        <v>1249</v>
      </c>
      <c r="D840" s="246" t="s">
        <v>293</v>
      </c>
      <c r="E840" s="247" t="s">
        <v>1250</v>
      </c>
      <c r="F840" s="248" t="s">
        <v>1251</v>
      </c>
      <c r="G840" s="249" t="s">
        <v>296</v>
      </c>
      <c r="H840" s="250">
        <v>1053.308</v>
      </c>
      <c r="I840" s="251"/>
      <c r="J840" s="252">
        <f>ROUND(I840*H840,2)</f>
        <v>0</v>
      </c>
      <c r="K840" s="248" t="s">
        <v>19</v>
      </c>
      <c r="L840" s="253"/>
      <c r="M840" s="254" t="s">
        <v>19</v>
      </c>
      <c r="N840" s="255" t="s">
        <v>43</v>
      </c>
      <c r="O840" s="84"/>
      <c r="P840" s="213">
        <f>O840*H840</f>
        <v>0</v>
      </c>
      <c r="Q840" s="213">
        <v>0.001</v>
      </c>
      <c r="R840" s="213">
        <f>Q840*H840</f>
        <v>1.0533079999999999</v>
      </c>
      <c r="S840" s="213">
        <v>0</v>
      </c>
      <c r="T840" s="214">
        <f>S840*H840</f>
        <v>0</v>
      </c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R840" s="215" t="s">
        <v>371</v>
      </c>
      <c r="AT840" s="215" t="s">
        <v>293</v>
      </c>
      <c r="AU840" s="215" t="s">
        <v>82</v>
      </c>
      <c r="AY840" s="17" t="s">
        <v>134</v>
      </c>
      <c r="BE840" s="216">
        <f>IF(N840="základní",J840,0)</f>
        <v>0</v>
      </c>
      <c r="BF840" s="216">
        <f>IF(N840="snížená",J840,0)</f>
        <v>0</v>
      </c>
      <c r="BG840" s="216">
        <f>IF(N840="zákl. přenesená",J840,0)</f>
        <v>0</v>
      </c>
      <c r="BH840" s="216">
        <f>IF(N840="sníž. přenesená",J840,0)</f>
        <v>0</v>
      </c>
      <c r="BI840" s="216">
        <f>IF(N840="nulová",J840,0)</f>
        <v>0</v>
      </c>
      <c r="BJ840" s="17" t="s">
        <v>80</v>
      </c>
      <c r="BK840" s="216">
        <f>ROUND(I840*H840,2)</f>
        <v>0</v>
      </c>
      <c r="BL840" s="17" t="s">
        <v>244</v>
      </c>
      <c r="BM840" s="215" t="s">
        <v>1252</v>
      </c>
    </row>
    <row r="841" s="2" customFormat="1">
      <c r="A841" s="38"/>
      <c r="B841" s="39"/>
      <c r="C841" s="40"/>
      <c r="D841" s="217" t="s">
        <v>143</v>
      </c>
      <c r="E841" s="40"/>
      <c r="F841" s="218" t="s">
        <v>1251</v>
      </c>
      <c r="G841" s="40"/>
      <c r="H841" s="40"/>
      <c r="I841" s="219"/>
      <c r="J841" s="40"/>
      <c r="K841" s="40"/>
      <c r="L841" s="44"/>
      <c r="M841" s="220"/>
      <c r="N841" s="221"/>
      <c r="O841" s="84"/>
      <c r="P841" s="84"/>
      <c r="Q841" s="84"/>
      <c r="R841" s="84"/>
      <c r="S841" s="84"/>
      <c r="T841" s="85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T841" s="17" t="s">
        <v>143</v>
      </c>
      <c r="AU841" s="17" t="s">
        <v>82</v>
      </c>
    </row>
    <row r="842" s="2" customFormat="1">
      <c r="A842" s="38"/>
      <c r="B842" s="39"/>
      <c r="C842" s="40"/>
      <c r="D842" s="217" t="s">
        <v>160</v>
      </c>
      <c r="E842" s="40"/>
      <c r="F842" s="235" t="s">
        <v>1253</v>
      </c>
      <c r="G842" s="40"/>
      <c r="H842" s="40"/>
      <c r="I842" s="219"/>
      <c r="J842" s="40"/>
      <c r="K842" s="40"/>
      <c r="L842" s="44"/>
      <c r="M842" s="220"/>
      <c r="N842" s="221"/>
      <c r="O842" s="84"/>
      <c r="P842" s="84"/>
      <c r="Q842" s="84"/>
      <c r="R842" s="84"/>
      <c r="S842" s="84"/>
      <c r="T842" s="85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T842" s="17" t="s">
        <v>160</v>
      </c>
      <c r="AU842" s="17" t="s">
        <v>82</v>
      </c>
    </row>
    <row r="843" s="14" customFormat="1">
      <c r="A843" s="14"/>
      <c r="B843" s="236"/>
      <c r="C843" s="237"/>
      <c r="D843" s="217" t="s">
        <v>147</v>
      </c>
      <c r="E843" s="238" t="s">
        <v>19</v>
      </c>
      <c r="F843" s="239" t="s">
        <v>1200</v>
      </c>
      <c r="G843" s="237"/>
      <c r="H843" s="238" t="s">
        <v>19</v>
      </c>
      <c r="I843" s="240"/>
      <c r="J843" s="237"/>
      <c r="K843" s="237"/>
      <c r="L843" s="241"/>
      <c r="M843" s="242"/>
      <c r="N843" s="243"/>
      <c r="O843" s="243"/>
      <c r="P843" s="243"/>
      <c r="Q843" s="243"/>
      <c r="R843" s="243"/>
      <c r="S843" s="243"/>
      <c r="T843" s="24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45" t="s">
        <v>147</v>
      </c>
      <c r="AU843" s="245" t="s">
        <v>82</v>
      </c>
      <c r="AV843" s="14" t="s">
        <v>80</v>
      </c>
      <c r="AW843" s="14" t="s">
        <v>33</v>
      </c>
      <c r="AX843" s="14" t="s">
        <v>72</v>
      </c>
      <c r="AY843" s="245" t="s">
        <v>134</v>
      </c>
    </row>
    <row r="844" s="13" customFormat="1">
      <c r="A844" s="13"/>
      <c r="B844" s="224"/>
      <c r="C844" s="225"/>
      <c r="D844" s="217" t="s">
        <v>147</v>
      </c>
      <c r="E844" s="226" t="s">
        <v>19</v>
      </c>
      <c r="F844" s="227" t="s">
        <v>1236</v>
      </c>
      <c r="G844" s="225"/>
      <c r="H844" s="228">
        <v>534.24000000000001</v>
      </c>
      <c r="I844" s="229"/>
      <c r="J844" s="225"/>
      <c r="K844" s="225"/>
      <c r="L844" s="230"/>
      <c r="M844" s="231"/>
      <c r="N844" s="232"/>
      <c r="O844" s="232"/>
      <c r="P844" s="232"/>
      <c r="Q844" s="232"/>
      <c r="R844" s="232"/>
      <c r="S844" s="232"/>
      <c r="T844" s="23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34" t="s">
        <v>147</v>
      </c>
      <c r="AU844" s="234" t="s">
        <v>82</v>
      </c>
      <c r="AV844" s="13" t="s">
        <v>82</v>
      </c>
      <c r="AW844" s="13" t="s">
        <v>33</v>
      </c>
      <c r="AX844" s="13" t="s">
        <v>72</v>
      </c>
      <c r="AY844" s="234" t="s">
        <v>134</v>
      </c>
    </row>
    <row r="845" s="13" customFormat="1">
      <c r="A845" s="13"/>
      <c r="B845" s="224"/>
      <c r="C845" s="225"/>
      <c r="D845" s="217" t="s">
        <v>147</v>
      </c>
      <c r="E845" s="226" t="s">
        <v>19</v>
      </c>
      <c r="F845" s="227" t="s">
        <v>1237</v>
      </c>
      <c r="G845" s="225"/>
      <c r="H845" s="228">
        <v>23.039999999999999</v>
      </c>
      <c r="I845" s="229"/>
      <c r="J845" s="225"/>
      <c r="K845" s="225"/>
      <c r="L845" s="230"/>
      <c r="M845" s="231"/>
      <c r="N845" s="232"/>
      <c r="O845" s="232"/>
      <c r="P845" s="232"/>
      <c r="Q845" s="232"/>
      <c r="R845" s="232"/>
      <c r="S845" s="232"/>
      <c r="T845" s="23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34" t="s">
        <v>147</v>
      </c>
      <c r="AU845" s="234" t="s">
        <v>82</v>
      </c>
      <c r="AV845" s="13" t="s">
        <v>82</v>
      </c>
      <c r="AW845" s="13" t="s">
        <v>33</v>
      </c>
      <c r="AX845" s="13" t="s">
        <v>72</v>
      </c>
      <c r="AY845" s="234" t="s">
        <v>134</v>
      </c>
    </row>
    <row r="846" s="13" customFormat="1">
      <c r="A846" s="13"/>
      <c r="B846" s="224"/>
      <c r="C846" s="225"/>
      <c r="D846" s="217" t="s">
        <v>147</v>
      </c>
      <c r="E846" s="226" t="s">
        <v>19</v>
      </c>
      <c r="F846" s="227" t="s">
        <v>1238</v>
      </c>
      <c r="G846" s="225"/>
      <c r="H846" s="228">
        <v>20.16</v>
      </c>
      <c r="I846" s="229"/>
      <c r="J846" s="225"/>
      <c r="K846" s="225"/>
      <c r="L846" s="230"/>
      <c r="M846" s="231"/>
      <c r="N846" s="232"/>
      <c r="O846" s="232"/>
      <c r="P846" s="232"/>
      <c r="Q846" s="232"/>
      <c r="R846" s="232"/>
      <c r="S846" s="232"/>
      <c r="T846" s="23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34" t="s">
        <v>147</v>
      </c>
      <c r="AU846" s="234" t="s">
        <v>82</v>
      </c>
      <c r="AV846" s="13" t="s">
        <v>82</v>
      </c>
      <c r="AW846" s="13" t="s">
        <v>33</v>
      </c>
      <c r="AX846" s="13" t="s">
        <v>72</v>
      </c>
      <c r="AY846" s="234" t="s">
        <v>134</v>
      </c>
    </row>
    <row r="847" s="14" customFormat="1">
      <c r="A847" s="14"/>
      <c r="B847" s="236"/>
      <c r="C847" s="237"/>
      <c r="D847" s="217" t="s">
        <v>147</v>
      </c>
      <c r="E847" s="238" t="s">
        <v>19</v>
      </c>
      <c r="F847" s="239" t="s">
        <v>1246</v>
      </c>
      <c r="G847" s="237"/>
      <c r="H847" s="238" t="s">
        <v>19</v>
      </c>
      <c r="I847" s="240"/>
      <c r="J847" s="237"/>
      <c r="K847" s="237"/>
      <c r="L847" s="241"/>
      <c r="M847" s="242"/>
      <c r="N847" s="243"/>
      <c r="O847" s="243"/>
      <c r="P847" s="243"/>
      <c r="Q847" s="243"/>
      <c r="R847" s="243"/>
      <c r="S847" s="243"/>
      <c r="T847" s="24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45" t="s">
        <v>147</v>
      </c>
      <c r="AU847" s="245" t="s">
        <v>82</v>
      </c>
      <c r="AV847" s="14" t="s">
        <v>80</v>
      </c>
      <c r="AW847" s="14" t="s">
        <v>33</v>
      </c>
      <c r="AX847" s="14" t="s">
        <v>72</v>
      </c>
      <c r="AY847" s="245" t="s">
        <v>134</v>
      </c>
    </row>
    <row r="848" s="13" customFormat="1">
      <c r="A848" s="13"/>
      <c r="B848" s="224"/>
      <c r="C848" s="225"/>
      <c r="D848" s="217" t="s">
        <v>147</v>
      </c>
      <c r="E848" s="226" t="s">
        <v>19</v>
      </c>
      <c r="F848" s="227" t="s">
        <v>1247</v>
      </c>
      <c r="G848" s="225"/>
      <c r="H848" s="228">
        <v>395.16000000000002</v>
      </c>
      <c r="I848" s="229"/>
      <c r="J848" s="225"/>
      <c r="K848" s="225"/>
      <c r="L848" s="230"/>
      <c r="M848" s="231"/>
      <c r="N848" s="232"/>
      <c r="O848" s="232"/>
      <c r="P848" s="232"/>
      <c r="Q848" s="232"/>
      <c r="R848" s="232"/>
      <c r="S848" s="232"/>
      <c r="T848" s="23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34" t="s">
        <v>147</v>
      </c>
      <c r="AU848" s="234" t="s">
        <v>82</v>
      </c>
      <c r="AV848" s="13" t="s">
        <v>82</v>
      </c>
      <c r="AW848" s="13" t="s">
        <v>33</v>
      </c>
      <c r="AX848" s="13" t="s">
        <v>72</v>
      </c>
      <c r="AY848" s="234" t="s">
        <v>134</v>
      </c>
    </row>
    <row r="849" s="13" customFormat="1">
      <c r="A849" s="13"/>
      <c r="B849" s="224"/>
      <c r="C849" s="225"/>
      <c r="D849" s="217" t="s">
        <v>147</v>
      </c>
      <c r="E849" s="226" t="s">
        <v>19</v>
      </c>
      <c r="F849" s="227" t="s">
        <v>1248</v>
      </c>
      <c r="G849" s="225"/>
      <c r="H849" s="228">
        <v>2.6850000000000001</v>
      </c>
      <c r="I849" s="229"/>
      <c r="J849" s="225"/>
      <c r="K849" s="225"/>
      <c r="L849" s="230"/>
      <c r="M849" s="231"/>
      <c r="N849" s="232"/>
      <c r="O849" s="232"/>
      <c r="P849" s="232"/>
      <c r="Q849" s="232"/>
      <c r="R849" s="232"/>
      <c r="S849" s="232"/>
      <c r="T849" s="23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34" t="s">
        <v>147</v>
      </c>
      <c r="AU849" s="234" t="s">
        <v>82</v>
      </c>
      <c r="AV849" s="13" t="s">
        <v>82</v>
      </c>
      <c r="AW849" s="13" t="s">
        <v>33</v>
      </c>
      <c r="AX849" s="13" t="s">
        <v>72</v>
      </c>
      <c r="AY849" s="234" t="s">
        <v>134</v>
      </c>
    </row>
    <row r="850" s="13" customFormat="1">
      <c r="A850" s="13"/>
      <c r="B850" s="224"/>
      <c r="C850" s="225"/>
      <c r="D850" s="217" t="s">
        <v>147</v>
      </c>
      <c r="E850" s="225"/>
      <c r="F850" s="227" t="s">
        <v>1254</v>
      </c>
      <c r="G850" s="225"/>
      <c r="H850" s="228">
        <v>1053.308</v>
      </c>
      <c r="I850" s="229"/>
      <c r="J850" s="225"/>
      <c r="K850" s="225"/>
      <c r="L850" s="230"/>
      <c r="M850" s="231"/>
      <c r="N850" s="232"/>
      <c r="O850" s="232"/>
      <c r="P850" s="232"/>
      <c r="Q850" s="232"/>
      <c r="R850" s="232"/>
      <c r="S850" s="232"/>
      <c r="T850" s="23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34" t="s">
        <v>147</v>
      </c>
      <c r="AU850" s="234" t="s">
        <v>82</v>
      </c>
      <c r="AV850" s="13" t="s">
        <v>82</v>
      </c>
      <c r="AW850" s="13" t="s">
        <v>4</v>
      </c>
      <c r="AX850" s="13" t="s">
        <v>80</v>
      </c>
      <c r="AY850" s="234" t="s">
        <v>134</v>
      </c>
    </row>
    <row r="851" s="2" customFormat="1" ht="14.4" customHeight="1">
      <c r="A851" s="38"/>
      <c r="B851" s="39"/>
      <c r="C851" s="246" t="s">
        <v>1255</v>
      </c>
      <c r="D851" s="246" t="s">
        <v>293</v>
      </c>
      <c r="E851" s="247" t="s">
        <v>1256</v>
      </c>
      <c r="F851" s="248" t="s">
        <v>1257</v>
      </c>
      <c r="G851" s="249" t="s">
        <v>1258</v>
      </c>
      <c r="H851" s="250">
        <v>3</v>
      </c>
      <c r="I851" s="251"/>
      <c r="J851" s="252">
        <f>ROUND(I851*H851,2)</f>
        <v>0</v>
      </c>
      <c r="K851" s="248" t="s">
        <v>140</v>
      </c>
      <c r="L851" s="253"/>
      <c r="M851" s="254" t="s">
        <v>19</v>
      </c>
      <c r="N851" s="255" t="s">
        <v>43</v>
      </c>
      <c r="O851" s="84"/>
      <c r="P851" s="213">
        <f>O851*H851</f>
        <v>0</v>
      </c>
      <c r="Q851" s="213">
        <v>0.0011199999999999999</v>
      </c>
      <c r="R851" s="213">
        <f>Q851*H851</f>
        <v>0.0033599999999999997</v>
      </c>
      <c r="S851" s="213">
        <v>0</v>
      </c>
      <c r="T851" s="214">
        <f>S851*H851</f>
        <v>0</v>
      </c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R851" s="215" t="s">
        <v>371</v>
      </c>
      <c r="AT851" s="215" t="s">
        <v>293</v>
      </c>
      <c r="AU851" s="215" t="s">
        <v>82</v>
      </c>
      <c r="AY851" s="17" t="s">
        <v>134</v>
      </c>
      <c r="BE851" s="216">
        <f>IF(N851="základní",J851,0)</f>
        <v>0</v>
      </c>
      <c r="BF851" s="216">
        <f>IF(N851="snížená",J851,0)</f>
        <v>0</v>
      </c>
      <c r="BG851" s="216">
        <f>IF(N851="zákl. přenesená",J851,0)</f>
        <v>0</v>
      </c>
      <c r="BH851" s="216">
        <f>IF(N851="sníž. přenesená",J851,0)</f>
        <v>0</v>
      </c>
      <c r="BI851" s="216">
        <f>IF(N851="nulová",J851,0)</f>
        <v>0</v>
      </c>
      <c r="BJ851" s="17" t="s">
        <v>80</v>
      </c>
      <c r="BK851" s="216">
        <f>ROUND(I851*H851,2)</f>
        <v>0</v>
      </c>
      <c r="BL851" s="17" t="s">
        <v>244</v>
      </c>
      <c r="BM851" s="215" t="s">
        <v>1259</v>
      </c>
    </row>
    <row r="852" s="2" customFormat="1">
      <c r="A852" s="38"/>
      <c r="B852" s="39"/>
      <c r="C852" s="40"/>
      <c r="D852" s="217" t="s">
        <v>143</v>
      </c>
      <c r="E852" s="40"/>
      <c r="F852" s="218" t="s">
        <v>1257</v>
      </c>
      <c r="G852" s="40"/>
      <c r="H852" s="40"/>
      <c r="I852" s="219"/>
      <c r="J852" s="40"/>
      <c r="K852" s="40"/>
      <c r="L852" s="44"/>
      <c r="M852" s="220"/>
      <c r="N852" s="221"/>
      <c r="O852" s="84"/>
      <c r="P852" s="84"/>
      <c r="Q852" s="84"/>
      <c r="R852" s="84"/>
      <c r="S852" s="84"/>
      <c r="T852" s="85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T852" s="17" t="s">
        <v>143</v>
      </c>
      <c r="AU852" s="17" t="s">
        <v>82</v>
      </c>
    </row>
    <row r="853" s="2" customFormat="1" ht="22.2" customHeight="1">
      <c r="A853" s="38"/>
      <c r="B853" s="39"/>
      <c r="C853" s="204" t="s">
        <v>1260</v>
      </c>
      <c r="D853" s="204" t="s">
        <v>136</v>
      </c>
      <c r="E853" s="205" t="s">
        <v>1261</v>
      </c>
      <c r="F853" s="206" t="s">
        <v>1262</v>
      </c>
      <c r="G853" s="207" t="s">
        <v>139</v>
      </c>
      <c r="H853" s="208">
        <v>33</v>
      </c>
      <c r="I853" s="209"/>
      <c r="J853" s="210">
        <f>ROUND(I853*H853,2)</f>
        <v>0</v>
      </c>
      <c r="K853" s="206" t="s">
        <v>19</v>
      </c>
      <c r="L853" s="44"/>
      <c r="M853" s="211" t="s">
        <v>19</v>
      </c>
      <c r="N853" s="212" t="s">
        <v>43</v>
      </c>
      <c r="O853" s="84"/>
      <c r="P853" s="213">
        <f>O853*H853</f>
        <v>0</v>
      </c>
      <c r="Q853" s="213">
        <v>4.0000000000000003E-05</v>
      </c>
      <c r="R853" s="213">
        <f>Q853*H853</f>
        <v>0.0013200000000000002</v>
      </c>
      <c r="S853" s="213">
        <v>0</v>
      </c>
      <c r="T853" s="214">
        <f>S853*H853</f>
        <v>0</v>
      </c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R853" s="215" t="s">
        <v>141</v>
      </c>
      <c r="AT853" s="215" t="s">
        <v>136</v>
      </c>
      <c r="AU853" s="215" t="s">
        <v>82</v>
      </c>
      <c r="AY853" s="17" t="s">
        <v>134</v>
      </c>
      <c r="BE853" s="216">
        <f>IF(N853="základní",J853,0)</f>
        <v>0</v>
      </c>
      <c r="BF853" s="216">
        <f>IF(N853="snížená",J853,0)</f>
        <v>0</v>
      </c>
      <c r="BG853" s="216">
        <f>IF(N853="zákl. přenesená",J853,0)</f>
        <v>0</v>
      </c>
      <c r="BH853" s="216">
        <f>IF(N853="sníž. přenesená",J853,0)</f>
        <v>0</v>
      </c>
      <c r="BI853" s="216">
        <f>IF(N853="nulová",J853,0)</f>
        <v>0</v>
      </c>
      <c r="BJ853" s="17" t="s">
        <v>80</v>
      </c>
      <c r="BK853" s="216">
        <f>ROUND(I853*H853,2)</f>
        <v>0</v>
      </c>
      <c r="BL853" s="17" t="s">
        <v>141</v>
      </c>
      <c r="BM853" s="215" t="s">
        <v>1263</v>
      </c>
    </row>
    <row r="854" s="2" customFormat="1">
      <c r="A854" s="38"/>
      <c r="B854" s="39"/>
      <c r="C854" s="40"/>
      <c r="D854" s="217" t="s">
        <v>143</v>
      </c>
      <c r="E854" s="40"/>
      <c r="F854" s="218" t="s">
        <v>1264</v>
      </c>
      <c r="G854" s="40"/>
      <c r="H854" s="40"/>
      <c r="I854" s="219"/>
      <c r="J854" s="40"/>
      <c r="K854" s="40"/>
      <c r="L854" s="44"/>
      <c r="M854" s="220"/>
      <c r="N854" s="221"/>
      <c r="O854" s="84"/>
      <c r="P854" s="84"/>
      <c r="Q854" s="84"/>
      <c r="R854" s="84"/>
      <c r="S854" s="84"/>
      <c r="T854" s="85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T854" s="17" t="s">
        <v>143</v>
      </c>
      <c r="AU854" s="17" t="s">
        <v>82</v>
      </c>
    </row>
    <row r="855" s="2" customFormat="1">
      <c r="A855" s="38"/>
      <c r="B855" s="39"/>
      <c r="C855" s="40"/>
      <c r="D855" s="217" t="s">
        <v>160</v>
      </c>
      <c r="E855" s="40"/>
      <c r="F855" s="235" t="s">
        <v>1265</v>
      </c>
      <c r="G855" s="40"/>
      <c r="H855" s="40"/>
      <c r="I855" s="219"/>
      <c r="J855" s="40"/>
      <c r="K855" s="40"/>
      <c r="L855" s="44"/>
      <c r="M855" s="220"/>
      <c r="N855" s="221"/>
      <c r="O855" s="84"/>
      <c r="P855" s="84"/>
      <c r="Q855" s="84"/>
      <c r="R855" s="84"/>
      <c r="S855" s="84"/>
      <c r="T855" s="85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T855" s="17" t="s">
        <v>160</v>
      </c>
      <c r="AU855" s="17" t="s">
        <v>82</v>
      </c>
    </row>
    <row r="856" s="14" customFormat="1">
      <c r="A856" s="14"/>
      <c r="B856" s="236"/>
      <c r="C856" s="237"/>
      <c r="D856" s="217" t="s">
        <v>147</v>
      </c>
      <c r="E856" s="238" t="s">
        <v>19</v>
      </c>
      <c r="F856" s="239" t="s">
        <v>1200</v>
      </c>
      <c r="G856" s="237"/>
      <c r="H856" s="238" t="s">
        <v>19</v>
      </c>
      <c r="I856" s="240"/>
      <c r="J856" s="237"/>
      <c r="K856" s="237"/>
      <c r="L856" s="241"/>
      <c r="M856" s="242"/>
      <c r="N856" s="243"/>
      <c r="O856" s="243"/>
      <c r="P856" s="243"/>
      <c r="Q856" s="243"/>
      <c r="R856" s="243"/>
      <c r="S856" s="243"/>
      <c r="T856" s="24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45" t="s">
        <v>147</v>
      </c>
      <c r="AU856" s="245" t="s">
        <v>82</v>
      </c>
      <c r="AV856" s="14" t="s">
        <v>80</v>
      </c>
      <c r="AW856" s="14" t="s">
        <v>33</v>
      </c>
      <c r="AX856" s="14" t="s">
        <v>72</v>
      </c>
      <c r="AY856" s="245" t="s">
        <v>134</v>
      </c>
    </row>
    <row r="857" s="13" customFormat="1">
      <c r="A857" s="13"/>
      <c r="B857" s="224"/>
      <c r="C857" s="225"/>
      <c r="D857" s="217" t="s">
        <v>147</v>
      </c>
      <c r="E857" s="226" t="s">
        <v>19</v>
      </c>
      <c r="F857" s="227" t="s">
        <v>1266</v>
      </c>
      <c r="G857" s="225"/>
      <c r="H857" s="228">
        <v>24</v>
      </c>
      <c r="I857" s="229"/>
      <c r="J857" s="225"/>
      <c r="K857" s="225"/>
      <c r="L857" s="230"/>
      <c r="M857" s="231"/>
      <c r="N857" s="232"/>
      <c r="O857" s="232"/>
      <c r="P857" s="232"/>
      <c r="Q857" s="232"/>
      <c r="R857" s="232"/>
      <c r="S857" s="232"/>
      <c r="T857" s="23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34" t="s">
        <v>147</v>
      </c>
      <c r="AU857" s="234" t="s">
        <v>82</v>
      </c>
      <c r="AV857" s="13" t="s">
        <v>82</v>
      </c>
      <c r="AW857" s="13" t="s">
        <v>33</v>
      </c>
      <c r="AX857" s="13" t="s">
        <v>72</v>
      </c>
      <c r="AY857" s="234" t="s">
        <v>134</v>
      </c>
    </row>
    <row r="858" s="13" customFormat="1">
      <c r="A858" s="13"/>
      <c r="B858" s="224"/>
      <c r="C858" s="225"/>
      <c r="D858" s="217" t="s">
        <v>147</v>
      </c>
      <c r="E858" s="226" t="s">
        <v>19</v>
      </c>
      <c r="F858" s="227" t="s">
        <v>1267</v>
      </c>
      <c r="G858" s="225"/>
      <c r="H858" s="228">
        <v>9</v>
      </c>
      <c r="I858" s="229"/>
      <c r="J858" s="225"/>
      <c r="K858" s="225"/>
      <c r="L858" s="230"/>
      <c r="M858" s="231"/>
      <c r="N858" s="232"/>
      <c r="O858" s="232"/>
      <c r="P858" s="232"/>
      <c r="Q858" s="232"/>
      <c r="R858" s="232"/>
      <c r="S858" s="232"/>
      <c r="T858" s="23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34" t="s">
        <v>147</v>
      </c>
      <c r="AU858" s="234" t="s">
        <v>82</v>
      </c>
      <c r="AV858" s="13" t="s">
        <v>82</v>
      </c>
      <c r="AW858" s="13" t="s">
        <v>33</v>
      </c>
      <c r="AX858" s="13" t="s">
        <v>72</v>
      </c>
      <c r="AY858" s="234" t="s">
        <v>134</v>
      </c>
    </row>
    <row r="859" s="2" customFormat="1" ht="19.8" customHeight="1">
      <c r="A859" s="38"/>
      <c r="B859" s="39"/>
      <c r="C859" s="204" t="s">
        <v>1268</v>
      </c>
      <c r="D859" s="204" t="s">
        <v>136</v>
      </c>
      <c r="E859" s="205" t="s">
        <v>1269</v>
      </c>
      <c r="F859" s="206" t="s">
        <v>1270</v>
      </c>
      <c r="G859" s="207" t="s">
        <v>139</v>
      </c>
      <c r="H859" s="208">
        <v>33</v>
      </c>
      <c r="I859" s="209"/>
      <c r="J859" s="210">
        <f>ROUND(I859*H859,2)</f>
        <v>0</v>
      </c>
      <c r="K859" s="206" t="s">
        <v>140</v>
      </c>
      <c r="L859" s="44"/>
      <c r="M859" s="211" t="s">
        <v>19</v>
      </c>
      <c r="N859" s="212" t="s">
        <v>43</v>
      </c>
      <c r="O859" s="84"/>
      <c r="P859" s="213">
        <f>O859*H859</f>
        <v>0</v>
      </c>
      <c r="Q859" s="213">
        <v>0.00012999999999999999</v>
      </c>
      <c r="R859" s="213">
        <f>Q859*H859</f>
        <v>0.0042899999999999995</v>
      </c>
      <c r="S859" s="213">
        <v>0</v>
      </c>
      <c r="T859" s="214">
        <f>S859*H859</f>
        <v>0</v>
      </c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R859" s="215" t="s">
        <v>141</v>
      </c>
      <c r="AT859" s="215" t="s">
        <v>136</v>
      </c>
      <c r="AU859" s="215" t="s">
        <v>82</v>
      </c>
      <c r="AY859" s="17" t="s">
        <v>134</v>
      </c>
      <c r="BE859" s="216">
        <f>IF(N859="základní",J859,0)</f>
        <v>0</v>
      </c>
      <c r="BF859" s="216">
        <f>IF(N859="snížená",J859,0)</f>
        <v>0</v>
      </c>
      <c r="BG859" s="216">
        <f>IF(N859="zákl. přenesená",J859,0)</f>
        <v>0</v>
      </c>
      <c r="BH859" s="216">
        <f>IF(N859="sníž. přenesená",J859,0)</f>
        <v>0</v>
      </c>
      <c r="BI859" s="216">
        <f>IF(N859="nulová",J859,0)</f>
        <v>0</v>
      </c>
      <c r="BJ859" s="17" t="s">
        <v>80</v>
      </c>
      <c r="BK859" s="216">
        <f>ROUND(I859*H859,2)</f>
        <v>0</v>
      </c>
      <c r="BL859" s="17" t="s">
        <v>141</v>
      </c>
      <c r="BM859" s="215" t="s">
        <v>1271</v>
      </c>
    </row>
    <row r="860" s="2" customFormat="1">
      <c r="A860" s="38"/>
      <c r="B860" s="39"/>
      <c r="C860" s="40"/>
      <c r="D860" s="217" t="s">
        <v>143</v>
      </c>
      <c r="E860" s="40"/>
      <c r="F860" s="218" t="s">
        <v>1272</v>
      </c>
      <c r="G860" s="40"/>
      <c r="H860" s="40"/>
      <c r="I860" s="219"/>
      <c r="J860" s="40"/>
      <c r="K860" s="40"/>
      <c r="L860" s="44"/>
      <c r="M860" s="220"/>
      <c r="N860" s="221"/>
      <c r="O860" s="84"/>
      <c r="P860" s="84"/>
      <c r="Q860" s="84"/>
      <c r="R860" s="84"/>
      <c r="S860" s="84"/>
      <c r="T860" s="85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T860" s="17" t="s">
        <v>143</v>
      </c>
      <c r="AU860" s="17" t="s">
        <v>82</v>
      </c>
    </row>
    <row r="861" s="2" customFormat="1">
      <c r="A861" s="38"/>
      <c r="B861" s="39"/>
      <c r="C861" s="40"/>
      <c r="D861" s="222" t="s">
        <v>145</v>
      </c>
      <c r="E861" s="40"/>
      <c r="F861" s="223" t="s">
        <v>1273</v>
      </c>
      <c r="G861" s="40"/>
      <c r="H861" s="40"/>
      <c r="I861" s="219"/>
      <c r="J861" s="40"/>
      <c r="K861" s="40"/>
      <c r="L861" s="44"/>
      <c r="M861" s="220"/>
      <c r="N861" s="221"/>
      <c r="O861" s="84"/>
      <c r="P861" s="84"/>
      <c r="Q861" s="84"/>
      <c r="R861" s="84"/>
      <c r="S861" s="84"/>
      <c r="T861" s="85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T861" s="17" t="s">
        <v>145</v>
      </c>
      <c r="AU861" s="17" t="s">
        <v>82</v>
      </c>
    </row>
    <row r="862" s="2" customFormat="1" ht="22.2" customHeight="1">
      <c r="A862" s="38"/>
      <c r="B862" s="39"/>
      <c r="C862" s="204" t="s">
        <v>1274</v>
      </c>
      <c r="D862" s="204" t="s">
        <v>136</v>
      </c>
      <c r="E862" s="205" t="s">
        <v>1275</v>
      </c>
      <c r="F862" s="206" t="s">
        <v>1276</v>
      </c>
      <c r="G862" s="207" t="s">
        <v>195</v>
      </c>
      <c r="H862" s="208">
        <v>1.891</v>
      </c>
      <c r="I862" s="209"/>
      <c r="J862" s="210">
        <f>ROUND(I862*H862,2)</f>
        <v>0</v>
      </c>
      <c r="K862" s="206" t="s">
        <v>140</v>
      </c>
      <c r="L862" s="44"/>
      <c r="M862" s="211" t="s">
        <v>19</v>
      </c>
      <c r="N862" s="212" t="s">
        <v>43</v>
      </c>
      <c r="O862" s="84"/>
      <c r="P862" s="213">
        <f>O862*H862</f>
        <v>0</v>
      </c>
      <c r="Q862" s="213">
        <v>0</v>
      </c>
      <c r="R862" s="213">
        <f>Q862*H862</f>
        <v>0</v>
      </c>
      <c r="S862" s="213">
        <v>0</v>
      </c>
      <c r="T862" s="214">
        <f>S862*H862</f>
        <v>0</v>
      </c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R862" s="215" t="s">
        <v>244</v>
      </c>
      <c r="AT862" s="215" t="s">
        <v>136</v>
      </c>
      <c r="AU862" s="215" t="s">
        <v>82</v>
      </c>
      <c r="AY862" s="17" t="s">
        <v>134</v>
      </c>
      <c r="BE862" s="216">
        <f>IF(N862="základní",J862,0)</f>
        <v>0</v>
      </c>
      <c r="BF862" s="216">
        <f>IF(N862="snížená",J862,0)</f>
        <v>0</v>
      </c>
      <c r="BG862" s="216">
        <f>IF(N862="zákl. přenesená",J862,0)</f>
        <v>0</v>
      </c>
      <c r="BH862" s="216">
        <f>IF(N862="sníž. přenesená",J862,0)</f>
        <v>0</v>
      </c>
      <c r="BI862" s="216">
        <f>IF(N862="nulová",J862,0)</f>
        <v>0</v>
      </c>
      <c r="BJ862" s="17" t="s">
        <v>80</v>
      </c>
      <c r="BK862" s="216">
        <f>ROUND(I862*H862,2)</f>
        <v>0</v>
      </c>
      <c r="BL862" s="17" t="s">
        <v>244</v>
      </c>
      <c r="BM862" s="215" t="s">
        <v>1277</v>
      </c>
    </row>
    <row r="863" s="2" customFormat="1">
      <c r="A863" s="38"/>
      <c r="B863" s="39"/>
      <c r="C863" s="40"/>
      <c r="D863" s="217" t="s">
        <v>143</v>
      </c>
      <c r="E863" s="40"/>
      <c r="F863" s="218" t="s">
        <v>1278</v>
      </c>
      <c r="G863" s="40"/>
      <c r="H863" s="40"/>
      <c r="I863" s="219"/>
      <c r="J863" s="40"/>
      <c r="K863" s="40"/>
      <c r="L863" s="44"/>
      <c r="M863" s="220"/>
      <c r="N863" s="221"/>
      <c r="O863" s="84"/>
      <c r="P863" s="84"/>
      <c r="Q863" s="84"/>
      <c r="R863" s="84"/>
      <c r="S863" s="84"/>
      <c r="T863" s="85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T863" s="17" t="s">
        <v>143</v>
      </c>
      <c r="AU863" s="17" t="s">
        <v>82</v>
      </c>
    </row>
    <row r="864" s="2" customFormat="1">
      <c r="A864" s="38"/>
      <c r="B864" s="39"/>
      <c r="C864" s="40"/>
      <c r="D864" s="222" t="s">
        <v>145</v>
      </c>
      <c r="E864" s="40"/>
      <c r="F864" s="223" t="s">
        <v>1279</v>
      </c>
      <c r="G864" s="40"/>
      <c r="H864" s="40"/>
      <c r="I864" s="219"/>
      <c r="J864" s="40"/>
      <c r="K864" s="40"/>
      <c r="L864" s="44"/>
      <c r="M864" s="220"/>
      <c r="N864" s="221"/>
      <c r="O864" s="84"/>
      <c r="P864" s="84"/>
      <c r="Q864" s="84"/>
      <c r="R864" s="84"/>
      <c r="S864" s="84"/>
      <c r="T864" s="85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T864" s="17" t="s">
        <v>145</v>
      </c>
      <c r="AU864" s="17" t="s">
        <v>82</v>
      </c>
    </row>
    <row r="865" s="12" customFormat="1" ht="22.8" customHeight="1">
      <c r="A865" s="12"/>
      <c r="B865" s="188"/>
      <c r="C865" s="189"/>
      <c r="D865" s="190" t="s">
        <v>71</v>
      </c>
      <c r="E865" s="202" t="s">
        <v>1280</v>
      </c>
      <c r="F865" s="202" t="s">
        <v>1281</v>
      </c>
      <c r="G865" s="189"/>
      <c r="H865" s="189"/>
      <c r="I865" s="192"/>
      <c r="J865" s="203">
        <f>BK865</f>
        <v>0</v>
      </c>
      <c r="K865" s="189"/>
      <c r="L865" s="194"/>
      <c r="M865" s="195"/>
      <c r="N865" s="196"/>
      <c r="O865" s="196"/>
      <c r="P865" s="197">
        <f>SUM(P866:P893)</f>
        <v>0</v>
      </c>
      <c r="Q865" s="196"/>
      <c r="R865" s="197">
        <f>SUM(R866:R893)</f>
        <v>0.09035</v>
      </c>
      <c r="S865" s="196"/>
      <c r="T865" s="198">
        <f>SUM(T866:T893)</f>
        <v>0.11472499999999999</v>
      </c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R865" s="199" t="s">
        <v>82</v>
      </c>
      <c r="AT865" s="200" t="s">
        <v>71</v>
      </c>
      <c r="AU865" s="200" t="s">
        <v>80</v>
      </c>
      <c r="AY865" s="199" t="s">
        <v>134</v>
      </c>
      <c r="BK865" s="201">
        <f>SUM(BK866:BK893)</f>
        <v>0</v>
      </c>
    </row>
    <row r="866" s="2" customFormat="1" ht="14.4" customHeight="1">
      <c r="A866" s="38"/>
      <c r="B866" s="39"/>
      <c r="C866" s="204" t="s">
        <v>1282</v>
      </c>
      <c r="D866" s="204" t="s">
        <v>136</v>
      </c>
      <c r="E866" s="205" t="s">
        <v>1283</v>
      </c>
      <c r="F866" s="206" t="s">
        <v>1284</v>
      </c>
      <c r="G866" s="207" t="s">
        <v>217</v>
      </c>
      <c r="H866" s="208">
        <v>3.25</v>
      </c>
      <c r="I866" s="209"/>
      <c r="J866" s="210">
        <f>ROUND(I866*H866,2)</f>
        <v>0</v>
      </c>
      <c r="K866" s="206" t="s">
        <v>140</v>
      </c>
      <c r="L866" s="44"/>
      <c r="M866" s="211" t="s">
        <v>19</v>
      </c>
      <c r="N866" s="212" t="s">
        <v>43</v>
      </c>
      <c r="O866" s="84"/>
      <c r="P866" s="213">
        <f>O866*H866</f>
        <v>0</v>
      </c>
      <c r="Q866" s="213">
        <v>0</v>
      </c>
      <c r="R866" s="213">
        <f>Q866*H866</f>
        <v>0</v>
      </c>
      <c r="S866" s="213">
        <v>0.035299999999999998</v>
      </c>
      <c r="T866" s="214">
        <f>S866*H866</f>
        <v>0.11472499999999999</v>
      </c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R866" s="215" t="s">
        <v>244</v>
      </c>
      <c r="AT866" s="215" t="s">
        <v>136</v>
      </c>
      <c r="AU866" s="215" t="s">
        <v>82</v>
      </c>
      <c r="AY866" s="17" t="s">
        <v>134</v>
      </c>
      <c r="BE866" s="216">
        <f>IF(N866="základní",J866,0)</f>
        <v>0</v>
      </c>
      <c r="BF866" s="216">
        <f>IF(N866="snížená",J866,0)</f>
        <v>0</v>
      </c>
      <c r="BG866" s="216">
        <f>IF(N866="zákl. přenesená",J866,0)</f>
        <v>0</v>
      </c>
      <c r="BH866" s="216">
        <f>IF(N866="sníž. přenesená",J866,0)</f>
        <v>0</v>
      </c>
      <c r="BI866" s="216">
        <f>IF(N866="nulová",J866,0)</f>
        <v>0</v>
      </c>
      <c r="BJ866" s="17" t="s">
        <v>80</v>
      </c>
      <c r="BK866" s="216">
        <f>ROUND(I866*H866,2)</f>
        <v>0</v>
      </c>
      <c r="BL866" s="17" t="s">
        <v>244</v>
      </c>
      <c r="BM866" s="215" t="s">
        <v>1285</v>
      </c>
    </row>
    <row r="867" s="2" customFormat="1">
      <c r="A867" s="38"/>
      <c r="B867" s="39"/>
      <c r="C867" s="40"/>
      <c r="D867" s="217" t="s">
        <v>143</v>
      </c>
      <c r="E867" s="40"/>
      <c r="F867" s="218" t="s">
        <v>1284</v>
      </c>
      <c r="G867" s="40"/>
      <c r="H867" s="40"/>
      <c r="I867" s="219"/>
      <c r="J867" s="40"/>
      <c r="K867" s="40"/>
      <c r="L867" s="44"/>
      <c r="M867" s="220"/>
      <c r="N867" s="221"/>
      <c r="O867" s="84"/>
      <c r="P867" s="84"/>
      <c r="Q867" s="84"/>
      <c r="R867" s="84"/>
      <c r="S867" s="84"/>
      <c r="T867" s="85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T867" s="17" t="s">
        <v>143</v>
      </c>
      <c r="AU867" s="17" t="s">
        <v>82</v>
      </c>
    </row>
    <row r="868" s="2" customFormat="1">
      <c r="A868" s="38"/>
      <c r="B868" s="39"/>
      <c r="C868" s="40"/>
      <c r="D868" s="222" t="s">
        <v>145</v>
      </c>
      <c r="E868" s="40"/>
      <c r="F868" s="223" t="s">
        <v>1286</v>
      </c>
      <c r="G868" s="40"/>
      <c r="H868" s="40"/>
      <c r="I868" s="219"/>
      <c r="J868" s="40"/>
      <c r="K868" s="40"/>
      <c r="L868" s="44"/>
      <c r="M868" s="220"/>
      <c r="N868" s="221"/>
      <c r="O868" s="84"/>
      <c r="P868" s="84"/>
      <c r="Q868" s="84"/>
      <c r="R868" s="84"/>
      <c r="S868" s="84"/>
      <c r="T868" s="85"/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T868" s="17" t="s">
        <v>145</v>
      </c>
      <c r="AU868" s="17" t="s">
        <v>82</v>
      </c>
    </row>
    <row r="869" s="14" customFormat="1">
      <c r="A869" s="14"/>
      <c r="B869" s="236"/>
      <c r="C869" s="237"/>
      <c r="D869" s="217" t="s">
        <v>147</v>
      </c>
      <c r="E869" s="238" t="s">
        <v>19</v>
      </c>
      <c r="F869" s="239" t="s">
        <v>1287</v>
      </c>
      <c r="G869" s="237"/>
      <c r="H869" s="238" t="s">
        <v>19</v>
      </c>
      <c r="I869" s="240"/>
      <c r="J869" s="237"/>
      <c r="K869" s="237"/>
      <c r="L869" s="241"/>
      <c r="M869" s="242"/>
      <c r="N869" s="243"/>
      <c r="O869" s="243"/>
      <c r="P869" s="243"/>
      <c r="Q869" s="243"/>
      <c r="R869" s="243"/>
      <c r="S869" s="243"/>
      <c r="T869" s="24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T869" s="245" t="s">
        <v>147</v>
      </c>
      <c r="AU869" s="245" t="s">
        <v>82</v>
      </c>
      <c r="AV869" s="14" t="s">
        <v>80</v>
      </c>
      <c r="AW869" s="14" t="s">
        <v>33</v>
      </c>
      <c r="AX869" s="14" t="s">
        <v>72</v>
      </c>
      <c r="AY869" s="245" t="s">
        <v>134</v>
      </c>
    </row>
    <row r="870" s="13" customFormat="1">
      <c r="A870" s="13"/>
      <c r="B870" s="224"/>
      <c r="C870" s="225"/>
      <c r="D870" s="217" t="s">
        <v>147</v>
      </c>
      <c r="E870" s="226" t="s">
        <v>19</v>
      </c>
      <c r="F870" s="227" t="s">
        <v>1288</v>
      </c>
      <c r="G870" s="225"/>
      <c r="H870" s="228">
        <v>3.25</v>
      </c>
      <c r="I870" s="229"/>
      <c r="J870" s="225"/>
      <c r="K870" s="225"/>
      <c r="L870" s="230"/>
      <c r="M870" s="231"/>
      <c r="N870" s="232"/>
      <c r="O870" s="232"/>
      <c r="P870" s="232"/>
      <c r="Q870" s="232"/>
      <c r="R870" s="232"/>
      <c r="S870" s="232"/>
      <c r="T870" s="23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34" t="s">
        <v>147</v>
      </c>
      <c r="AU870" s="234" t="s">
        <v>82</v>
      </c>
      <c r="AV870" s="13" t="s">
        <v>82</v>
      </c>
      <c r="AW870" s="13" t="s">
        <v>33</v>
      </c>
      <c r="AX870" s="13" t="s">
        <v>72</v>
      </c>
      <c r="AY870" s="234" t="s">
        <v>134</v>
      </c>
    </row>
    <row r="871" s="2" customFormat="1" ht="14.4" customHeight="1">
      <c r="A871" s="38"/>
      <c r="B871" s="39"/>
      <c r="C871" s="204" t="s">
        <v>1289</v>
      </c>
      <c r="D871" s="204" t="s">
        <v>136</v>
      </c>
      <c r="E871" s="205" t="s">
        <v>1290</v>
      </c>
      <c r="F871" s="206" t="s">
        <v>1291</v>
      </c>
      <c r="G871" s="207" t="s">
        <v>217</v>
      </c>
      <c r="H871" s="208">
        <v>3.25</v>
      </c>
      <c r="I871" s="209"/>
      <c r="J871" s="210">
        <f>ROUND(I871*H871,2)</f>
        <v>0</v>
      </c>
      <c r="K871" s="206" t="s">
        <v>140</v>
      </c>
      <c r="L871" s="44"/>
      <c r="M871" s="211" t="s">
        <v>19</v>
      </c>
      <c r="N871" s="212" t="s">
        <v>43</v>
      </c>
      <c r="O871" s="84"/>
      <c r="P871" s="213">
        <f>O871*H871</f>
        <v>0</v>
      </c>
      <c r="Q871" s="213">
        <v>0</v>
      </c>
      <c r="R871" s="213">
        <f>Q871*H871</f>
        <v>0</v>
      </c>
      <c r="S871" s="213">
        <v>0</v>
      </c>
      <c r="T871" s="214">
        <f>S871*H871</f>
        <v>0</v>
      </c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R871" s="215" t="s">
        <v>244</v>
      </c>
      <c r="AT871" s="215" t="s">
        <v>136</v>
      </c>
      <c r="AU871" s="215" t="s">
        <v>82</v>
      </c>
      <c r="AY871" s="17" t="s">
        <v>134</v>
      </c>
      <c r="BE871" s="216">
        <f>IF(N871="základní",J871,0)</f>
        <v>0</v>
      </c>
      <c r="BF871" s="216">
        <f>IF(N871="snížená",J871,0)</f>
        <v>0</v>
      </c>
      <c r="BG871" s="216">
        <f>IF(N871="zákl. přenesená",J871,0)</f>
        <v>0</v>
      </c>
      <c r="BH871" s="216">
        <f>IF(N871="sníž. přenesená",J871,0)</f>
        <v>0</v>
      </c>
      <c r="BI871" s="216">
        <f>IF(N871="nulová",J871,0)</f>
        <v>0</v>
      </c>
      <c r="BJ871" s="17" t="s">
        <v>80</v>
      </c>
      <c r="BK871" s="216">
        <f>ROUND(I871*H871,2)</f>
        <v>0</v>
      </c>
      <c r="BL871" s="17" t="s">
        <v>244</v>
      </c>
      <c r="BM871" s="215" t="s">
        <v>1292</v>
      </c>
    </row>
    <row r="872" s="2" customFormat="1">
      <c r="A872" s="38"/>
      <c r="B872" s="39"/>
      <c r="C872" s="40"/>
      <c r="D872" s="217" t="s">
        <v>143</v>
      </c>
      <c r="E872" s="40"/>
      <c r="F872" s="218" t="s">
        <v>1293</v>
      </c>
      <c r="G872" s="40"/>
      <c r="H872" s="40"/>
      <c r="I872" s="219"/>
      <c r="J872" s="40"/>
      <c r="K872" s="40"/>
      <c r="L872" s="44"/>
      <c r="M872" s="220"/>
      <c r="N872" s="221"/>
      <c r="O872" s="84"/>
      <c r="P872" s="84"/>
      <c r="Q872" s="84"/>
      <c r="R872" s="84"/>
      <c r="S872" s="84"/>
      <c r="T872" s="85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T872" s="17" t="s">
        <v>143</v>
      </c>
      <c r="AU872" s="17" t="s">
        <v>82</v>
      </c>
    </row>
    <row r="873" s="2" customFormat="1">
      <c r="A873" s="38"/>
      <c r="B873" s="39"/>
      <c r="C873" s="40"/>
      <c r="D873" s="222" t="s">
        <v>145</v>
      </c>
      <c r="E873" s="40"/>
      <c r="F873" s="223" t="s">
        <v>1294</v>
      </c>
      <c r="G873" s="40"/>
      <c r="H873" s="40"/>
      <c r="I873" s="219"/>
      <c r="J873" s="40"/>
      <c r="K873" s="40"/>
      <c r="L873" s="44"/>
      <c r="M873" s="220"/>
      <c r="N873" s="221"/>
      <c r="O873" s="84"/>
      <c r="P873" s="84"/>
      <c r="Q873" s="84"/>
      <c r="R873" s="84"/>
      <c r="S873" s="84"/>
      <c r="T873" s="85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T873" s="17" t="s">
        <v>145</v>
      </c>
      <c r="AU873" s="17" t="s">
        <v>82</v>
      </c>
    </row>
    <row r="874" s="14" customFormat="1">
      <c r="A874" s="14"/>
      <c r="B874" s="236"/>
      <c r="C874" s="237"/>
      <c r="D874" s="217" t="s">
        <v>147</v>
      </c>
      <c r="E874" s="238" t="s">
        <v>19</v>
      </c>
      <c r="F874" s="239" t="s">
        <v>1287</v>
      </c>
      <c r="G874" s="237"/>
      <c r="H874" s="238" t="s">
        <v>19</v>
      </c>
      <c r="I874" s="240"/>
      <c r="J874" s="237"/>
      <c r="K874" s="237"/>
      <c r="L874" s="241"/>
      <c r="M874" s="242"/>
      <c r="N874" s="243"/>
      <c r="O874" s="243"/>
      <c r="P874" s="243"/>
      <c r="Q874" s="243"/>
      <c r="R874" s="243"/>
      <c r="S874" s="243"/>
      <c r="T874" s="24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45" t="s">
        <v>147</v>
      </c>
      <c r="AU874" s="245" t="s">
        <v>82</v>
      </c>
      <c r="AV874" s="14" t="s">
        <v>80</v>
      </c>
      <c r="AW874" s="14" t="s">
        <v>33</v>
      </c>
      <c r="AX874" s="14" t="s">
        <v>72</v>
      </c>
      <c r="AY874" s="245" t="s">
        <v>134</v>
      </c>
    </row>
    <row r="875" s="13" customFormat="1">
      <c r="A875" s="13"/>
      <c r="B875" s="224"/>
      <c r="C875" s="225"/>
      <c r="D875" s="217" t="s">
        <v>147</v>
      </c>
      <c r="E875" s="226" t="s">
        <v>19</v>
      </c>
      <c r="F875" s="227" t="s">
        <v>1288</v>
      </c>
      <c r="G875" s="225"/>
      <c r="H875" s="228">
        <v>3.25</v>
      </c>
      <c r="I875" s="229"/>
      <c r="J875" s="225"/>
      <c r="K875" s="225"/>
      <c r="L875" s="230"/>
      <c r="M875" s="231"/>
      <c r="N875" s="232"/>
      <c r="O875" s="232"/>
      <c r="P875" s="232"/>
      <c r="Q875" s="232"/>
      <c r="R875" s="232"/>
      <c r="S875" s="232"/>
      <c r="T875" s="23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234" t="s">
        <v>147</v>
      </c>
      <c r="AU875" s="234" t="s">
        <v>82</v>
      </c>
      <c r="AV875" s="13" t="s">
        <v>82</v>
      </c>
      <c r="AW875" s="13" t="s">
        <v>33</v>
      </c>
      <c r="AX875" s="13" t="s">
        <v>72</v>
      </c>
      <c r="AY875" s="234" t="s">
        <v>134</v>
      </c>
    </row>
    <row r="876" s="2" customFormat="1" ht="14.4" customHeight="1">
      <c r="A876" s="38"/>
      <c r="B876" s="39"/>
      <c r="C876" s="204" t="s">
        <v>1295</v>
      </c>
      <c r="D876" s="204" t="s">
        <v>136</v>
      </c>
      <c r="E876" s="205" t="s">
        <v>1296</v>
      </c>
      <c r="F876" s="206" t="s">
        <v>1297</v>
      </c>
      <c r="G876" s="207" t="s">
        <v>217</v>
      </c>
      <c r="H876" s="208">
        <v>3.25</v>
      </c>
      <c r="I876" s="209"/>
      <c r="J876" s="210">
        <f>ROUND(I876*H876,2)</f>
        <v>0</v>
      </c>
      <c r="K876" s="206" t="s">
        <v>140</v>
      </c>
      <c r="L876" s="44"/>
      <c r="M876" s="211" t="s">
        <v>19</v>
      </c>
      <c r="N876" s="212" t="s">
        <v>43</v>
      </c>
      <c r="O876" s="84"/>
      <c r="P876" s="213">
        <f>O876*H876</f>
        <v>0</v>
      </c>
      <c r="Q876" s="213">
        <v>0.00029999999999999997</v>
      </c>
      <c r="R876" s="213">
        <f>Q876*H876</f>
        <v>0.00097499999999999996</v>
      </c>
      <c r="S876" s="213">
        <v>0</v>
      </c>
      <c r="T876" s="214">
        <f>S876*H876</f>
        <v>0</v>
      </c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R876" s="215" t="s">
        <v>244</v>
      </c>
      <c r="AT876" s="215" t="s">
        <v>136</v>
      </c>
      <c r="AU876" s="215" t="s">
        <v>82</v>
      </c>
      <c r="AY876" s="17" t="s">
        <v>134</v>
      </c>
      <c r="BE876" s="216">
        <f>IF(N876="základní",J876,0)</f>
        <v>0</v>
      </c>
      <c r="BF876" s="216">
        <f>IF(N876="snížená",J876,0)</f>
        <v>0</v>
      </c>
      <c r="BG876" s="216">
        <f>IF(N876="zákl. přenesená",J876,0)</f>
        <v>0</v>
      </c>
      <c r="BH876" s="216">
        <f>IF(N876="sníž. přenesená",J876,0)</f>
        <v>0</v>
      </c>
      <c r="BI876" s="216">
        <f>IF(N876="nulová",J876,0)</f>
        <v>0</v>
      </c>
      <c r="BJ876" s="17" t="s">
        <v>80</v>
      </c>
      <c r="BK876" s="216">
        <f>ROUND(I876*H876,2)</f>
        <v>0</v>
      </c>
      <c r="BL876" s="17" t="s">
        <v>244</v>
      </c>
      <c r="BM876" s="215" t="s">
        <v>1298</v>
      </c>
    </row>
    <row r="877" s="2" customFormat="1">
      <c r="A877" s="38"/>
      <c r="B877" s="39"/>
      <c r="C877" s="40"/>
      <c r="D877" s="217" t="s">
        <v>143</v>
      </c>
      <c r="E877" s="40"/>
      <c r="F877" s="218" t="s">
        <v>1299</v>
      </c>
      <c r="G877" s="40"/>
      <c r="H877" s="40"/>
      <c r="I877" s="219"/>
      <c r="J877" s="40"/>
      <c r="K877" s="40"/>
      <c r="L877" s="44"/>
      <c r="M877" s="220"/>
      <c r="N877" s="221"/>
      <c r="O877" s="84"/>
      <c r="P877" s="84"/>
      <c r="Q877" s="84"/>
      <c r="R877" s="84"/>
      <c r="S877" s="84"/>
      <c r="T877" s="85"/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T877" s="17" t="s">
        <v>143</v>
      </c>
      <c r="AU877" s="17" t="s">
        <v>82</v>
      </c>
    </row>
    <row r="878" s="2" customFormat="1">
      <c r="A878" s="38"/>
      <c r="B878" s="39"/>
      <c r="C878" s="40"/>
      <c r="D878" s="222" t="s">
        <v>145</v>
      </c>
      <c r="E878" s="40"/>
      <c r="F878" s="223" t="s">
        <v>1300</v>
      </c>
      <c r="G878" s="40"/>
      <c r="H878" s="40"/>
      <c r="I878" s="219"/>
      <c r="J878" s="40"/>
      <c r="K878" s="40"/>
      <c r="L878" s="44"/>
      <c r="M878" s="220"/>
      <c r="N878" s="221"/>
      <c r="O878" s="84"/>
      <c r="P878" s="84"/>
      <c r="Q878" s="84"/>
      <c r="R878" s="84"/>
      <c r="S878" s="84"/>
      <c r="T878" s="85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T878" s="17" t="s">
        <v>145</v>
      </c>
      <c r="AU878" s="17" t="s">
        <v>82</v>
      </c>
    </row>
    <row r="879" s="2" customFormat="1" ht="22.2" customHeight="1">
      <c r="A879" s="38"/>
      <c r="B879" s="39"/>
      <c r="C879" s="204" t="s">
        <v>1301</v>
      </c>
      <c r="D879" s="204" t="s">
        <v>136</v>
      </c>
      <c r="E879" s="205" t="s">
        <v>1302</v>
      </c>
      <c r="F879" s="206" t="s">
        <v>1303</v>
      </c>
      <c r="G879" s="207" t="s">
        <v>217</v>
      </c>
      <c r="H879" s="208">
        <v>3.25</v>
      </c>
      <c r="I879" s="209"/>
      <c r="J879" s="210">
        <f>ROUND(I879*H879,2)</f>
        <v>0</v>
      </c>
      <c r="K879" s="206" t="s">
        <v>140</v>
      </c>
      <c r="L879" s="44"/>
      <c r="M879" s="211" t="s">
        <v>19</v>
      </c>
      <c r="N879" s="212" t="s">
        <v>43</v>
      </c>
      <c r="O879" s="84"/>
      <c r="P879" s="213">
        <f>O879*H879</f>
        <v>0</v>
      </c>
      <c r="Q879" s="213">
        <v>0.0033</v>
      </c>
      <c r="R879" s="213">
        <f>Q879*H879</f>
        <v>0.010725</v>
      </c>
      <c r="S879" s="213">
        <v>0</v>
      </c>
      <c r="T879" s="214">
        <f>S879*H879</f>
        <v>0</v>
      </c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R879" s="215" t="s">
        <v>244</v>
      </c>
      <c r="AT879" s="215" t="s">
        <v>136</v>
      </c>
      <c r="AU879" s="215" t="s">
        <v>82</v>
      </c>
      <c r="AY879" s="17" t="s">
        <v>134</v>
      </c>
      <c r="BE879" s="216">
        <f>IF(N879="základní",J879,0)</f>
        <v>0</v>
      </c>
      <c r="BF879" s="216">
        <f>IF(N879="snížená",J879,0)</f>
        <v>0</v>
      </c>
      <c r="BG879" s="216">
        <f>IF(N879="zákl. přenesená",J879,0)</f>
        <v>0</v>
      </c>
      <c r="BH879" s="216">
        <f>IF(N879="sníž. přenesená",J879,0)</f>
        <v>0</v>
      </c>
      <c r="BI879" s="216">
        <f>IF(N879="nulová",J879,0)</f>
        <v>0</v>
      </c>
      <c r="BJ879" s="17" t="s">
        <v>80</v>
      </c>
      <c r="BK879" s="216">
        <f>ROUND(I879*H879,2)</f>
        <v>0</v>
      </c>
      <c r="BL879" s="17" t="s">
        <v>244</v>
      </c>
      <c r="BM879" s="215" t="s">
        <v>1304</v>
      </c>
    </row>
    <row r="880" s="2" customFormat="1">
      <c r="A880" s="38"/>
      <c r="B880" s="39"/>
      <c r="C880" s="40"/>
      <c r="D880" s="217" t="s">
        <v>143</v>
      </c>
      <c r="E880" s="40"/>
      <c r="F880" s="218" t="s">
        <v>1305</v>
      </c>
      <c r="G880" s="40"/>
      <c r="H880" s="40"/>
      <c r="I880" s="219"/>
      <c r="J880" s="40"/>
      <c r="K880" s="40"/>
      <c r="L880" s="44"/>
      <c r="M880" s="220"/>
      <c r="N880" s="221"/>
      <c r="O880" s="84"/>
      <c r="P880" s="84"/>
      <c r="Q880" s="84"/>
      <c r="R880" s="84"/>
      <c r="S880" s="84"/>
      <c r="T880" s="85"/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T880" s="17" t="s">
        <v>143</v>
      </c>
      <c r="AU880" s="17" t="s">
        <v>82</v>
      </c>
    </row>
    <row r="881" s="2" customFormat="1">
      <c r="A881" s="38"/>
      <c r="B881" s="39"/>
      <c r="C881" s="40"/>
      <c r="D881" s="222" t="s">
        <v>145</v>
      </c>
      <c r="E881" s="40"/>
      <c r="F881" s="223" t="s">
        <v>1306</v>
      </c>
      <c r="G881" s="40"/>
      <c r="H881" s="40"/>
      <c r="I881" s="219"/>
      <c r="J881" s="40"/>
      <c r="K881" s="40"/>
      <c r="L881" s="44"/>
      <c r="M881" s="220"/>
      <c r="N881" s="221"/>
      <c r="O881" s="84"/>
      <c r="P881" s="84"/>
      <c r="Q881" s="84"/>
      <c r="R881" s="84"/>
      <c r="S881" s="84"/>
      <c r="T881" s="85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T881" s="17" t="s">
        <v>145</v>
      </c>
      <c r="AU881" s="17" t="s">
        <v>82</v>
      </c>
    </row>
    <row r="882" s="14" customFormat="1">
      <c r="A882" s="14"/>
      <c r="B882" s="236"/>
      <c r="C882" s="237"/>
      <c r="D882" s="217" t="s">
        <v>147</v>
      </c>
      <c r="E882" s="238" t="s">
        <v>19</v>
      </c>
      <c r="F882" s="239" t="s">
        <v>1287</v>
      </c>
      <c r="G882" s="237"/>
      <c r="H882" s="238" t="s">
        <v>19</v>
      </c>
      <c r="I882" s="240"/>
      <c r="J882" s="237"/>
      <c r="K882" s="237"/>
      <c r="L882" s="241"/>
      <c r="M882" s="242"/>
      <c r="N882" s="243"/>
      <c r="O882" s="243"/>
      <c r="P882" s="243"/>
      <c r="Q882" s="243"/>
      <c r="R882" s="243"/>
      <c r="S882" s="243"/>
      <c r="T882" s="24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45" t="s">
        <v>147</v>
      </c>
      <c r="AU882" s="245" t="s">
        <v>82</v>
      </c>
      <c r="AV882" s="14" t="s">
        <v>80</v>
      </c>
      <c r="AW882" s="14" t="s">
        <v>33</v>
      </c>
      <c r="AX882" s="14" t="s">
        <v>72</v>
      </c>
      <c r="AY882" s="245" t="s">
        <v>134</v>
      </c>
    </row>
    <row r="883" s="13" customFormat="1">
      <c r="A883" s="13"/>
      <c r="B883" s="224"/>
      <c r="C883" s="225"/>
      <c r="D883" s="217" t="s">
        <v>147</v>
      </c>
      <c r="E883" s="226" t="s">
        <v>19</v>
      </c>
      <c r="F883" s="227" t="s">
        <v>1288</v>
      </c>
      <c r="G883" s="225"/>
      <c r="H883" s="228">
        <v>3.25</v>
      </c>
      <c r="I883" s="229"/>
      <c r="J883" s="225"/>
      <c r="K883" s="225"/>
      <c r="L883" s="230"/>
      <c r="M883" s="231"/>
      <c r="N883" s="232"/>
      <c r="O883" s="232"/>
      <c r="P883" s="232"/>
      <c r="Q883" s="232"/>
      <c r="R883" s="232"/>
      <c r="S883" s="232"/>
      <c r="T883" s="23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34" t="s">
        <v>147</v>
      </c>
      <c r="AU883" s="234" t="s">
        <v>82</v>
      </c>
      <c r="AV883" s="13" t="s">
        <v>82</v>
      </c>
      <c r="AW883" s="13" t="s">
        <v>33</v>
      </c>
      <c r="AX883" s="13" t="s">
        <v>72</v>
      </c>
      <c r="AY883" s="234" t="s">
        <v>134</v>
      </c>
    </row>
    <row r="884" s="2" customFormat="1" ht="34.8" customHeight="1">
      <c r="A884" s="38"/>
      <c r="B884" s="39"/>
      <c r="C884" s="246" t="s">
        <v>1307</v>
      </c>
      <c r="D884" s="246" t="s">
        <v>293</v>
      </c>
      <c r="E884" s="247" t="s">
        <v>1308</v>
      </c>
      <c r="F884" s="248" t="s">
        <v>1309</v>
      </c>
      <c r="G884" s="249" t="s">
        <v>217</v>
      </c>
      <c r="H884" s="250">
        <v>3.5750000000000002</v>
      </c>
      <c r="I884" s="251"/>
      <c r="J884" s="252">
        <f>ROUND(I884*H884,2)</f>
        <v>0</v>
      </c>
      <c r="K884" s="248" t="s">
        <v>140</v>
      </c>
      <c r="L884" s="253"/>
      <c r="M884" s="254" t="s">
        <v>19</v>
      </c>
      <c r="N884" s="255" t="s">
        <v>43</v>
      </c>
      <c r="O884" s="84"/>
      <c r="P884" s="213">
        <f>O884*H884</f>
        <v>0</v>
      </c>
      <c r="Q884" s="213">
        <v>0.021999999999999999</v>
      </c>
      <c r="R884" s="213">
        <f>Q884*H884</f>
        <v>0.078649999999999998</v>
      </c>
      <c r="S884" s="213">
        <v>0</v>
      </c>
      <c r="T884" s="214">
        <f>S884*H884</f>
        <v>0</v>
      </c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R884" s="215" t="s">
        <v>371</v>
      </c>
      <c r="AT884" s="215" t="s">
        <v>293</v>
      </c>
      <c r="AU884" s="215" t="s">
        <v>82</v>
      </c>
      <c r="AY884" s="17" t="s">
        <v>134</v>
      </c>
      <c r="BE884" s="216">
        <f>IF(N884="základní",J884,0)</f>
        <v>0</v>
      </c>
      <c r="BF884" s="216">
        <f>IF(N884="snížená",J884,0)</f>
        <v>0</v>
      </c>
      <c r="BG884" s="216">
        <f>IF(N884="zákl. přenesená",J884,0)</f>
        <v>0</v>
      </c>
      <c r="BH884" s="216">
        <f>IF(N884="sníž. přenesená",J884,0)</f>
        <v>0</v>
      </c>
      <c r="BI884" s="216">
        <f>IF(N884="nulová",J884,0)</f>
        <v>0</v>
      </c>
      <c r="BJ884" s="17" t="s">
        <v>80</v>
      </c>
      <c r="BK884" s="216">
        <f>ROUND(I884*H884,2)</f>
        <v>0</v>
      </c>
      <c r="BL884" s="17" t="s">
        <v>244</v>
      </c>
      <c r="BM884" s="215" t="s">
        <v>1310</v>
      </c>
    </row>
    <row r="885" s="2" customFormat="1">
      <c r="A885" s="38"/>
      <c r="B885" s="39"/>
      <c r="C885" s="40"/>
      <c r="D885" s="217" t="s">
        <v>143</v>
      </c>
      <c r="E885" s="40"/>
      <c r="F885" s="218" t="s">
        <v>1309</v>
      </c>
      <c r="G885" s="40"/>
      <c r="H885" s="40"/>
      <c r="I885" s="219"/>
      <c r="J885" s="40"/>
      <c r="K885" s="40"/>
      <c r="L885" s="44"/>
      <c r="M885" s="220"/>
      <c r="N885" s="221"/>
      <c r="O885" s="84"/>
      <c r="P885" s="84"/>
      <c r="Q885" s="84"/>
      <c r="R885" s="84"/>
      <c r="S885" s="84"/>
      <c r="T885" s="85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T885" s="17" t="s">
        <v>143</v>
      </c>
      <c r="AU885" s="17" t="s">
        <v>82</v>
      </c>
    </row>
    <row r="886" s="2" customFormat="1">
      <c r="A886" s="38"/>
      <c r="B886" s="39"/>
      <c r="C886" s="40"/>
      <c r="D886" s="217" t="s">
        <v>160</v>
      </c>
      <c r="E886" s="40"/>
      <c r="F886" s="235" t="s">
        <v>311</v>
      </c>
      <c r="G886" s="40"/>
      <c r="H886" s="40"/>
      <c r="I886" s="219"/>
      <c r="J886" s="40"/>
      <c r="K886" s="40"/>
      <c r="L886" s="44"/>
      <c r="M886" s="220"/>
      <c r="N886" s="221"/>
      <c r="O886" s="84"/>
      <c r="P886" s="84"/>
      <c r="Q886" s="84"/>
      <c r="R886" s="84"/>
      <c r="S886" s="84"/>
      <c r="T886" s="85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T886" s="17" t="s">
        <v>160</v>
      </c>
      <c r="AU886" s="17" t="s">
        <v>82</v>
      </c>
    </row>
    <row r="887" s="13" customFormat="1">
      <c r="A887" s="13"/>
      <c r="B887" s="224"/>
      <c r="C887" s="225"/>
      <c r="D887" s="217" t="s">
        <v>147</v>
      </c>
      <c r="E887" s="225"/>
      <c r="F887" s="227" t="s">
        <v>1311</v>
      </c>
      <c r="G887" s="225"/>
      <c r="H887" s="228">
        <v>3.5750000000000002</v>
      </c>
      <c r="I887" s="229"/>
      <c r="J887" s="225"/>
      <c r="K887" s="225"/>
      <c r="L887" s="230"/>
      <c r="M887" s="231"/>
      <c r="N887" s="232"/>
      <c r="O887" s="232"/>
      <c r="P887" s="232"/>
      <c r="Q887" s="232"/>
      <c r="R887" s="232"/>
      <c r="S887" s="232"/>
      <c r="T887" s="23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34" t="s">
        <v>147</v>
      </c>
      <c r="AU887" s="234" t="s">
        <v>82</v>
      </c>
      <c r="AV887" s="13" t="s">
        <v>82</v>
      </c>
      <c r="AW887" s="13" t="s">
        <v>4</v>
      </c>
      <c r="AX887" s="13" t="s">
        <v>80</v>
      </c>
      <c r="AY887" s="234" t="s">
        <v>134</v>
      </c>
    </row>
    <row r="888" s="2" customFormat="1" ht="22.2" customHeight="1">
      <c r="A888" s="38"/>
      <c r="B888" s="39"/>
      <c r="C888" s="204" t="s">
        <v>1312</v>
      </c>
      <c r="D888" s="204" t="s">
        <v>136</v>
      </c>
      <c r="E888" s="205" t="s">
        <v>1313</v>
      </c>
      <c r="F888" s="206" t="s">
        <v>1314</v>
      </c>
      <c r="G888" s="207" t="s">
        <v>217</v>
      </c>
      <c r="H888" s="208">
        <v>3.25</v>
      </c>
      <c r="I888" s="209"/>
      <c r="J888" s="210">
        <f>ROUND(I888*H888,2)</f>
        <v>0</v>
      </c>
      <c r="K888" s="206" t="s">
        <v>140</v>
      </c>
      <c r="L888" s="44"/>
      <c r="M888" s="211" t="s">
        <v>19</v>
      </c>
      <c r="N888" s="212" t="s">
        <v>43</v>
      </c>
      <c r="O888" s="84"/>
      <c r="P888" s="213">
        <f>O888*H888</f>
        <v>0</v>
      </c>
      <c r="Q888" s="213">
        <v>0</v>
      </c>
      <c r="R888" s="213">
        <f>Q888*H888</f>
        <v>0</v>
      </c>
      <c r="S888" s="213">
        <v>0</v>
      </c>
      <c r="T888" s="214">
        <f>S888*H888</f>
        <v>0</v>
      </c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R888" s="215" t="s">
        <v>244</v>
      </c>
      <c r="AT888" s="215" t="s">
        <v>136</v>
      </c>
      <c r="AU888" s="215" t="s">
        <v>82</v>
      </c>
      <c r="AY888" s="17" t="s">
        <v>134</v>
      </c>
      <c r="BE888" s="216">
        <f>IF(N888="základní",J888,0)</f>
        <v>0</v>
      </c>
      <c r="BF888" s="216">
        <f>IF(N888="snížená",J888,0)</f>
        <v>0</v>
      </c>
      <c r="BG888" s="216">
        <f>IF(N888="zákl. přenesená",J888,0)</f>
        <v>0</v>
      </c>
      <c r="BH888" s="216">
        <f>IF(N888="sníž. přenesená",J888,0)</f>
        <v>0</v>
      </c>
      <c r="BI888" s="216">
        <f>IF(N888="nulová",J888,0)</f>
        <v>0</v>
      </c>
      <c r="BJ888" s="17" t="s">
        <v>80</v>
      </c>
      <c r="BK888" s="216">
        <f>ROUND(I888*H888,2)</f>
        <v>0</v>
      </c>
      <c r="BL888" s="17" t="s">
        <v>244</v>
      </c>
      <c r="BM888" s="215" t="s">
        <v>1315</v>
      </c>
    </row>
    <row r="889" s="2" customFormat="1">
      <c r="A889" s="38"/>
      <c r="B889" s="39"/>
      <c r="C889" s="40"/>
      <c r="D889" s="217" t="s">
        <v>143</v>
      </c>
      <c r="E889" s="40"/>
      <c r="F889" s="218" t="s">
        <v>1316</v>
      </c>
      <c r="G889" s="40"/>
      <c r="H889" s="40"/>
      <c r="I889" s="219"/>
      <c r="J889" s="40"/>
      <c r="K889" s="40"/>
      <c r="L889" s="44"/>
      <c r="M889" s="220"/>
      <c r="N889" s="221"/>
      <c r="O889" s="84"/>
      <c r="P889" s="84"/>
      <c r="Q889" s="84"/>
      <c r="R889" s="84"/>
      <c r="S889" s="84"/>
      <c r="T889" s="85"/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T889" s="17" t="s">
        <v>143</v>
      </c>
      <c r="AU889" s="17" t="s">
        <v>82</v>
      </c>
    </row>
    <row r="890" s="2" customFormat="1">
      <c r="A890" s="38"/>
      <c r="B890" s="39"/>
      <c r="C890" s="40"/>
      <c r="D890" s="222" t="s">
        <v>145</v>
      </c>
      <c r="E890" s="40"/>
      <c r="F890" s="223" t="s">
        <v>1317</v>
      </c>
      <c r="G890" s="40"/>
      <c r="H890" s="40"/>
      <c r="I890" s="219"/>
      <c r="J890" s="40"/>
      <c r="K890" s="40"/>
      <c r="L890" s="44"/>
      <c r="M890" s="220"/>
      <c r="N890" s="221"/>
      <c r="O890" s="84"/>
      <c r="P890" s="84"/>
      <c r="Q890" s="84"/>
      <c r="R890" s="84"/>
      <c r="S890" s="84"/>
      <c r="T890" s="85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T890" s="17" t="s">
        <v>145</v>
      </c>
      <c r="AU890" s="17" t="s">
        <v>82</v>
      </c>
    </row>
    <row r="891" s="2" customFormat="1" ht="22.2" customHeight="1">
      <c r="A891" s="38"/>
      <c r="B891" s="39"/>
      <c r="C891" s="204" t="s">
        <v>1318</v>
      </c>
      <c r="D891" s="204" t="s">
        <v>136</v>
      </c>
      <c r="E891" s="205" t="s">
        <v>1319</v>
      </c>
      <c r="F891" s="206" t="s">
        <v>1320</v>
      </c>
      <c r="G891" s="207" t="s">
        <v>195</v>
      </c>
      <c r="H891" s="208">
        <v>0.089999999999999997</v>
      </c>
      <c r="I891" s="209"/>
      <c r="J891" s="210">
        <f>ROUND(I891*H891,2)</f>
        <v>0</v>
      </c>
      <c r="K891" s="206" t="s">
        <v>140</v>
      </c>
      <c r="L891" s="44"/>
      <c r="M891" s="211" t="s">
        <v>19</v>
      </c>
      <c r="N891" s="212" t="s">
        <v>43</v>
      </c>
      <c r="O891" s="84"/>
      <c r="P891" s="213">
        <f>O891*H891</f>
        <v>0</v>
      </c>
      <c r="Q891" s="213">
        <v>0</v>
      </c>
      <c r="R891" s="213">
        <f>Q891*H891</f>
        <v>0</v>
      </c>
      <c r="S891" s="213">
        <v>0</v>
      </c>
      <c r="T891" s="214">
        <f>S891*H891</f>
        <v>0</v>
      </c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  <c r="AR891" s="215" t="s">
        <v>244</v>
      </c>
      <c r="AT891" s="215" t="s">
        <v>136</v>
      </c>
      <c r="AU891" s="215" t="s">
        <v>82</v>
      </c>
      <c r="AY891" s="17" t="s">
        <v>134</v>
      </c>
      <c r="BE891" s="216">
        <f>IF(N891="základní",J891,0)</f>
        <v>0</v>
      </c>
      <c r="BF891" s="216">
        <f>IF(N891="snížená",J891,0)</f>
        <v>0</v>
      </c>
      <c r="BG891" s="216">
        <f>IF(N891="zákl. přenesená",J891,0)</f>
        <v>0</v>
      </c>
      <c r="BH891" s="216">
        <f>IF(N891="sníž. přenesená",J891,0)</f>
        <v>0</v>
      </c>
      <c r="BI891" s="216">
        <f>IF(N891="nulová",J891,0)</f>
        <v>0</v>
      </c>
      <c r="BJ891" s="17" t="s">
        <v>80</v>
      </c>
      <c r="BK891" s="216">
        <f>ROUND(I891*H891,2)</f>
        <v>0</v>
      </c>
      <c r="BL891" s="17" t="s">
        <v>244</v>
      </c>
      <c r="BM891" s="215" t="s">
        <v>1321</v>
      </c>
    </row>
    <row r="892" s="2" customFormat="1">
      <c r="A892" s="38"/>
      <c r="B892" s="39"/>
      <c r="C892" s="40"/>
      <c r="D892" s="217" t="s">
        <v>143</v>
      </c>
      <c r="E892" s="40"/>
      <c r="F892" s="218" t="s">
        <v>1322</v>
      </c>
      <c r="G892" s="40"/>
      <c r="H892" s="40"/>
      <c r="I892" s="219"/>
      <c r="J892" s="40"/>
      <c r="K892" s="40"/>
      <c r="L892" s="44"/>
      <c r="M892" s="220"/>
      <c r="N892" s="221"/>
      <c r="O892" s="84"/>
      <c r="P892" s="84"/>
      <c r="Q892" s="84"/>
      <c r="R892" s="84"/>
      <c r="S892" s="84"/>
      <c r="T892" s="85"/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  <c r="AT892" s="17" t="s">
        <v>143</v>
      </c>
      <c r="AU892" s="17" t="s">
        <v>82</v>
      </c>
    </row>
    <row r="893" s="2" customFormat="1">
      <c r="A893" s="38"/>
      <c r="B893" s="39"/>
      <c r="C893" s="40"/>
      <c r="D893" s="222" t="s">
        <v>145</v>
      </c>
      <c r="E893" s="40"/>
      <c r="F893" s="223" t="s">
        <v>1323</v>
      </c>
      <c r="G893" s="40"/>
      <c r="H893" s="40"/>
      <c r="I893" s="219"/>
      <c r="J893" s="40"/>
      <c r="K893" s="40"/>
      <c r="L893" s="44"/>
      <c r="M893" s="220"/>
      <c r="N893" s="221"/>
      <c r="O893" s="84"/>
      <c r="P893" s="84"/>
      <c r="Q893" s="84"/>
      <c r="R893" s="84"/>
      <c r="S893" s="84"/>
      <c r="T893" s="85"/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T893" s="17" t="s">
        <v>145</v>
      </c>
      <c r="AU893" s="17" t="s">
        <v>82</v>
      </c>
    </row>
    <row r="894" s="12" customFormat="1" ht="22.8" customHeight="1">
      <c r="A894" s="12"/>
      <c r="B894" s="188"/>
      <c r="C894" s="189"/>
      <c r="D894" s="190" t="s">
        <v>71</v>
      </c>
      <c r="E894" s="202" t="s">
        <v>1324</v>
      </c>
      <c r="F894" s="202" t="s">
        <v>1325</v>
      </c>
      <c r="G894" s="189"/>
      <c r="H894" s="189"/>
      <c r="I894" s="192"/>
      <c r="J894" s="203">
        <f>BK894</f>
        <v>0</v>
      </c>
      <c r="K894" s="189"/>
      <c r="L894" s="194"/>
      <c r="M894" s="195"/>
      <c r="N894" s="196"/>
      <c r="O894" s="196"/>
      <c r="P894" s="197">
        <f>SUM(P895:P923)</f>
        <v>0</v>
      </c>
      <c r="Q894" s="196"/>
      <c r="R894" s="197">
        <f>SUM(R895:R923)</f>
        <v>0.21497119999999997</v>
      </c>
      <c r="S894" s="196"/>
      <c r="T894" s="198">
        <f>SUM(T895:T923)</f>
        <v>0</v>
      </c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R894" s="199" t="s">
        <v>82</v>
      </c>
      <c r="AT894" s="200" t="s">
        <v>71</v>
      </c>
      <c r="AU894" s="200" t="s">
        <v>80</v>
      </c>
      <c r="AY894" s="199" t="s">
        <v>134</v>
      </c>
      <c r="BK894" s="201">
        <f>SUM(BK895:BK923)</f>
        <v>0</v>
      </c>
    </row>
    <row r="895" s="2" customFormat="1" ht="14.4" customHeight="1">
      <c r="A895" s="38"/>
      <c r="B895" s="39"/>
      <c r="C895" s="204" t="s">
        <v>1326</v>
      </c>
      <c r="D895" s="204" t="s">
        <v>136</v>
      </c>
      <c r="E895" s="205" t="s">
        <v>1327</v>
      </c>
      <c r="F895" s="206" t="s">
        <v>1328</v>
      </c>
      <c r="G895" s="207" t="s">
        <v>217</v>
      </c>
      <c r="H895" s="208">
        <v>9.0399999999999991</v>
      </c>
      <c r="I895" s="209"/>
      <c r="J895" s="210">
        <f>ROUND(I895*H895,2)</f>
        <v>0</v>
      </c>
      <c r="K895" s="206" t="s">
        <v>140</v>
      </c>
      <c r="L895" s="44"/>
      <c r="M895" s="211" t="s">
        <v>19</v>
      </c>
      <c r="N895" s="212" t="s">
        <v>43</v>
      </c>
      <c r="O895" s="84"/>
      <c r="P895" s="213">
        <f>O895*H895</f>
        <v>0</v>
      </c>
      <c r="Q895" s="213">
        <v>0</v>
      </c>
      <c r="R895" s="213">
        <f>Q895*H895</f>
        <v>0</v>
      </c>
      <c r="S895" s="213">
        <v>0</v>
      </c>
      <c r="T895" s="214">
        <f>S895*H895</f>
        <v>0</v>
      </c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R895" s="215" t="s">
        <v>244</v>
      </c>
      <c r="AT895" s="215" t="s">
        <v>136</v>
      </c>
      <c r="AU895" s="215" t="s">
        <v>82</v>
      </c>
      <c r="AY895" s="17" t="s">
        <v>134</v>
      </c>
      <c r="BE895" s="216">
        <f>IF(N895="základní",J895,0)</f>
        <v>0</v>
      </c>
      <c r="BF895" s="216">
        <f>IF(N895="snížená",J895,0)</f>
        <v>0</v>
      </c>
      <c r="BG895" s="216">
        <f>IF(N895="zákl. přenesená",J895,0)</f>
        <v>0</v>
      </c>
      <c r="BH895" s="216">
        <f>IF(N895="sníž. přenesená",J895,0)</f>
        <v>0</v>
      </c>
      <c r="BI895" s="216">
        <f>IF(N895="nulová",J895,0)</f>
        <v>0</v>
      </c>
      <c r="BJ895" s="17" t="s">
        <v>80</v>
      </c>
      <c r="BK895" s="216">
        <f>ROUND(I895*H895,2)</f>
        <v>0</v>
      </c>
      <c r="BL895" s="17" t="s">
        <v>244</v>
      </c>
      <c r="BM895" s="215" t="s">
        <v>1329</v>
      </c>
    </row>
    <row r="896" s="2" customFormat="1">
      <c r="A896" s="38"/>
      <c r="B896" s="39"/>
      <c r="C896" s="40"/>
      <c r="D896" s="217" t="s">
        <v>143</v>
      </c>
      <c r="E896" s="40"/>
      <c r="F896" s="218" t="s">
        <v>1330</v>
      </c>
      <c r="G896" s="40"/>
      <c r="H896" s="40"/>
      <c r="I896" s="219"/>
      <c r="J896" s="40"/>
      <c r="K896" s="40"/>
      <c r="L896" s="44"/>
      <c r="M896" s="220"/>
      <c r="N896" s="221"/>
      <c r="O896" s="84"/>
      <c r="P896" s="84"/>
      <c r="Q896" s="84"/>
      <c r="R896" s="84"/>
      <c r="S896" s="84"/>
      <c r="T896" s="85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T896" s="17" t="s">
        <v>143</v>
      </c>
      <c r="AU896" s="17" t="s">
        <v>82</v>
      </c>
    </row>
    <row r="897" s="2" customFormat="1">
      <c r="A897" s="38"/>
      <c r="B897" s="39"/>
      <c r="C897" s="40"/>
      <c r="D897" s="222" t="s">
        <v>145</v>
      </c>
      <c r="E897" s="40"/>
      <c r="F897" s="223" t="s">
        <v>1331</v>
      </c>
      <c r="G897" s="40"/>
      <c r="H897" s="40"/>
      <c r="I897" s="219"/>
      <c r="J897" s="40"/>
      <c r="K897" s="40"/>
      <c r="L897" s="44"/>
      <c r="M897" s="220"/>
      <c r="N897" s="221"/>
      <c r="O897" s="84"/>
      <c r="P897" s="84"/>
      <c r="Q897" s="84"/>
      <c r="R897" s="84"/>
      <c r="S897" s="84"/>
      <c r="T897" s="85"/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T897" s="17" t="s">
        <v>145</v>
      </c>
      <c r="AU897" s="17" t="s">
        <v>82</v>
      </c>
    </row>
    <row r="898" s="14" customFormat="1">
      <c r="A898" s="14"/>
      <c r="B898" s="236"/>
      <c r="C898" s="237"/>
      <c r="D898" s="217" t="s">
        <v>147</v>
      </c>
      <c r="E898" s="238" t="s">
        <v>19</v>
      </c>
      <c r="F898" s="239" t="s">
        <v>1332</v>
      </c>
      <c r="G898" s="237"/>
      <c r="H898" s="238" t="s">
        <v>19</v>
      </c>
      <c r="I898" s="240"/>
      <c r="J898" s="237"/>
      <c r="K898" s="237"/>
      <c r="L898" s="241"/>
      <c r="M898" s="242"/>
      <c r="N898" s="243"/>
      <c r="O898" s="243"/>
      <c r="P898" s="243"/>
      <c r="Q898" s="243"/>
      <c r="R898" s="243"/>
      <c r="S898" s="243"/>
      <c r="T898" s="24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245" t="s">
        <v>147</v>
      </c>
      <c r="AU898" s="245" t="s">
        <v>82</v>
      </c>
      <c r="AV898" s="14" t="s">
        <v>80</v>
      </c>
      <c r="AW898" s="14" t="s">
        <v>33</v>
      </c>
      <c r="AX898" s="14" t="s">
        <v>72</v>
      </c>
      <c r="AY898" s="245" t="s">
        <v>134</v>
      </c>
    </row>
    <row r="899" s="13" customFormat="1">
      <c r="A899" s="13"/>
      <c r="B899" s="224"/>
      <c r="C899" s="225"/>
      <c r="D899" s="217" t="s">
        <v>147</v>
      </c>
      <c r="E899" s="226" t="s">
        <v>19</v>
      </c>
      <c r="F899" s="227" t="s">
        <v>1333</v>
      </c>
      <c r="G899" s="225"/>
      <c r="H899" s="228">
        <v>9.0399999999999991</v>
      </c>
      <c r="I899" s="229"/>
      <c r="J899" s="225"/>
      <c r="K899" s="225"/>
      <c r="L899" s="230"/>
      <c r="M899" s="231"/>
      <c r="N899" s="232"/>
      <c r="O899" s="232"/>
      <c r="P899" s="232"/>
      <c r="Q899" s="232"/>
      <c r="R899" s="232"/>
      <c r="S899" s="232"/>
      <c r="T899" s="23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34" t="s">
        <v>147</v>
      </c>
      <c r="AU899" s="234" t="s">
        <v>82</v>
      </c>
      <c r="AV899" s="13" t="s">
        <v>82</v>
      </c>
      <c r="AW899" s="13" t="s">
        <v>33</v>
      </c>
      <c r="AX899" s="13" t="s">
        <v>72</v>
      </c>
      <c r="AY899" s="234" t="s">
        <v>134</v>
      </c>
    </row>
    <row r="900" s="2" customFormat="1" ht="14.4" customHeight="1">
      <c r="A900" s="38"/>
      <c r="B900" s="39"/>
      <c r="C900" s="204" t="s">
        <v>1334</v>
      </c>
      <c r="D900" s="204" t="s">
        <v>136</v>
      </c>
      <c r="E900" s="205" t="s">
        <v>1335</v>
      </c>
      <c r="F900" s="206" t="s">
        <v>1336</v>
      </c>
      <c r="G900" s="207" t="s">
        <v>217</v>
      </c>
      <c r="H900" s="208">
        <v>9.0399999999999991</v>
      </c>
      <c r="I900" s="209"/>
      <c r="J900" s="210">
        <f>ROUND(I900*H900,2)</f>
        <v>0</v>
      </c>
      <c r="K900" s="206" t="s">
        <v>140</v>
      </c>
      <c r="L900" s="44"/>
      <c r="M900" s="211" t="s">
        <v>19</v>
      </c>
      <c r="N900" s="212" t="s">
        <v>43</v>
      </c>
      <c r="O900" s="84"/>
      <c r="P900" s="213">
        <f>O900*H900</f>
        <v>0</v>
      </c>
      <c r="Q900" s="213">
        <v>0.00029999999999999997</v>
      </c>
      <c r="R900" s="213">
        <f>Q900*H900</f>
        <v>0.0027119999999999996</v>
      </c>
      <c r="S900" s="213">
        <v>0</v>
      </c>
      <c r="T900" s="214">
        <f>S900*H900</f>
        <v>0</v>
      </c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R900" s="215" t="s">
        <v>244</v>
      </c>
      <c r="AT900" s="215" t="s">
        <v>136</v>
      </c>
      <c r="AU900" s="215" t="s">
        <v>82</v>
      </c>
      <c r="AY900" s="17" t="s">
        <v>134</v>
      </c>
      <c r="BE900" s="216">
        <f>IF(N900="základní",J900,0)</f>
        <v>0</v>
      </c>
      <c r="BF900" s="216">
        <f>IF(N900="snížená",J900,0)</f>
        <v>0</v>
      </c>
      <c r="BG900" s="216">
        <f>IF(N900="zákl. přenesená",J900,0)</f>
        <v>0</v>
      </c>
      <c r="BH900" s="216">
        <f>IF(N900="sníž. přenesená",J900,0)</f>
        <v>0</v>
      </c>
      <c r="BI900" s="216">
        <f>IF(N900="nulová",J900,0)</f>
        <v>0</v>
      </c>
      <c r="BJ900" s="17" t="s">
        <v>80</v>
      </c>
      <c r="BK900" s="216">
        <f>ROUND(I900*H900,2)</f>
        <v>0</v>
      </c>
      <c r="BL900" s="17" t="s">
        <v>244</v>
      </c>
      <c r="BM900" s="215" t="s">
        <v>1337</v>
      </c>
    </row>
    <row r="901" s="2" customFormat="1">
      <c r="A901" s="38"/>
      <c r="B901" s="39"/>
      <c r="C901" s="40"/>
      <c r="D901" s="217" t="s">
        <v>143</v>
      </c>
      <c r="E901" s="40"/>
      <c r="F901" s="218" t="s">
        <v>1338</v>
      </c>
      <c r="G901" s="40"/>
      <c r="H901" s="40"/>
      <c r="I901" s="219"/>
      <c r="J901" s="40"/>
      <c r="K901" s="40"/>
      <c r="L901" s="44"/>
      <c r="M901" s="220"/>
      <c r="N901" s="221"/>
      <c r="O901" s="84"/>
      <c r="P901" s="84"/>
      <c r="Q901" s="84"/>
      <c r="R901" s="84"/>
      <c r="S901" s="84"/>
      <c r="T901" s="85"/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  <c r="AT901" s="17" t="s">
        <v>143</v>
      </c>
      <c r="AU901" s="17" t="s">
        <v>82</v>
      </c>
    </row>
    <row r="902" s="2" customFormat="1">
      <c r="A902" s="38"/>
      <c r="B902" s="39"/>
      <c r="C902" s="40"/>
      <c r="D902" s="222" t="s">
        <v>145</v>
      </c>
      <c r="E902" s="40"/>
      <c r="F902" s="223" t="s">
        <v>1339</v>
      </c>
      <c r="G902" s="40"/>
      <c r="H902" s="40"/>
      <c r="I902" s="219"/>
      <c r="J902" s="40"/>
      <c r="K902" s="40"/>
      <c r="L902" s="44"/>
      <c r="M902" s="220"/>
      <c r="N902" s="221"/>
      <c r="O902" s="84"/>
      <c r="P902" s="84"/>
      <c r="Q902" s="84"/>
      <c r="R902" s="84"/>
      <c r="S902" s="84"/>
      <c r="T902" s="85"/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T902" s="17" t="s">
        <v>145</v>
      </c>
      <c r="AU902" s="17" t="s">
        <v>82</v>
      </c>
    </row>
    <row r="903" s="2" customFormat="1" ht="14.4" customHeight="1">
      <c r="A903" s="38"/>
      <c r="B903" s="39"/>
      <c r="C903" s="204" t="s">
        <v>1340</v>
      </c>
      <c r="D903" s="204" t="s">
        <v>136</v>
      </c>
      <c r="E903" s="205" t="s">
        <v>1341</v>
      </c>
      <c r="F903" s="206" t="s">
        <v>1342</v>
      </c>
      <c r="G903" s="207" t="s">
        <v>217</v>
      </c>
      <c r="H903" s="208">
        <v>9.0399999999999991</v>
      </c>
      <c r="I903" s="209"/>
      <c r="J903" s="210">
        <f>ROUND(I903*H903,2)</f>
        <v>0</v>
      </c>
      <c r="K903" s="206" t="s">
        <v>140</v>
      </c>
      <c r="L903" s="44"/>
      <c r="M903" s="211" t="s">
        <v>19</v>
      </c>
      <c r="N903" s="212" t="s">
        <v>43</v>
      </c>
      <c r="O903" s="84"/>
      <c r="P903" s="213">
        <f>O903*H903</f>
        <v>0</v>
      </c>
      <c r="Q903" s="213">
        <v>0.0044999999999999997</v>
      </c>
      <c r="R903" s="213">
        <f>Q903*H903</f>
        <v>0.040679999999999994</v>
      </c>
      <c r="S903" s="213">
        <v>0</v>
      </c>
      <c r="T903" s="214">
        <f>S903*H903</f>
        <v>0</v>
      </c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R903" s="215" t="s">
        <v>244</v>
      </c>
      <c r="AT903" s="215" t="s">
        <v>136</v>
      </c>
      <c r="AU903" s="215" t="s">
        <v>82</v>
      </c>
      <c r="AY903" s="17" t="s">
        <v>134</v>
      </c>
      <c r="BE903" s="216">
        <f>IF(N903="základní",J903,0)</f>
        <v>0</v>
      </c>
      <c r="BF903" s="216">
        <f>IF(N903="snížená",J903,0)</f>
        <v>0</v>
      </c>
      <c r="BG903" s="216">
        <f>IF(N903="zákl. přenesená",J903,0)</f>
        <v>0</v>
      </c>
      <c r="BH903" s="216">
        <f>IF(N903="sníž. přenesená",J903,0)</f>
        <v>0</v>
      </c>
      <c r="BI903" s="216">
        <f>IF(N903="nulová",J903,0)</f>
        <v>0</v>
      </c>
      <c r="BJ903" s="17" t="s">
        <v>80</v>
      </c>
      <c r="BK903" s="216">
        <f>ROUND(I903*H903,2)</f>
        <v>0</v>
      </c>
      <c r="BL903" s="17" t="s">
        <v>244</v>
      </c>
      <c r="BM903" s="215" t="s">
        <v>1343</v>
      </c>
    </row>
    <row r="904" s="2" customFormat="1">
      <c r="A904" s="38"/>
      <c r="B904" s="39"/>
      <c r="C904" s="40"/>
      <c r="D904" s="217" t="s">
        <v>143</v>
      </c>
      <c r="E904" s="40"/>
      <c r="F904" s="218" t="s">
        <v>1344</v>
      </c>
      <c r="G904" s="40"/>
      <c r="H904" s="40"/>
      <c r="I904" s="219"/>
      <c r="J904" s="40"/>
      <c r="K904" s="40"/>
      <c r="L904" s="44"/>
      <c r="M904" s="220"/>
      <c r="N904" s="221"/>
      <c r="O904" s="84"/>
      <c r="P904" s="84"/>
      <c r="Q904" s="84"/>
      <c r="R904" s="84"/>
      <c r="S904" s="84"/>
      <c r="T904" s="85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T904" s="17" t="s">
        <v>143</v>
      </c>
      <c r="AU904" s="17" t="s">
        <v>82</v>
      </c>
    </row>
    <row r="905" s="2" customFormat="1">
      <c r="A905" s="38"/>
      <c r="B905" s="39"/>
      <c r="C905" s="40"/>
      <c r="D905" s="222" t="s">
        <v>145</v>
      </c>
      <c r="E905" s="40"/>
      <c r="F905" s="223" t="s">
        <v>1345</v>
      </c>
      <c r="G905" s="40"/>
      <c r="H905" s="40"/>
      <c r="I905" s="219"/>
      <c r="J905" s="40"/>
      <c r="K905" s="40"/>
      <c r="L905" s="44"/>
      <c r="M905" s="220"/>
      <c r="N905" s="221"/>
      <c r="O905" s="84"/>
      <c r="P905" s="84"/>
      <c r="Q905" s="84"/>
      <c r="R905" s="84"/>
      <c r="S905" s="84"/>
      <c r="T905" s="85"/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T905" s="17" t="s">
        <v>145</v>
      </c>
      <c r="AU905" s="17" t="s">
        <v>82</v>
      </c>
    </row>
    <row r="906" s="2" customFormat="1" ht="22.2" customHeight="1">
      <c r="A906" s="38"/>
      <c r="B906" s="39"/>
      <c r="C906" s="204" t="s">
        <v>1346</v>
      </c>
      <c r="D906" s="204" t="s">
        <v>136</v>
      </c>
      <c r="E906" s="205" t="s">
        <v>1347</v>
      </c>
      <c r="F906" s="206" t="s">
        <v>1348</v>
      </c>
      <c r="G906" s="207" t="s">
        <v>217</v>
      </c>
      <c r="H906" s="208">
        <v>9.0399999999999991</v>
      </c>
      <c r="I906" s="209"/>
      <c r="J906" s="210">
        <f>ROUND(I906*H906,2)</f>
        <v>0</v>
      </c>
      <c r="K906" s="206" t="s">
        <v>140</v>
      </c>
      <c r="L906" s="44"/>
      <c r="M906" s="211" t="s">
        <v>19</v>
      </c>
      <c r="N906" s="212" t="s">
        <v>43</v>
      </c>
      <c r="O906" s="84"/>
      <c r="P906" s="213">
        <f>O906*H906</f>
        <v>0</v>
      </c>
      <c r="Q906" s="213">
        <v>0.0060000000000000001</v>
      </c>
      <c r="R906" s="213">
        <f>Q906*H906</f>
        <v>0.054239999999999997</v>
      </c>
      <c r="S906" s="213">
        <v>0</v>
      </c>
      <c r="T906" s="214">
        <f>S906*H906</f>
        <v>0</v>
      </c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R906" s="215" t="s">
        <v>244</v>
      </c>
      <c r="AT906" s="215" t="s">
        <v>136</v>
      </c>
      <c r="AU906" s="215" t="s">
        <v>82</v>
      </c>
      <c r="AY906" s="17" t="s">
        <v>134</v>
      </c>
      <c r="BE906" s="216">
        <f>IF(N906="základní",J906,0)</f>
        <v>0</v>
      </c>
      <c r="BF906" s="216">
        <f>IF(N906="snížená",J906,0)</f>
        <v>0</v>
      </c>
      <c r="BG906" s="216">
        <f>IF(N906="zákl. přenesená",J906,0)</f>
        <v>0</v>
      </c>
      <c r="BH906" s="216">
        <f>IF(N906="sníž. přenesená",J906,0)</f>
        <v>0</v>
      </c>
      <c r="BI906" s="216">
        <f>IF(N906="nulová",J906,0)</f>
        <v>0</v>
      </c>
      <c r="BJ906" s="17" t="s">
        <v>80</v>
      </c>
      <c r="BK906" s="216">
        <f>ROUND(I906*H906,2)</f>
        <v>0</v>
      </c>
      <c r="BL906" s="17" t="s">
        <v>244</v>
      </c>
      <c r="BM906" s="215" t="s">
        <v>1349</v>
      </c>
    </row>
    <row r="907" s="2" customFormat="1">
      <c r="A907" s="38"/>
      <c r="B907" s="39"/>
      <c r="C907" s="40"/>
      <c r="D907" s="217" t="s">
        <v>143</v>
      </c>
      <c r="E907" s="40"/>
      <c r="F907" s="218" t="s">
        <v>1350</v>
      </c>
      <c r="G907" s="40"/>
      <c r="H907" s="40"/>
      <c r="I907" s="219"/>
      <c r="J907" s="40"/>
      <c r="K907" s="40"/>
      <c r="L907" s="44"/>
      <c r="M907" s="220"/>
      <c r="N907" s="221"/>
      <c r="O907" s="84"/>
      <c r="P907" s="84"/>
      <c r="Q907" s="84"/>
      <c r="R907" s="84"/>
      <c r="S907" s="84"/>
      <c r="T907" s="85"/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T907" s="17" t="s">
        <v>143</v>
      </c>
      <c r="AU907" s="17" t="s">
        <v>82</v>
      </c>
    </row>
    <row r="908" s="2" customFormat="1">
      <c r="A908" s="38"/>
      <c r="B908" s="39"/>
      <c r="C908" s="40"/>
      <c r="D908" s="222" t="s">
        <v>145</v>
      </c>
      <c r="E908" s="40"/>
      <c r="F908" s="223" t="s">
        <v>1351</v>
      </c>
      <c r="G908" s="40"/>
      <c r="H908" s="40"/>
      <c r="I908" s="219"/>
      <c r="J908" s="40"/>
      <c r="K908" s="40"/>
      <c r="L908" s="44"/>
      <c r="M908" s="220"/>
      <c r="N908" s="221"/>
      <c r="O908" s="84"/>
      <c r="P908" s="84"/>
      <c r="Q908" s="84"/>
      <c r="R908" s="84"/>
      <c r="S908" s="84"/>
      <c r="T908" s="85"/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T908" s="17" t="s">
        <v>145</v>
      </c>
      <c r="AU908" s="17" t="s">
        <v>82</v>
      </c>
    </row>
    <row r="909" s="14" customFormat="1">
      <c r="A909" s="14"/>
      <c r="B909" s="236"/>
      <c r="C909" s="237"/>
      <c r="D909" s="217" t="s">
        <v>147</v>
      </c>
      <c r="E909" s="238" t="s">
        <v>19</v>
      </c>
      <c r="F909" s="239" t="s">
        <v>734</v>
      </c>
      <c r="G909" s="237"/>
      <c r="H909" s="238" t="s">
        <v>19</v>
      </c>
      <c r="I909" s="240"/>
      <c r="J909" s="237"/>
      <c r="K909" s="237"/>
      <c r="L909" s="241"/>
      <c r="M909" s="242"/>
      <c r="N909" s="243"/>
      <c r="O909" s="243"/>
      <c r="P909" s="243"/>
      <c r="Q909" s="243"/>
      <c r="R909" s="243"/>
      <c r="S909" s="243"/>
      <c r="T909" s="24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T909" s="245" t="s">
        <v>147</v>
      </c>
      <c r="AU909" s="245" t="s">
        <v>82</v>
      </c>
      <c r="AV909" s="14" t="s">
        <v>80</v>
      </c>
      <c r="AW909" s="14" t="s">
        <v>33</v>
      </c>
      <c r="AX909" s="14" t="s">
        <v>72</v>
      </c>
      <c r="AY909" s="245" t="s">
        <v>134</v>
      </c>
    </row>
    <row r="910" s="13" customFormat="1">
      <c r="A910" s="13"/>
      <c r="B910" s="224"/>
      <c r="C910" s="225"/>
      <c r="D910" s="217" t="s">
        <v>147</v>
      </c>
      <c r="E910" s="226" t="s">
        <v>19</v>
      </c>
      <c r="F910" s="227" t="s">
        <v>1333</v>
      </c>
      <c r="G910" s="225"/>
      <c r="H910" s="228">
        <v>9.0399999999999991</v>
      </c>
      <c r="I910" s="229"/>
      <c r="J910" s="225"/>
      <c r="K910" s="225"/>
      <c r="L910" s="230"/>
      <c r="M910" s="231"/>
      <c r="N910" s="232"/>
      <c r="O910" s="232"/>
      <c r="P910" s="232"/>
      <c r="Q910" s="232"/>
      <c r="R910" s="232"/>
      <c r="S910" s="232"/>
      <c r="T910" s="23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34" t="s">
        <v>147</v>
      </c>
      <c r="AU910" s="234" t="s">
        <v>82</v>
      </c>
      <c r="AV910" s="13" t="s">
        <v>82</v>
      </c>
      <c r="AW910" s="13" t="s">
        <v>33</v>
      </c>
      <c r="AX910" s="13" t="s">
        <v>72</v>
      </c>
      <c r="AY910" s="234" t="s">
        <v>134</v>
      </c>
    </row>
    <row r="911" s="2" customFormat="1" ht="14.4" customHeight="1">
      <c r="A911" s="38"/>
      <c r="B911" s="39"/>
      <c r="C911" s="246" t="s">
        <v>1352</v>
      </c>
      <c r="D911" s="246" t="s">
        <v>293</v>
      </c>
      <c r="E911" s="247" t="s">
        <v>1353</v>
      </c>
      <c r="F911" s="248" t="s">
        <v>1354</v>
      </c>
      <c r="G911" s="249" t="s">
        <v>217</v>
      </c>
      <c r="H911" s="250">
        <v>9.9440000000000008</v>
      </c>
      <c r="I911" s="251"/>
      <c r="J911" s="252">
        <f>ROUND(I911*H911,2)</f>
        <v>0</v>
      </c>
      <c r="K911" s="248" t="s">
        <v>140</v>
      </c>
      <c r="L911" s="253"/>
      <c r="M911" s="254" t="s">
        <v>19</v>
      </c>
      <c r="N911" s="255" t="s">
        <v>43</v>
      </c>
      <c r="O911" s="84"/>
      <c r="P911" s="213">
        <f>O911*H911</f>
        <v>0</v>
      </c>
      <c r="Q911" s="213">
        <v>0.0118</v>
      </c>
      <c r="R911" s="213">
        <f>Q911*H911</f>
        <v>0.11733920000000001</v>
      </c>
      <c r="S911" s="213">
        <v>0</v>
      </c>
      <c r="T911" s="214">
        <f>S911*H911</f>
        <v>0</v>
      </c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R911" s="215" t="s">
        <v>371</v>
      </c>
      <c r="AT911" s="215" t="s">
        <v>293</v>
      </c>
      <c r="AU911" s="215" t="s">
        <v>82</v>
      </c>
      <c r="AY911" s="17" t="s">
        <v>134</v>
      </c>
      <c r="BE911" s="216">
        <f>IF(N911="základní",J911,0)</f>
        <v>0</v>
      </c>
      <c r="BF911" s="216">
        <f>IF(N911="snížená",J911,0)</f>
        <v>0</v>
      </c>
      <c r="BG911" s="216">
        <f>IF(N911="zákl. přenesená",J911,0)</f>
        <v>0</v>
      </c>
      <c r="BH911" s="216">
        <f>IF(N911="sníž. přenesená",J911,0)</f>
        <v>0</v>
      </c>
      <c r="BI911" s="216">
        <f>IF(N911="nulová",J911,0)</f>
        <v>0</v>
      </c>
      <c r="BJ911" s="17" t="s">
        <v>80</v>
      </c>
      <c r="BK911" s="216">
        <f>ROUND(I911*H911,2)</f>
        <v>0</v>
      </c>
      <c r="BL911" s="17" t="s">
        <v>244</v>
      </c>
      <c r="BM911" s="215" t="s">
        <v>1355</v>
      </c>
    </row>
    <row r="912" s="2" customFormat="1">
      <c r="A912" s="38"/>
      <c r="B912" s="39"/>
      <c r="C912" s="40"/>
      <c r="D912" s="217" t="s">
        <v>143</v>
      </c>
      <c r="E912" s="40"/>
      <c r="F912" s="218" t="s">
        <v>1354</v>
      </c>
      <c r="G912" s="40"/>
      <c r="H912" s="40"/>
      <c r="I912" s="219"/>
      <c r="J912" s="40"/>
      <c r="K912" s="40"/>
      <c r="L912" s="44"/>
      <c r="M912" s="220"/>
      <c r="N912" s="221"/>
      <c r="O912" s="84"/>
      <c r="P912" s="84"/>
      <c r="Q912" s="84"/>
      <c r="R912" s="84"/>
      <c r="S912" s="84"/>
      <c r="T912" s="85"/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T912" s="17" t="s">
        <v>143</v>
      </c>
      <c r="AU912" s="17" t="s">
        <v>82</v>
      </c>
    </row>
    <row r="913" s="2" customFormat="1">
      <c r="A913" s="38"/>
      <c r="B913" s="39"/>
      <c r="C913" s="40"/>
      <c r="D913" s="217" t="s">
        <v>160</v>
      </c>
      <c r="E913" s="40"/>
      <c r="F913" s="235" t="s">
        <v>1356</v>
      </c>
      <c r="G913" s="40"/>
      <c r="H913" s="40"/>
      <c r="I913" s="219"/>
      <c r="J913" s="40"/>
      <c r="K913" s="40"/>
      <c r="L913" s="44"/>
      <c r="M913" s="220"/>
      <c r="N913" s="221"/>
      <c r="O913" s="84"/>
      <c r="P913" s="84"/>
      <c r="Q913" s="84"/>
      <c r="R913" s="84"/>
      <c r="S913" s="84"/>
      <c r="T913" s="85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T913" s="17" t="s">
        <v>160</v>
      </c>
      <c r="AU913" s="17" t="s">
        <v>82</v>
      </c>
    </row>
    <row r="914" s="13" customFormat="1">
      <c r="A914" s="13"/>
      <c r="B914" s="224"/>
      <c r="C914" s="225"/>
      <c r="D914" s="217" t="s">
        <v>147</v>
      </c>
      <c r="E914" s="225"/>
      <c r="F914" s="227" t="s">
        <v>1357</v>
      </c>
      <c r="G914" s="225"/>
      <c r="H914" s="228">
        <v>9.9440000000000008</v>
      </c>
      <c r="I914" s="229"/>
      <c r="J914" s="225"/>
      <c r="K914" s="225"/>
      <c r="L914" s="230"/>
      <c r="M914" s="231"/>
      <c r="N914" s="232"/>
      <c r="O914" s="232"/>
      <c r="P914" s="232"/>
      <c r="Q914" s="232"/>
      <c r="R914" s="232"/>
      <c r="S914" s="232"/>
      <c r="T914" s="23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34" t="s">
        <v>147</v>
      </c>
      <c r="AU914" s="234" t="s">
        <v>82</v>
      </c>
      <c r="AV914" s="13" t="s">
        <v>82</v>
      </c>
      <c r="AW914" s="13" t="s">
        <v>4</v>
      </c>
      <c r="AX914" s="13" t="s">
        <v>80</v>
      </c>
      <c r="AY914" s="234" t="s">
        <v>134</v>
      </c>
    </row>
    <row r="915" s="2" customFormat="1" ht="22.2" customHeight="1">
      <c r="A915" s="38"/>
      <c r="B915" s="39"/>
      <c r="C915" s="204" t="s">
        <v>1358</v>
      </c>
      <c r="D915" s="204" t="s">
        <v>136</v>
      </c>
      <c r="E915" s="205" t="s">
        <v>1359</v>
      </c>
      <c r="F915" s="206" t="s">
        <v>1360</v>
      </c>
      <c r="G915" s="207" t="s">
        <v>217</v>
      </c>
      <c r="H915" s="208">
        <v>9.9440000000000008</v>
      </c>
      <c r="I915" s="209"/>
      <c r="J915" s="210">
        <f>ROUND(I915*H915,2)</f>
        <v>0</v>
      </c>
      <c r="K915" s="206" t="s">
        <v>140</v>
      </c>
      <c r="L915" s="44"/>
      <c r="M915" s="211" t="s">
        <v>19</v>
      </c>
      <c r="N915" s="212" t="s">
        <v>43</v>
      </c>
      <c r="O915" s="84"/>
      <c r="P915" s="213">
        <f>O915*H915</f>
        <v>0</v>
      </c>
      <c r="Q915" s="213">
        <v>0</v>
      </c>
      <c r="R915" s="213">
        <f>Q915*H915</f>
        <v>0</v>
      </c>
      <c r="S915" s="213">
        <v>0</v>
      </c>
      <c r="T915" s="214">
        <f>S915*H915</f>
        <v>0</v>
      </c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R915" s="215" t="s">
        <v>244</v>
      </c>
      <c r="AT915" s="215" t="s">
        <v>136</v>
      </c>
      <c r="AU915" s="215" t="s">
        <v>82</v>
      </c>
      <c r="AY915" s="17" t="s">
        <v>134</v>
      </c>
      <c r="BE915" s="216">
        <f>IF(N915="základní",J915,0)</f>
        <v>0</v>
      </c>
      <c r="BF915" s="216">
        <f>IF(N915="snížená",J915,0)</f>
        <v>0</v>
      </c>
      <c r="BG915" s="216">
        <f>IF(N915="zákl. přenesená",J915,0)</f>
        <v>0</v>
      </c>
      <c r="BH915" s="216">
        <f>IF(N915="sníž. přenesená",J915,0)</f>
        <v>0</v>
      </c>
      <c r="BI915" s="216">
        <f>IF(N915="nulová",J915,0)</f>
        <v>0</v>
      </c>
      <c r="BJ915" s="17" t="s">
        <v>80</v>
      </c>
      <c r="BK915" s="216">
        <f>ROUND(I915*H915,2)</f>
        <v>0</v>
      </c>
      <c r="BL915" s="17" t="s">
        <v>244</v>
      </c>
      <c r="BM915" s="215" t="s">
        <v>1361</v>
      </c>
    </row>
    <row r="916" s="2" customFormat="1">
      <c r="A916" s="38"/>
      <c r="B916" s="39"/>
      <c r="C916" s="40"/>
      <c r="D916" s="217" t="s">
        <v>143</v>
      </c>
      <c r="E916" s="40"/>
      <c r="F916" s="218" t="s">
        <v>1362</v>
      </c>
      <c r="G916" s="40"/>
      <c r="H916" s="40"/>
      <c r="I916" s="219"/>
      <c r="J916" s="40"/>
      <c r="K916" s="40"/>
      <c r="L916" s="44"/>
      <c r="M916" s="220"/>
      <c r="N916" s="221"/>
      <c r="O916" s="84"/>
      <c r="P916" s="84"/>
      <c r="Q916" s="84"/>
      <c r="R916" s="84"/>
      <c r="S916" s="84"/>
      <c r="T916" s="85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T916" s="17" t="s">
        <v>143</v>
      </c>
      <c r="AU916" s="17" t="s">
        <v>82</v>
      </c>
    </row>
    <row r="917" s="2" customFormat="1">
      <c r="A917" s="38"/>
      <c r="B917" s="39"/>
      <c r="C917" s="40"/>
      <c r="D917" s="222" t="s">
        <v>145</v>
      </c>
      <c r="E917" s="40"/>
      <c r="F917" s="223" t="s">
        <v>1363</v>
      </c>
      <c r="G917" s="40"/>
      <c r="H917" s="40"/>
      <c r="I917" s="219"/>
      <c r="J917" s="40"/>
      <c r="K917" s="40"/>
      <c r="L917" s="44"/>
      <c r="M917" s="220"/>
      <c r="N917" s="221"/>
      <c r="O917" s="84"/>
      <c r="P917" s="84"/>
      <c r="Q917" s="84"/>
      <c r="R917" s="84"/>
      <c r="S917" s="84"/>
      <c r="T917" s="85"/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T917" s="17" t="s">
        <v>145</v>
      </c>
      <c r="AU917" s="17" t="s">
        <v>82</v>
      </c>
    </row>
    <row r="918" s="2" customFormat="1" ht="22.2" customHeight="1">
      <c r="A918" s="38"/>
      <c r="B918" s="39"/>
      <c r="C918" s="204" t="s">
        <v>1364</v>
      </c>
      <c r="D918" s="204" t="s">
        <v>136</v>
      </c>
      <c r="E918" s="205" t="s">
        <v>1365</v>
      </c>
      <c r="F918" s="206" t="s">
        <v>1366</v>
      </c>
      <c r="G918" s="207" t="s">
        <v>217</v>
      </c>
      <c r="H918" s="208">
        <v>9.9440000000000008</v>
      </c>
      <c r="I918" s="209"/>
      <c r="J918" s="210">
        <f>ROUND(I918*H918,2)</f>
        <v>0</v>
      </c>
      <c r="K918" s="206" t="s">
        <v>140</v>
      </c>
      <c r="L918" s="44"/>
      <c r="M918" s="211" t="s">
        <v>19</v>
      </c>
      <c r="N918" s="212" t="s">
        <v>43</v>
      </c>
      <c r="O918" s="84"/>
      <c r="P918" s="213">
        <f>O918*H918</f>
        <v>0</v>
      </c>
      <c r="Q918" s="213">
        <v>0</v>
      </c>
      <c r="R918" s="213">
        <f>Q918*H918</f>
        <v>0</v>
      </c>
      <c r="S918" s="213">
        <v>0</v>
      </c>
      <c r="T918" s="214">
        <f>S918*H918</f>
        <v>0</v>
      </c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R918" s="215" t="s">
        <v>244</v>
      </c>
      <c r="AT918" s="215" t="s">
        <v>136</v>
      </c>
      <c r="AU918" s="215" t="s">
        <v>82</v>
      </c>
      <c r="AY918" s="17" t="s">
        <v>134</v>
      </c>
      <c r="BE918" s="216">
        <f>IF(N918="základní",J918,0)</f>
        <v>0</v>
      </c>
      <c r="BF918" s="216">
        <f>IF(N918="snížená",J918,0)</f>
        <v>0</v>
      </c>
      <c r="BG918" s="216">
        <f>IF(N918="zákl. přenesená",J918,0)</f>
        <v>0</v>
      </c>
      <c r="BH918" s="216">
        <f>IF(N918="sníž. přenesená",J918,0)</f>
        <v>0</v>
      </c>
      <c r="BI918" s="216">
        <f>IF(N918="nulová",J918,0)</f>
        <v>0</v>
      </c>
      <c r="BJ918" s="17" t="s">
        <v>80</v>
      </c>
      <c r="BK918" s="216">
        <f>ROUND(I918*H918,2)</f>
        <v>0</v>
      </c>
      <c r="BL918" s="17" t="s">
        <v>244</v>
      </c>
      <c r="BM918" s="215" t="s">
        <v>1367</v>
      </c>
    </row>
    <row r="919" s="2" customFormat="1">
      <c r="A919" s="38"/>
      <c r="B919" s="39"/>
      <c r="C919" s="40"/>
      <c r="D919" s="217" t="s">
        <v>143</v>
      </c>
      <c r="E919" s="40"/>
      <c r="F919" s="218" t="s">
        <v>1368</v>
      </c>
      <c r="G919" s="40"/>
      <c r="H919" s="40"/>
      <c r="I919" s="219"/>
      <c r="J919" s="40"/>
      <c r="K919" s="40"/>
      <c r="L919" s="44"/>
      <c r="M919" s="220"/>
      <c r="N919" s="221"/>
      <c r="O919" s="84"/>
      <c r="P919" s="84"/>
      <c r="Q919" s="84"/>
      <c r="R919" s="84"/>
      <c r="S919" s="84"/>
      <c r="T919" s="85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T919" s="17" t="s">
        <v>143</v>
      </c>
      <c r="AU919" s="17" t="s">
        <v>82</v>
      </c>
    </row>
    <row r="920" s="2" customFormat="1">
      <c r="A920" s="38"/>
      <c r="B920" s="39"/>
      <c r="C920" s="40"/>
      <c r="D920" s="222" t="s">
        <v>145</v>
      </c>
      <c r="E920" s="40"/>
      <c r="F920" s="223" t="s">
        <v>1369</v>
      </c>
      <c r="G920" s="40"/>
      <c r="H920" s="40"/>
      <c r="I920" s="219"/>
      <c r="J920" s="40"/>
      <c r="K920" s="40"/>
      <c r="L920" s="44"/>
      <c r="M920" s="220"/>
      <c r="N920" s="221"/>
      <c r="O920" s="84"/>
      <c r="P920" s="84"/>
      <c r="Q920" s="84"/>
      <c r="R920" s="84"/>
      <c r="S920" s="84"/>
      <c r="T920" s="85"/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T920" s="17" t="s">
        <v>145</v>
      </c>
      <c r="AU920" s="17" t="s">
        <v>82</v>
      </c>
    </row>
    <row r="921" s="2" customFormat="1" ht="22.2" customHeight="1">
      <c r="A921" s="38"/>
      <c r="B921" s="39"/>
      <c r="C921" s="204" t="s">
        <v>1370</v>
      </c>
      <c r="D921" s="204" t="s">
        <v>136</v>
      </c>
      <c r="E921" s="205" t="s">
        <v>1371</v>
      </c>
      <c r="F921" s="206" t="s">
        <v>1372</v>
      </c>
      <c r="G921" s="207" t="s">
        <v>195</v>
      </c>
      <c r="H921" s="208">
        <v>0.215</v>
      </c>
      <c r="I921" s="209"/>
      <c r="J921" s="210">
        <f>ROUND(I921*H921,2)</f>
        <v>0</v>
      </c>
      <c r="K921" s="206" t="s">
        <v>140</v>
      </c>
      <c r="L921" s="44"/>
      <c r="M921" s="211" t="s">
        <v>19</v>
      </c>
      <c r="N921" s="212" t="s">
        <v>43</v>
      </c>
      <c r="O921" s="84"/>
      <c r="P921" s="213">
        <f>O921*H921</f>
        <v>0</v>
      </c>
      <c r="Q921" s="213">
        <v>0</v>
      </c>
      <c r="R921" s="213">
        <f>Q921*H921</f>
        <v>0</v>
      </c>
      <c r="S921" s="213">
        <v>0</v>
      </c>
      <c r="T921" s="214">
        <f>S921*H921</f>
        <v>0</v>
      </c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R921" s="215" t="s">
        <v>244</v>
      </c>
      <c r="AT921" s="215" t="s">
        <v>136</v>
      </c>
      <c r="AU921" s="215" t="s">
        <v>82</v>
      </c>
      <c r="AY921" s="17" t="s">
        <v>134</v>
      </c>
      <c r="BE921" s="216">
        <f>IF(N921="základní",J921,0)</f>
        <v>0</v>
      </c>
      <c r="BF921" s="216">
        <f>IF(N921="snížená",J921,0)</f>
        <v>0</v>
      </c>
      <c r="BG921" s="216">
        <f>IF(N921="zákl. přenesená",J921,0)</f>
        <v>0</v>
      </c>
      <c r="BH921" s="216">
        <f>IF(N921="sníž. přenesená",J921,0)</f>
        <v>0</v>
      </c>
      <c r="BI921" s="216">
        <f>IF(N921="nulová",J921,0)</f>
        <v>0</v>
      </c>
      <c r="BJ921" s="17" t="s">
        <v>80</v>
      </c>
      <c r="BK921" s="216">
        <f>ROUND(I921*H921,2)</f>
        <v>0</v>
      </c>
      <c r="BL921" s="17" t="s">
        <v>244</v>
      </c>
      <c r="BM921" s="215" t="s">
        <v>1373</v>
      </c>
    </row>
    <row r="922" s="2" customFormat="1">
      <c r="A922" s="38"/>
      <c r="B922" s="39"/>
      <c r="C922" s="40"/>
      <c r="D922" s="217" t="s">
        <v>143</v>
      </c>
      <c r="E922" s="40"/>
      <c r="F922" s="218" t="s">
        <v>1374</v>
      </c>
      <c r="G922" s="40"/>
      <c r="H922" s="40"/>
      <c r="I922" s="219"/>
      <c r="J922" s="40"/>
      <c r="K922" s="40"/>
      <c r="L922" s="44"/>
      <c r="M922" s="220"/>
      <c r="N922" s="221"/>
      <c r="O922" s="84"/>
      <c r="P922" s="84"/>
      <c r="Q922" s="84"/>
      <c r="R922" s="84"/>
      <c r="S922" s="84"/>
      <c r="T922" s="85"/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T922" s="17" t="s">
        <v>143</v>
      </c>
      <c r="AU922" s="17" t="s">
        <v>82</v>
      </c>
    </row>
    <row r="923" s="2" customFormat="1">
      <c r="A923" s="38"/>
      <c r="B923" s="39"/>
      <c r="C923" s="40"/>
      <c r="D923" s="222" t="s">
        <v>145</v>
      </c>
      <c r="E923" s="40"/>
      <c r="F923" s="223" t="s">
        <v>1375</v>
      </c>
      <c r="G923" s="40"/>
      <c r="H923" s="40"/>
      <c r="I923" s="219"/>
      <c r="J923" s="40"/>
      <c r="K923" s="40"/>
      <c r="L923" s="44"/>
      <c r="M923" s="256"/>
      <c r="N923" s="257"/>
      <c r="O923" s="258"/>
      <c r="P923" s="258"/>
      <c r="Q923" s="258"/>
      <c r="R923" s="258"/>
      <c r="S923" s="258"/>
      <c r="T923" s="259"/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T923" s="17" t="s">
        <v>145</v>
      </c>
      <c r="AU923" s="17" t="s">
        <v>82</v>
      </c>
    </row>
    <row r="924" s="2" customFormat="1" ht="6.96" customHeight="1">
      <c r="A924" s="38"/>
      <c r="B924" s="59"/>
      <c r="C924" s="60"/>
      <c r="D924" s="60"/>
      <c r="E924" s="60"/>
      <c r="F924" s="60"/>
      <c r="G924" s="60"/>
      <c r="H924" s="60"/>
      <c r="I924" s="60"/>
      <c r="J924" s="60"/>
      <c r="K924" s="60"/>
      <c r="L924" s="44"/>
      <c r="M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</row>
  </sheetData>
  <sheetProtection sheet="1" autoFilter="0" formatColumns="0" formatRows="0" objects="1" scenarios="1" spinCount="100000" saltValue="PmnCgQ/012DyQZiJ4L+JRBKxUmnbmKn73VXkymQFHXothunkaN0KW+fIRwLZouGZDCX/rguTiPRbrNJAL6vnhg==" hashValue="t4YZmwzc1iCH+c+92uuw6G2EMzGLoJT4nXzD8bYzRp1Ojqo+JED5QieS1IYF29JYTZ3dEq/wFHpVRE1QpRv+0w==" algorithmName="SHA-512" password="CC35"/>
  <autoFilter ref="C101:K923"/>
  <mergeCells count="9">
    <mergeCell ref="E7:H7"/>
    <mergeCell ref="E9:H9"/>
    <mergeCell ref="E18:H18"/>
    <mergeCell ref="E27:H27"/>
    <mergeCell ref="E48:H48"/>
    <mergeCell ref="E50:H50"/>
    <mergeCell ref="E92:H92"/>
    <mergeCell ref="E94:H94"/>
    <mergeCell ref="L2:V2"/>
  </mergeCells>
  <hyperlinks>
    <hyperlink ref="F107" r:id="rId1" display="https://podminky.urs.cz/item/CS_URS_2023_02/112101122"/>
    <hyperlink ref="F111" r:id="rId2" display="https://podminky.urs.cz/item/CS_URS_2023_02/112251102"/>
    <hyperlink ref="F114" r:id="rId3" display="https://podminky.urs.cz/item/CS_URS_2023_02/162201406"/>
    <hyperlink ref="F119" r:id="rId4" display="https://podminky.urs.cz/item/CS_URS_2023_02/162201416"/>
    <hyperlink ref="F123" r:id="rId5" display="https://podminky.urs.cz/item/CS_URS_2023_02/162201422"/>
    <hyperlink ref="F127" r:id="rId6" display="https://podminky.urs.cz/item/CS_URS_2023_02/162301942"/>
    <hyperlink ref="F131" r:id="rId7" display="https://podminky.urs.cz/item/CS_URS_2023_02/162301962"/>
    <hyperlink ref="F135" r:id="rId8" display="https://podminky.urs.cz/item/CS_URS_2023_02/162301972"/>
    <hyperlink ref="F138" r:id="rId9" display="https://podminky.urs.cz/item/CS_URS_2023_02/997013811"/>
    <hyperlink ref="F142" r:id="rId10" display="https://podminky.urs.cz/item/CS_URS_2023_02/115101202"/>
    <hyperlink ref="F145" r:id="rId11" display="https://podminky.urs.cz/item/CS_URS_2023_02/115101302"/>
    <hyperlink ref="F148" r:id="rId12" display="https://podminky.urs.cz/item/CS_URS_2023_02/121151103"/>
    <hyperlink ref="F152" r:id="rId13" display="https://podminky.urs.cz/item/CS_URS_2023_02/131251104"/>
    <hyperlink ref="F157" r:id="rId14" display="https://podminky.urs.cz/item/CS_URS_2023_02/162251102"/>
    <hyperlink ref="F161" r:id="rId15" display="https://podminky.urs.cz/item/CS_URS_2023_02/167151101"/>
    <hyperlink ref="F165" r:id="rId16" display="https://podminky.urs.cz/item/CS_URS_2023_02/174151101"/>
    <hyperlink ref="F171" r:id="rId17" display="https://podminky.urs.cz/item/CS_URS_2023_02/162751117"/>
    <hyperlink ref="F176" r:id="rId18" display="https://podminky.urs.cz/item/CS_URS_2023_02/171251101"/>
    <hyperlink ref="F179" r:id="rId19" display="https://podminky.urs.cz/item/CS_URS_2023_02/171201231"/>
    <hyperlink ref="F183" r:id="rId20" display="https://podminky.urs.cz/item/CS_URS_2023_02/181951112"/>
    <hyperlink ref="F186" r:id="rId21" display="https://podminky.urs.cz/item/CS_URS_2023_02/181351003"/>
    <hyperlink ref="F189" r:id="rId22" display="https://podminky.urs.cz/item/CS_URS_2023_02/181411131"/>
    <hyperlink ref="F197" r:id="rId23" display="https://podminky.urs.cz/item/CS_URS_2023_02/213141112"/>
    <hyperlink ref="F205" r:id="rId24" display="https://podminky.urs.cz/item/CS_URS_2023_02/271532212"/>
    <hyperlink ref="F217" r:id="rId25" display="https://podminky.urs.cz/item/CS_URS_2023_02/273313611"/>
    <hyperlink ref="F226" r:id="rId26" display="https://podminky.urs.cz/item/CS_URS_2023_02/273351121"/>
    <hyperlink ref="F233" r:id="rId27" display="https://podminky.urs.cz/item/CS_URS_2023_02/273351122"/>
    <hyperlink ref="F237" r:id="rId28" display="https://podminky.urs.cz/item/CS_URS_2023_02/310237241"/>
    <hyperlink ref="F241" r:id="rId29" display="https://podminky.urs.cz/item/CS_URS_2023_02/319201321"/>
    <hyperlink ref="F246" r:id="rId30" display="https://podminky.urs.cz/item/CS_URS_2023_02/346271114"/>
    <hyperlink ref="F251" r:id="rId31" display="https://podminky.urs.cz/item/CS_URS_2023_02/380321662"/>
    <hyperlink ref="F259" r:id="rId32" display="https://podminky.urs.cz/item/CS_URS_2023_02/380356231"/>
    <hyperlink ref="F265" r:id="rId33" display="https://podminky.urs.cz/item/CS_URS_2023_02/380356232"/>
    <hyperlink ref="F268" r:id="rId34" display="https://podminky.urs.cz/item/CS_URS_2023_02/311351911"/>
    <hyperlink ref="F275" r:id="rId35" display="https://podminky.urs.cz/item/CS_URS_2023_02/380361006"/>
    <hyperlink ref="F279" r:id="rId36" display="https://podminky.urs.cz/item/CS_URS_2023_02/953961212"/>
    <hyperlink ref="F287" r:id="rId37" display="https://podminky.urs.cz/item/CS_URS_2023_02/619995001"/>
    <hyperlink ref="F292" r:id="rId38" display="https://podminky.urs.cz/item/CS_URS_2023_02/629995101"/>
    <hyperlink ref="F297" r:id="rId39" display="https://podminky.urs.cz/item/CS_URS_2023_02/622142001"/>
    <hyperlink ref="F302" r:id="rId40" display="https://podminky.urs.cz/item/CS_URS_2023_02/622151021"/>
    <hyperlink ref="F305" r:id="rId41" display="https://podminky.urs.cz/item/CS_URS_2023_02/622511112"/>
    <hyperlink ref="F311" r:id="rId42" display="https://podminky.urs.cz/item/CS_URS_2023_02/631311117"/>
    <hyperlink ref="F315" r:id="rId43" display="https://podminky.urs.cz/item/CS_URS_2023_02/631311137"/>
    <hyperlink ref="F319" r:id="rId44" display="https://podminky.urs.cz/item/CS_URS_2023_02/631319021"/>
    <hyperlink ref="F323" r:id="rId45" display="https://podminky.urs.cz/item/CS_URS_2023_02/631319023"/>
    <hyperlink ref="F331" r:id="rId46" display="https://podminky.urs.cz/item/CS_URS_2023_02/632481213"/>
    <hyperlink ref="F335" r:id="rId47" display="https://podminky.urs.cz/item/CS_URS_2023_02/631311135"/>
    <hyperlink ref="F340" r:id="rId48" display="https://podminky.urs.cz/item/CS_URS_2023_02/631319175"/>
    <hyperlink ref="F344" r:id="rId49" display="https://podminky.urs.cz/item/CS_URS_2023_02/631362021"/>
    <hyperlink ref="F350" r:id="rId50" display="https://podminky.urs.cz/item/CS_URS_2023_02/893215121"/>
    <hyperlink ref="F354" r:id="rId51" display="https://podminky.urs.cz/item/CS_URS_2023_02/894410213"/>
    <hyperlink ref="F360" r:id="rId52" display="https://podminky.urs.cz/item/CS_URS_2023_02/HZS1292"/>
    <hyperlink ref="F366" r:id="rId53" display="https://podminky.urs.cz/item/CS_URS_2023_02/944611111"/>
    <hyperlink ref="F370" r:id="rId54" display="https://podminky.urs.cz/item/CS_URS_2023_02/944611211"/>
    <hyperlink ref="F374" r:id="rId55" display="https://podminky.urs.cz/item/CS_URS_2023_02/944611811"/>
    <hyperlink ref="F377" r:id="rId56" display="https://podminky.urs.cz/item/CS_URS_2023_02/949101112"/>
    <hyperlink ref="F381" r:id="rId57" display="https://podminky.urs.cz/item/CS_URS_2023_02/941111121"/>
    <hyperlink ref="F389" r:id="rId58" display="https://podminky.urs.cz/item/CS_URS_2023_02/941111221"/>
    <hyperlink ref="F393" r:id="rId59" display="https://podminky.urs.cz/item/CS_URS_2023_02/941111821"/>
    <hyperlink ref="F396" r:id="rId60" display="https://podminky.urs.cz/item/CS_URS_2023_02/993111111"/>
    <hyperlink ref="F400" r:id="rId61" display="https://podminky.urs.cz/item/CS_URS_2023_02/931994111"/>
    <hyperlink ref="F407" r:id="rId62" display="https://podminky.urs.cz/item/CS_URS_2023_02/952901221"/>
    <hyperlink ref="F411" r:id="rId63" display="https://podminky.urs.cz/item/CS_URS_2023_02/952901411"/>
    <hyperlink ref="F415" r:id="rId64" display="https://podminky.urs.cz/item/CS_URS_2023_02/935112211"/>
    <hyperlink ref="F421" r:id="rId65" display="https://podminky.urs.cz/item/CS_URS_2023_02/916331112"/>
    <hyperlink ref="F431" r:id="rId66" display="https://podminky.urs.cz/item/CS_URS_2023_02/916991121"/>
    <hyperlink ref="F436" r:id="rId67" display="https://podminky.urs.cz/item/CS_URS_2023_02/977151114"/>
    <hyperlink ref="F441" r:id="rId68" display="https://podminky.urs.cz/item/CS_URS_2023_02/919735123"/>
    <hyperlink ref="F445" r:id="rId69" display="https://podminky.urs.cz/item/CS_URS_2023_02/962052211"/>
    <hyperlink ref="F451" r:id="rId70" display="https://podminky.urs.cz/item/CS_URS_2023_02/968062455"/>
    <hyperlink ref="F456" r:id="rId71" display="https://podminky.urs.cz/item/CS_URS_2023_02/973042461"/>
    <hyperlink ref="F460" r:id="rId72" display="https://podminky.urs.cz/item/CS_URS_2023_02/971042441"/>
    <hyperlink ref="F464" r:id="rId73" display="https://podminky.urs.cz/item/CS_URS_2023_02/971033441"/>
    <hyperlink ref="F468" r:id="rId74" display="https://podminky.urs.cz/item/CS_URS_2023_02/978059541"/>
    <hyperlink ref="F473" r:id="rId75" display="https://podminky.urs.cz/item/CS_URS_2023_02/977211112"/>
    <hyperlink ref="F479" r:id="rId76" display="https://podminky.urs.cz/item/CS_URS_2023_02/997013111"/>
    <hyperlink ref="F482" r:id="rId77" display="https://podminky.urs.cz/item/CS_URS_2023_02/997013501"/>
    <hyperlink ref="F487" r:id="rId78" display="https://podminky.urs.cz/item/CS_URS_2023_02/997013509"/>
    <hyperlink ref="F493" r:id="rId79" display="https://podminky.urs.cz/item/CS_URS_2023_02/997013631"/>
    <hyperlink ref="F500" r:id="rId80" display="https://podminky.urs.cz/item/CS_URS_2023_02/997013869"/>
    <hyperlink ref="F505" r:id="rId81" display="https://podminky.urs.cz/item/CS_URS_2023_02/998142251"/>
    <hyperlink ref="F510" r:id="rId82" display="https://podminky.urs.cz/item/CS_URS_2023_02/711111001"/>
    <hyperlink ref="F518" r:id="rId83" display="https://podminky.urs.cz/item/CS_URS_2023_02/711112001"/>
    <hyperlink ref="F527" r:id="rId84" display="https://podminky.urs.cz/item/CS_URS_2023_02/711141559"/>
    <hyperlink ref="F539" r:id="rId85" display="https://podminky.urs.cz/item/CS_URS_2023_02/711142559"/>
    <hyperlink ref="F554" r:id="rId86" display="https://podminky.urs.cz/item/CS_URS_2023_02/711491172"/>
    <hyperlink ref="F561" r:id="rId87" display="https://podminky.urs.cz/item/CS_URS_2023_02/998711101"/>
    <hyperlink ref="F565" r:id="rId88" display="https://podminky.urs.cz/item/CS_URS_2023_02/713130841"/>
    <hyperlink ref="F570" r:id="rId89" display="https://podminky.urs.cz/item/CS_URS_2023_02/713131141"/>
    <hyperlink ref="F579" r:id="rId90" display="https://podminky.urs.cz/item/CS_URS_2023_02/713131151"/>
    <hyperlink ref="F590" r:id="rId91" display="https://podminky.urs.cz/item/CS_URS_2023_02/713131161"/>
    <hyperlink ref="F601" r:id="rId92" display="https://podminky.urs.cz/item/CS_URS_2023_02/998713101"/>
    <hyperlink ref="F608" r:id="rId93" display="https://podminky.urs.cz/item/CS_URS_2023_02/762332132"/>
    <hyperlink ref="F615" r:id="rId94" display="https://podminky.urs.cz/item/CS_URS_2023_02/762395000"/>
    <hyperlink ref="F619" r:id="rId95" display="https://podminky.urs.cz/item/CS_URS_2023_02/762331811"/>
    <hyperlink ref="F623" r:id="rId96" display="https://podminky.urs.cz/item/CS_URS_2023_02/762431013"/>
    <hyperlink ref="F631" r:id="rId97" display="https://podminky.urs.cz/item/CS_URS_2023_02/762431110"/>
    <hyperlink ref="F642" r:id="rId98" display="https://podminky.urs.cz/item/CS_URS_2023_02/762495000"/>
    <hyperlink ref="F650" r:id="rId99" display="https://podminky.urs.cz/item/CS_URS_2023_02/762621120"/>
    <hyperlink ref="F657" r:id="rId100" display="https://podminky.urs.cz/item/CS_URS_2023_02/762711810"/>
    <hyperlink ref="F664" r:id="rId101" display="https://podminky.urs.cz/item/CS_URS_2023_02/762723311"/>
    <hyperlink ref="F678" r:id="rId102" display="https://podminky.urs.cz/item/CS_URS_2023_02/762795000"/>
    <hyperlink ref="F685" r:id="rId103" display="https://podminky.urs.cz/item/CS_URS_2023_02/998762101"/>
    <hyperlink ref="F698" r:id="rId104" display="https://podminky.urs.cz/item/CS_URS_2023_02/764001123"/>
    <hyperlink ref="F704" r:id="rId105" display="https://podminky.urs.cz/item/CS_URS_2023_02/764206107"/>
    <hyperlink ref="F709" r:id="rId106" display="https://podminky.urs.cz/item/CS_URS_2023_02/764216467"/>
    <hyperlink ref="F712" r:id="rId107" display="https://podminky.urs.cz/item/CS_URS_2023_02/998764101"/>
    <hyperlink ref="F716" r:id="rId108" display="https://podminky.urs.cz/item/CS_URS_2023_02/765192001"/>
    <hyperlink ref="F723" r:id="rId109" display="https://podminky.urs.cz/item/CS_URS_2023_02/766111820"/>
    <hyperlink ref="F731" r:id="rId110" display="https://podminky.urs.cz/item/CS_URS_2023_02/766643431"/>
    <hyperlink ref="F741" r:id="rId111" display="https://podminky.urs.cz/item/CS_URS_2023_02/998766101"/>
    <hyperlink ref="F745" r:id="rId112" display="https://podminky.urs.cz/item/CS_URS_2023_02/767620835"/>
    <hyperlink ref="F750" r:id="rId113" display="https://podminky.urs.cz/item/CS_URS_2023_02/767193802"/>
    <hyperlink ref="F755" r:id="rId114" display="https://podminky.urs.cz/item/CS_URS_2023_02/767416821"/>
    <hyperlink ref="F761" r:id="rId115" display="https://podminky.urs.cz/item/CS_URS_2023_02/767416211"/>
    <hyperlink ref="F767" r:id="rId116" display="https://podminky.urs.cz/item/CS_URS_2023_02/767428101"/>
    <hyperlink ref="F775" r:id="rId117" display="https://podminky.urs.cz/item/CS_URS_2023_02/767416211"/>
    <hyperlink ref="F784" r:id="rId118" display="https://podminky.urs.cz/item/CS_URS_2023_02/767415111"/>
    <hyperlink ref="F794" r:id="rId119" display="https://podminky.urs.cz/item/CS_URS_2023_02/767620245"/>
    <hyperlink ref="F799" r:id="rId120" display="https://podminky.urs.cz/item/CS_URS_2023_02/767620718"/>
    <hyperlink ref="F804" r:id="rId121" display="https://podminky.urs.cz/item/CS_URS_2023_02/767391112"/>
    <hyperlink ref="F809" r:id="rId122" display="https://podminky.urs.cz/item/CS_URS_2023_02/767391209"/>
    <hyperlink ref="F818" r:id="rId123" display="https://podminky.urs.cz/item/CS_URS_2023_02/767995116"/>
    <hyperlink ref="F828" r:id="rId124" display="https://podminky.urs.cz/item/CS_URS_2023_02/767995116"/>
    <hyperlink ref="F835" r:id="rId125" display="https://podminky.urs.cz/item/CS_URS_2023_02/767995117"/>
    <hyperlink ref="F861" r:id="rId126" display="https://podminky.urs.cz/item/CS_URS_2023_02/953965121"/>
    <hyperlink ref="F864" r:id="rId127" display="https://podminky.urs.cz/item/CS_URS_2023_02/998767101"/>
    <hyperlink ref="F868" r:id="rId128" display="https://podminky.urs.cz/item/CS_URS_2023_02/771573810"/>
    <hyperlink ref="F873" r:id="rId129" display="https://podminky.urs.cz/item/CS_URS_2023_02/771111011"/>
    <hyperlink ref="F878" r:id="rId130" display="https://podminky.urs.cz/item/CS_URS_2023_02/771121011"/>
    <hyperlink ref="F881" r:id="rId131" display="https://podminky.urs.cz/item/CS_URS_2023_02/771575417"/>
    <hyperlink ref="F890" r:id="rId132" display="https://podminky.urs.cz/item/CS_URS_2023_02/771577241"/>
    <hyperlink ref="F893" r:id="rId133" display="https://podminky.urs.cz/item/CS_URS_2023_02/998771101"/>
    <hyperlink ref="F897" r:id="rId134" display="https://podminky.urs.cz/item/CS_URS_2023_02/781111011"/>
    <hyperlink ref="F902" r:id="rId135" display="https://podminky.urs.cz/item/CS_URS_2023_02/781121011"/>
    <hyperlink ref="F905" r:id="rId136" display="https://podminky.urs.cz/item/CS_URS_2023_02/781151031"/>
    <hyperlink ref="F908" r:id="rId137" display="https://podminky.urs.cz/item/CS_URS_2023_02/781474112"/>
    <hyperlink ref="F917" r:id="rId138" display="https://podminky.urs.cz/item/CS_URS_2023_02/781477111"/>
    <hyperlink ref="F920" r:id="rId139" display="https://podminky.urs.cz/item/CS_URS_2023_02/781477115"/>
    <hyperlink ref="F923" r:id="rId140" display="https://podminky.urs.cz/item/CS_URS_2023_02/99878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4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82</v>
      </c>
    </row>
    <row r="4" s="1" customFormat="1" ht="24.96" customHeight="1">
      <c r="B4" s="20"/>
      <c r="D4" s="130" t="s">
        <v>89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27" customHeight="1">
      <c r="B7" s="20"/>
      <c r="E7" s="133" t="str">
        <f>'Rekapitulace stavby'!K6</f>
        <v>Mattoni 1873 a.s., závod Kyselka - Přístavba jímky pro nový stroj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90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5.6" customHeight="1">
      <c r="A9" s="38"/>
      <c r="B9" s="44"/>
      <c r="C9" s="38"/>
      <c r="D9" s="38"/>
      <c r="E9" s="135" t="s">
        <v>1376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4. 10. 2023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32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34</v>
      </c>
      <c r="E23" s="38"/>
      <c r="F23" s="38"/>
      <c r="G23" s="38"/>
      <c r="H23" s="38"/>
      <c r="I23" s="132" t="s">
        <v>26</v>
      </c>
      <c r="J23" s="136" t="str">
        <f>IF('Rekapitulace stavby'!AN19="","",'Rekapitulace stavby'!AN19)</f>
        <v/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tr">
        <f>IF('Rekapitulace stavby'!E20="","",'Rekapitulace stavby'!E20)</f>
        <v xml:space="preserve"> </v>
      </c>
      <c r="F24" s="38"/>
      <c r="G24" s="38"/>
      <c r="H24" s="38"/>
      <c r="I24" s="132" t="s">
        <v>28</v>
      </c>
      <c r="J24" s="136" t="str">
        <f>IF('Rekapitulace stavby'!AN20="","",'Rekapitulace stavby'!AN20)</f>
        <v/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36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72" customHeight="1">
      <c r="A27" s="138"/>
      <c r="B27" s="139"/>
      <c r="C27" s="138"/>
      <c r="D27" s="138"/>
      <c r="E27" s="140" t="s">
        <v>37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38</v>
      </c>
      <c r="E30" s="38"/>
      <c r="F30" s="38"/>
      <c r="G30" s="38"/>
      <c r="H30" s="38"/>
      <c r="I30" s="38"/>
      <c r="J30" s="144">
        <f>ROUND(J85,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40</v>
      </c>
      <c r="G32" s="38"/>
      <c r="H32" s="38"/>
      <c r="I32" s="145" t="s">
        <v>39</v>
      </c>
      <c r="J32" s="145" t="s">
        <v>41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42</v>
      </c>
      <c r="E33" s="132" t="s">
        <v>43</v>
      </c>
      <c r="F33" s="147">
        <f>ROUND((SUM(BE85:BE153)),  2)</f>
        <v>0</v>
      </c>
      <c r="G33" s="38"/>
      <c r="H33" s="38"/>
      <c r="I33" s="148">
        <v>0.20999999999999999</v>
      </c>
      <c r="J33" s="147">
        <f>ROUND(((SUM(BE85:BE153))*I33),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44</v>
      </c>
      <c r="F34" s="147">
        <f>ROUND((SUM(BF85:BF153)),  2)</f>
        <v>0</v>
      </c>
      <c r="G34" s="38"/>
      <c r="H34" s="38"/>
      <c r="I34" s="148">
        <v>0.14999999999999999</v>
      </c>
      <c r="J34" s="147">
        <f>ROUND(((SUM(BF85:BF153))*I34),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45</v>
      </c>
      <c r="F35" s="147">
        <f>ROUND((SUM(BG85:BG153)),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46</v>
      </c>
      <c r="F36" s="147">
        <f>ROUND((SUM(BH85:BH153)),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47</v>
      </c>
      <c r="F37" s="147">
        <f>ROUND((SUM(BI85:BI153)),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48</v>
      </c>
      <c r="E39" s="151"/>
      <c r="F39" s="151"/>
      <c r="G39" s="152" t="s">
        <v>49</v>
      </c>
      <c r="H39" s="153" t="s">
        <v>50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92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27" customHeight="1">
      <c r="A48" s="38"/>
      <c r="B48" s="39"/>
      <c r="C48" s="40"/>
      <c r="D48" s="40"/>
      <c r="E48" s="160" t="str">
        <f>E7</f>
        <v>Mattoni 1873 a.s., závod Kyselka - Přístavba jímky pro nový stroj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90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5.6" customHeight="1">
      <c r="A50" s="38"/>
      <c r="B50" s="39"/>
      <c r="C50" s="40"/>
      <c r="D50" s="40"/>
      <c r="E50" s="69" t="str">
        <f>E9</f>
        <v>SO 01.1 - Elektroinstalace a uzemnění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Kyselka</v>
      </c>
      <c r="G52" s="40"/>
      <c r="H52" s="40"/>
      <c r="I52" s="32" t="s">
        <v>23</v>
      </c>
      <c r="J52" s="72" t="str">
        <f>IF(J12="","",J12)</f>
        <v>4. 10. 2023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40.8" customHeight="1">
      <c r="A54" s="38"/>
      <c r="B54" s="39"/>
      <c r="C54" s="32" t="s">
        <v>25</v>
      </c>
      <c r="D54" s="40"/>
      <c r="E54" s="40"/>
      <c r="F54" s="27" t="str">
        <f>E15</f>
        <v>Mattoni 1873 a.s.</v>
      </c>
      <c r="G54" s="40"/>
      <c r="H54" s="40"/>
      <c r="I54" s="32" t="s">
        <v>31</v>
      </c>
      <c r="J54" s="36" t="str">
        <f>E21</f>
        <v xml:space="preserve">KV engineering spol. s r.o., Ing. P. Rokůsek 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6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34</v>
      </c>
      <c r="J55" s="36" t="str">
        <f>E24</f>
        <v xml:space="preserve"> 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93</v>
      </c>
      <c r="D57" s="162"/>
      <c r="E57" s="162"/>
      <c r="F57" s="162"/>
      <c r="G57" s="162"/>
      <c r="H57" s="162"/>
      <c r="I57" s="162"/>
      <c r="J57" s="163" t="s">
        <v>94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70</v>
      </c>
      <c r="D59" s="40"/>
      <c r="E59" s="40"/>
      <c r="F59" s="40"/>
      <c r="G59" s="40"/>
      <c r="H59" s="40"/>
      <c r="I59" s="40"/>
      <c r="J59" s="102">
        <f>J85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95</v>
      </c>
    </row>
    <row r="60" s="9" customFormat="1" ht="24.96" customHeight="1">
      <c r="A60" s="9"/>
      <c r="B60" s="165"/>
      <c r="C60" s="166"/>
      <c r="D60" s="167" t="s">
        <v>1377</v>
      </c>
      <c r="E60" s="168"/>
      <c r="F60" s="168"/>
      <c r="G60" s="168"/>
      <c r="H60" s="168"/>
      <c r="I60" s="168"/>
      <c r="J60" s="169">
        <f>J86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1378</v>
      </c>
      <c r="E61" s="174"/>
      <c r="F61" s="174"/>
      <c r="G61" s="174"/>
      <c r="H61" s="174"/>
      <c r="I61" s="174"/>
      <c r="J61" s="175">
        <f>J87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1379</v>
      </c>
      <c r="E62" s="174"/>
      <c r="F62" s="174"/>
      <c r="G62" s="174"/>
      <c r="H62" s="174"/>
      <c r="I62" s="174"/>
      <c r="J62" s="175">
        <f>J123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5"/>
      <c r="C63" s="166"/>
      <c r="D63" s="167" t="s">
        <v>1380</v>
      </c>
      <c r="E63" s="168"/>
      <c r="F63" s="168"/>
      <c r="G63" s="168"/>
      <c r="H63" s="168"/>
      <c r="I63" s="168"/>
      <c r="J63" s="169">
        <f>J145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1"/>
      <c r="C64" s="172"/>
      <c r="D64" s="173" t="s">
        <v>1381</v>
      </c>
      <c r="E64" s="174"/>
      <c r="F64" s="174"/>
      <c r="G64" s="174"/>
      <c r="H64" s="174"/>
      <c r="I64" s="174"/>
      <c r="J64" s="175">
        <f>J146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5"/>
      <c r="C65" s="166"/>
      <c r="D65" s="167" t="s">
        <v>1382</v>
      </c>
      <c r="E65" s="168"/>
      <c r="F65" s="168"/>
      <c r="G65" s="168"/>
      <c r="H65" s="168"/>
      <c r="I65" s="168"/>
      <c r="J65" s="169">
        <f>J150</f>
        <v>0</v>
      </c>
      <c r="K65" s="166"/>
      <c r="L65" s="17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38"/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13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="2" customFormat="1" ht="6.96" customHeight="1">
      <c r="A67" s="38"/>
      <c r="B67" s="59"/>
      <c r="C67" s="60"/>
      <c r="D67" s="60"/>
      <c r="E67" s="60"/>
      <c r="F67" s="60"/>
      <c r="G67" s="60"/>
      <c r="H67" s="60"/>
      <c r="I67" s="60"/>
      <c r="J67" s="60"/>
      <c r="K67" s="60"/>
      <c r="L67" s="134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71" s="2" customFormat="1" ht="6.96" customHeight="1">
      <c r="A71" s="38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24.96" customHeight="1">
      <c r="A72" s="38"/>
      <c r="B72" s="39"/>
      <c r="C72" s="23" t="s">
        <v>119</v>
      </c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16</v>
      </c>
      <c r="D74" s="40"/>
      <c r="E74" s="40"/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27" customHeight="1">
      <c r="A75" s="38"/>
      <c r="B75" s="39"/>
      <c r="C75" s="40"/>
      <c r="D75" s="40"/>
      <c r="E75" s="160" t="str">
        <f>E7</f>
        <v>Mattoni 1873 a.s., závod Kyselka - Přístavba jímky pro nový stroj</v>
      </c>
      <c r="F75" s="32"/>
      <c r="G75" s="32"/>
      <c r="H75" s="32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2" customHeight="1">
      <c r="A76" s="38"/>
      <c r="B76" s="39"/>
      <c r="C76" s="32" t="s">
        <v>90</v>
      </c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5.6" customHeight="1">
      <c r="A77" s="38"/>
      <c r="B77" s="39"/>
      <c r="C77" s="40"/>
      <c r="D77" s="40"/>
      <c r="E77" s="69" t="str">
        <f>E9</f>
        <v>SO 01.1 - Elektroinstalace a uzemnění</v>
      </c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2" t="s">
        <v>21</v>
      </c>
      <c r="D79" s="40"/>
      <c r="E79" s="40"/>
      <c r="F79" s="27" t="str">
        <f>F12</f>
        <v>Kyselka</v>
      </c>
      <c r="G79" s="40"/>
      <c r="H79" s="40"/>
      <c r="I79" s="32" t="s">
        <v>23</v>
      </c>
      <c r="J79" s="72" t="str">
        <f>IF(J12="","",J12)</f>
        <v>4. 10. 2023</v>
      </c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40.8" customHeight="1">
      <c r="A81" s="38"/>
      <c r="B81" s="39"/>
      <c r="C81" s="32" t="s">
        <v>25</v>
      </c>
      <c r="D81" s="40"/>
      <c r="E81" s="40"/>
      <c r="F81" s="27" t="str">
        <f>E15</f>
        <v>Mattoni 1873 a.s.</v>
      </c>
      <c r="G81" s="40"/>
      <c r="H81" s="40"/>
      <c r="I81" s="32" t="s">
        <v>31</v>
      </c>
      <c r="J81" s="36" t="str">
        <f>E21</f>
        <v xml:space="preserve">KV engineering spol. s r.o., Ing. P. Rokůsek </v>
      </c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5.6" customHeight="1">
      <c r="A82" s="38"/>
      <c r="B82" s="39"/>
      <c r="C82" s="32" t="s">
        <v>29</v>
      </c>
      <c r="D82" s="40"/>
      <c r="E82" s="40"/>
      <c r="F82" s="27" t="str">
        <f>IF(E18="","",E18)</f>
        <v>Vyplň údaj</v>
      </c>
      <c r="G82" s="40"/>
      <c r="H82" s="40"/>
      <c r="I82" s="32" t="s">
        <v>34</v>
      </c>
      <c r="J82" s="36" t="str">
        <f>E24</f>
        <v xml:space="preserve"> </v>
      </c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0.32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11" customFormat="1" ht="29.28" customHeight="1">
      <c r="A84" s="177"/>
      <c r="B84" s="178"/>
      <c r="C84" s="179" t="s">
        <v>120</v>
      </c>
      <c r="D84" s="180" t="s">
        <v>57</v>
      </c>
      <c r="E84" s="180" t="s">
        <v>53</v>
      </c>
      <c r="F84" s="180" t="s">
        <v>54</v>
      </c>
      <c r="G84" s="180" t="s">
        <v>121</v>
      </c>
      <c r="H84" s="180" t="s">
        <v>122</v>
      </c>
      <c r="I84" s="180" t="s">
        <v>123</v>
      </c>
      <c r="J84" s="180" t="s">
        <v>94</v>
      </c>
      <c r="K84" s="181" t="s">
        <v>124</v>
      </c>
      <c r="L84" s="182"/>
      <c r="M84" s="92" t="s">
        <v>19</v>
      </c>
      <c r="N84" s="93" t="s">
        <v>42</v>
      </c>
      <c r="O84" s="93" t="s">
        <v>125</v>
      </c>
      <c r="P84" s="93" t="s">
        <v>126</v>
      </c>
      <c r="Q84" s="93" t="s">
        <v>127</v>
      </c>
      <c r="R84" s="93" t="s">
        <v>128</v>
      </c>
      <c r="S84" s="93" t="s">
        <v>129</v>
      </c>
      <c r="T84" s="94" t="s">
        <v>130</v>
      </c>
      <c r="U84" s="177"/>
      <c r="V84" s="177"/>
      <c r="W84" s="177"/>
      <c r="X84" s="177"/>
      <c r="Y84" s="177"/>
      <c r="Z84" s="177"/>
      <c r="AA84" s="177"/>
      <c r="AB84" s="177"/>
      <c r="AC84" s="177"/>
      <c r="AD84" s="177"/>
      <c r="AE84" s="177"/>
    </row>
    <row r="85" s="2" customFormat="1" ht="22.8" customHeight="1">
      <c r="A85" s="38"/>
      <c r="B85" s="39"/>
      <c r="C85" s="99" t="s">
        <v>131</v>
      </c>
      <c r="D85" s="40"/>
      <c r="E85" s="40"/>
      <c r="F85" s="40"/>
      <c r="G85" s="40"/>
      <c r="H85" s="40"/>
      <c r="I85" s="40"/>
      <c r="J85" s="183">
        <f>BK85</f>
        <v>0</v>
      </c>
      <c r="K85" s="40"/>
      <c r="L85" s="44"/>
      <c r="M85" s="95"/>
      <c r="N85" s="184"/>
      <c r="O85" s="96"/>
      <c r="P85" s="185">
        <f>P86+P145+P150</f>
        <v>0</v>
      </c>
      <c r="Q85" s="96"/>
      <c r="R85" s="185">
        <f>R86+R145+R150</f>
        <v>1.0967100000000001</v>
      </c>
      <c r="S85" s="96"/>
      <c r="T85" s="186">
        <f>T86+T145+T150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T85" s="17" t="s">
        <v>71</v>
      </c>
      <c r="AU85" s="17" t="s">
        <v>95</v>
      </c>
      <c r="BK85" s="187">
        <f>BK86+BK145+BK150</f>
        <v>0</v>
      </c>
    </row>
    <row r="86" s="12" customFormat="1" ht="25.92" customHeight="1">
      <c r="A86" s="12"/>
      <c r="B86" s="188"/>
      <c r="C86" s="189"/>
      <c r="D86" s="190" t="s">
        <v>71</v>
      </c>
      <c r="E86" s="191" t="s">
        <v>790</v>
      </c>
      <c r="F86" s="191" t="s">
        <v>1383</v>
      </c>
      <c r="G86" s="189"/>
      <c r="H86" s="189"/>
      <c r="I86" s="192"/>
      <c r="J86" s="193">
        <f>BK86</f>
        <v>0</v>
      </c>
      <c r="K86" s="189"/>
      <c r="L86" s="194"/>
      <c r="M86" s="195"/>
      <c r="N86" s="196"/>
      <c r="O86" s="196"/>
      <c r="P86" s="197">
        <f>P87+P123</f>
        <v>0</v>
      </c>
      <c r="Q86" s="196"/>
      <c r="R86" s="197">
        <f>R87+R123</f>
        <v>1.0967100000000001</v>
      </c>
      <c r="S86" s="196"/>
      <c r="T86" s="198">
        <f>T87+T123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99" t="s">
        <v>82</v>
      </c>
      <c r="AT86" s="200" t="s">
        <v>71</v>
      </c>
      <c r="AU86" s="200" t="s">
        <v>72</v>
      </c>
      <c r="AY86" s="199" t="s">
        <v>134</v>
      </c>
      <c r="BK86" s="201">
        <f>BK87+BK123</f>
        <v>0</v>
      </c>
    </row>
    <row r="87" s="12" customFormat="1" ht="22.8" customHeight="1">
      <c r="A87" s="12"/>
      <c r="B87" s="188"/>
      <c r="C87" s="189"/>
      <c r="D87" s="190" t="s">
        <v>71</v>
      </c>
      <c r="E87" s="202" t="s">
        <v>1384</v>
      </c>
      <c r="F87" s="202" t="s">
        <v>1385</v>
      </c>
      <c r="G87" s="189"/>
      <c r="H87" s="189"/>
      <c r="I87" s="192"/>
      <c r="J87" s="203">
        <f>BK87</f>
        <v>0</v>
      </c>
      <c r="K87" s="189"/>
      <c r="L87" s="194"/>
      <c r="M87" s="195"/>
      <c r="N87" s="196"/>
      <c r="O87" s="196"/>
      <c r="P87" s="197">
        <f>SUM(P88:P122)</f>
        <v>0</v>
      </c>
      <c r="Q87" s="196"/>
      <c r="R87" s="197">
        <f>SUM(R88:R122)</f>
        <v>0.026190000000000005</v>
      </c>
      <c r="S87" s="196"/>
      <c r="T87" s="198">
        <f>SUM(T88:T122)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9" t="s">
        <v>82</v>
      </c>
      <c r="AT87" s="200" t="s">
        <v>71</v>
      </c>
      <c r="AU87" s="200" t="s">
        <v>80</v>
      </c>
      <c r="AY87" s="199" t="s">
        <v>134</v>
      </c>
      <c r="BK87" s="201">
        <f>SUM(BK88:BK122)</f>
        <v>0</v>
      </c>
    </row>
    <row r="88" s="2" customFormat="1" ht="22.2" customHeight="1">
      <c r="A88" s="38"/>
      <c r="B88" s="39"/>
      <c r="C88" s="204" t="s">
        <v>80</v>
      </c>
      <c r="D88" s="204" t="s">
        <v>136</v>
      </c>
      <c r="E88" s="205" t="s">
        <v>1386</v>
      </c>
      <c r="F88" s="206" t="s">
        <v>1387</v>
      </c>
      <c r="G88" s="207" t="s">
        <v>434</v>
      </c>
      <c r="H88" s="208">
        <v>10</v>
      </c>
      <c r="I88" s="209"/>
      <c r="J88" s="210">
        <f>ROUND(I88*H88,2)</f>
        <v>0</v>
      </c>
      <c r="K88" s="206" t="s">
        <v>140</v>
      </c>
      <c r="L88" s="44"/>
      <c r="M88" s="211" t="s">
        <v>19</v>
      </c>
      <c r="N88" s="212" t="s">
        <v>43</v>
      </c>
      <c r="O88" s="84"/>
      <c r="P88" s="213">
        <f>O88*H88</f>
        <v>0</v>
      </c>
      <c r="Q88" s="213">
        <v>0</v>
      </c>
      <c r="R88" s="213">
        <f>Q88*H88</f>
        <v>0</v>
      </c>
      <c r="S88" s="213">
        <v>0</v>
      </c>
      <c r="T88" s="214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15" t="s">
        <v>244</v>
      </c>
      <c r="AT88" s="215" t="s">
        <v>136</v>
      </c>
      <c r="AU88" s="215" t="s">
        <v>82</v>
      </c>
      <c r="AY88" s="17" t="s">
        <v>134</v>
      </c>
      <c r="BE88" s="216">
        <f>IF(N88="základní",J88,0)</f>
        <v>0</v>
      </c>
      <c r="BF88" s="216">
        <f>IF(N88="snížená",J88,0)</f>
        <v>0</v>
      </c>
      <c r="BG88" s="216">
        <f>IF(N88="zákl. přenesená",J88,0)</f>
        <v>0</v>
      </c>
      <c r="BH88" s="216">
        <f>IF(N88="sníž. přenesená",J88,0)</f>
        <v>0</v>
      </c>
      <c r="BI88" s="216">
        <f>IF(N88="nulová",J88,0)</f>
        <v>0</v>
      </c>
      <c r="BJ88" s="17" t="s">
        <v>80</v>
      </c>
      <c r="BK88" s="216">
        <f>ROUND(I88*H88,2)</f>
        <v>0</v>
      </c>
      <c r="BL88" s="17" t="s">
        <v>244</v>
      </c>
      <c r="BM88" s="215" t="s">
        <v>82</v>
      </c>
    </row>
    <row r="89" s="2" customFormat="1">
      <c r="A89" s="38"/>
      <c r="B89" s="39"/>
      <c r="C89" s="40"/>
      <c r="D89" s="217" t="s">
        <v>143</v>
      </c>
      <c r="E89" s="40"/>
      <c r="F89" s="218" t="s">
        <v>1388</v>
      </c>
      <c r="G89" s="40"/>
      <c r="H89" s="40"/>
      <c r="I89" s="219"/>
      <c r="J89" s="40"/>
      <c r="K89" s="40"/>
      <c r="L89" s="44"/>
      <c r="M89" s="220"/>
      <c r="N89" s="221"/>
      <c r="O89" s="84"/>
      <c r="P89" s="84"/>
      <c r="Q89" s="84"/>
      <c r="R89" s="84"/>
      <c r="S89" s="84"/>
      <c r="T89" s="85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17" t="s">
        <v>143</v>
      </c>
      <c r="AU89" s="17" t="s">
        <v>82</v>
      </c>
    </row>
    <row r="90" s="2" customFormat="1">
      <c r="A90" s="38"/>
      <c r="B90" s="39"/>
      <c r="C90" s="40"/>
      <c r="D90" s="222" t="s">
        <v>145</v>
      </c>
      <c r="E90" s="40"/>
      <c r="F90" s="223" t="s">
        <v>1389</v>
      </c>
      <c r="G90" s="40"/>
      <c r="H90" s="40"/>
      <c r="I90" s="219"/>
      <c r="J90" s="40"/>
      <c r="K90" s="40"/>
      <c r="L90" s="44"/>
      <c r="M90" s="220"/>
      <c r="N90" s="221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145</v>
      </c>
      <c r="AU90" s="17" t="s">
        <v>82</v>
      </c>
    </row>
    <row r="91" s="2" customFormat="1" ht="14.4" customHeight="1">
      <c r="A91" s="38"/>
      <c r="B91" s="39"/>
      <c r="C91" s="246" t="s">
        <v>82</v>
      </c>
      <c r="D91" s="246" t="s">
        <v>293</v>
      </c>
      <c r="E91" s="247" t="s">
        <v>1390</v>
      </c>
      <c r="F91" s="248" t="s">
        <v>1391</v>
      </c>
      <c r="G91" s="249" t="s">
        <v>434</v>
      </c>
      <c r="H91" s="250">
        <v>10</v>
      </c>
      <c r="I91" s="251"/>
      <c r="J91" s="252">
        <f>ROUND(I91*H91,2)</f>
        <v>0</v>
      </c>
      <c r="K91" s="248" t="s">
        <v>140</v>
      </c>
      <c r="L91" s="253"/>
      <c r="M91" s="254" t="s">
        <v>19</v>
      </c>
      <c r="N91" s="255" t="s">
        <v>43</v>
      </c>
      <c r="O91" s="84"/>
      <c r="P91" s="213">
        <f>O91*H91</f>
        <v>0</v>
      </c>
      <c r="Q91" s="213">
        <v>0.00016000000000000001</v>
      </c>
      <c r="R91" s="213">
        <f>Q91*H91</f>
        <v>0.0016000000000000001</v>
      </c>
      <c r="S91" s="213">
        <v>0</v>
      </c>
      <c r="T91" s="214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15" t="s">
        <v>371</v>
      </c>
      <c r="AT91" s="215" t="s">
        <v>293</v>
      </c>
      <c r="AU91" s="215" t="s">
        <v>82</v>
      </c>
      <c r="AY91" s="17" t="s">
        <v>134</v>
      </c>
      <c r="BE91" s="216">
        <f>IF(N91="základní",J91,0)</f>
        <v>0</v>
      </c>
      <c r="BF91" s="216">
        <f>IF(N91="snížená",J91,0)</f>
        <v>0</v>
      </c>
      <c r="BG91" s="216">
        <f>IF(N91="zákl. přenesená",J91,0)</f>
        <v>0</v>
      </c>
      <c r="BH91" s="216">
        <f>IF(N91="sníž. přenesená",J91,0)</f>
        <v>0</v>
      </c>
      <c r="BI91" s="216">
        <f>IF(N91="nulová",J91,0)</f>
        <v>0</v>
      </c>
      <c r="BJ91" s="17" t="s">
        <v>80</v>
      </c>
      <c r="BK91" s="216">
        <f>ROUND(I91*H91,2)</f>
        <v>0</v>
      </c>
      <c r="BL91" s="17" t="s">
        <v>244</v>
      </c>
      <c r="BM91" s="215" t="s">
        <v>141</v>
      </c>
    </row>
    <row r="92" s="2" customFormat="1">
      <c r="A92" s="38"/>
      <c r="B92" s="39"/>
      <c r="C92" s="40"/>
      <c r="D92" s="217" t="s">
        <v>143</v>
      </c>
      <c r="E92" s="40"/>
      <c r="F92" s="218" t="s">
        <v>1391</v>
      </c>
      <c r="G92" s="40"/>
      <c r="H92" s="40"/>
      <c r="I92" s="219"/>
      <c r="J92" s="40"/>
      <c r="K92" s="40"/>
      <c r="L92" s="44"/>
      <c r="M92" s="220"/>
      <c r="N92" s="221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143</v>
      </c>
      <c r="AU92" s="17" t="s">
        <v>82</v>
      </c>
    </row>
    <row r="93" s="2" customFormat="1" ht="22.2" customHeight="1">
      <c r="A93" s="38"/>
      <c r="B93" s="39"/>
      <c r="C93" s="204" t="s">
        <v>154</v>
      </c>
      <c r="D93" s="204" t="s">
        <v>136</v>
      </c>
      <c r="E93" s="205" t="s">
        <v>1392</v>
      </c>
      <c r="F93" s="206" t="s">
        <v>1393</v>
      </c>
      <c r="G93" s="207" t="s">
        <v>139</v>
      </c>
      <c r="H93" s="208">
        <v>2</v>
      </c>
      <c r="I93" s="209"/>
      <c r="J93" s="210">
        <f>ROUND(I93*H93,2)</f>
        <v>0</v>
      </c>
      <c r="K93" s="206" t="s">
        <v>140</v>
      </c>
      <c r="L93" s="44"/>
      <c r="M93" s="211" t="s">
        <v>19</v>
      </c>
      <c r="N93" s="212" t="s">
        <v>43</v>
      </c>
      <c r="O93" s="84"/>
      <c r="P93" s="213">
        <f>O93*H93</f>
        <v>0</v>
      </c>
      <c r="Q93" s="213">
        <v>0</v>
      </c>
      <c r="R93" s="213">
        <f>Q93*H93</f>
        <v>0</v>
      </c>
      <c r="S93" s="213">
        <v>0</v>
      </c>
      <c r="T93" s="214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15" t="s">
        <v>244</v>
      </c>
      <c r="AT93" s="215" t="s">
        <v>136</v>
      </c>
      <c r="AU93" s="215" t="s">
        <v>82</v>
      </c>
      <c r="AY93" s="17" t="s">
        <v>134</v>
      </c>
      <c r="BE93" s="216">
        <f>IF(N93="základní",J93,0)</f>
        <v>0</v>
      </c>
      <c r="BF93" s="216">
        <f>IF(N93="snížená",J93,0)</f>
        <v>0</v>
      </c>
      <c r="BG93" s="216">
        <f>IF(N93="zákl. přenesená",J93,0)</f>
        <v>0</v>
      </c>
      <c r="BH93" s="216">
        <f>IF(N93="sníž. přenesená",J93,0)</f>
        <v>0</v>
      </c>
      <c r="BI93" s="216">
        <f>IF(N93="nulová",J93,0)</f>
        <v>0</v>
      </c>
      <c r="BJ93" s="17" t="s">
        <v>80</v>
      </c>
      <c r="BK93" s="216">
        <f>ROUND(I93*H93,2)</f>
        <v>0</v>
      </c>
      <c r="BL93" s="17" t="s">
        <v>244</v>
      </c>
      <c r="BM93" s="215" t="s">
        <v>173</v>
      </c>
    </row>
    <row r="94" s="2" customFormat="1">
      <c r="A94" s="38"/>
      <c r="B94" s="39"/>
      <c r="C94" s="40"/>
      <c r="D94" s="217" t="s">
        <v>143</v>
      </c>
      <c r="E94" s="40"/>
      <c r="F94" s="218" t="s">
        <v>1394</v>
      </c>
      <c r="G94" s="40"/>
      <c r="H94" s="40"/>
      <c r="I94" s="219"/>
      <c r="J94" s="40"/>
      <c r="K94" s="40"/>
      <c r="L94" s="44"/>
      <c r="M94" s="220"/>
      <c r="N94" s="221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143</v>
      </c>
      <c r="AU94" s="17" t="s">
        <v>82</v>
      </c>
    </row>
    <row r="95" s="2" customFormat="1">
      <c r="A95" s="38"/>
      <c r="B95" s="39"/>
      <c r="C95" s="40"/>
      <c r="D95" s="222" t="s">
        <v>145</v>
      </c>
      <c r="E95" s="40"/>
      <c r="F95" s="223" t="s">
        <v>1395</v>
      </c>
      <c r="G95" s="40"/>
      <c r="H95" s="40"/>
      <c r="I95" s="219"/>
      <c r="J95" s="40"/>
      <c r="K95" s="40"/>
      <c r="L95" s="44"/>
      <c r="M95" s="220"/>
      <c r="N95" s="221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145</v>
      </c>
      <c r="AU95" s="17" t="s">
        <v>82</v>
      </c>
    </row>
    <row r="96" s="2" customFormat="1" ht="22.2" customHeight="1">
      <c r="A96" s="38"/>
      <c r="B96" s="39"/>
      <c r="C96" s="246" t="s">
        <v>141</v>
      </c>
      <c r="D96" s="246" t="s">
        <v>293</v>
      </c>
      <c r="E96" s="247" t="s">
        <v>1396</v>
      </c>
      <c r="F96" s="248" t="s">
        <v>1397</v>
      </c>
      <c r="G96" s="249" t="s">
        <v>139</v>
      </c>
      <c r="H96" s="250">
        <v>2</v>
      </c>
      <c r="I96" s="251"/>
      <c r="J96" s="252">
        <f>ROUND(I96*H96,2)</f>
        <v>0</v>
      </c>
      <c r="K96" s="248" t="s">
        <v>140</v>
      </c>
      <c r="L96" s="253"/>
      <c r="M96" s="254" t="s">
        <v>19</v>
      </c>
      <c r="N96" s="255" t="s">
        <v>43</v>
      </c>
      <c r="O96" s="84"/>
      <c r="P96" s="213">
        <f>O96*H96</f>
        <v>0</v>
      </c>
      <c r="Q96" s="213">
        <v>0.00014999999999999999</v>
      </c>
      <c r="R96" s="213">
        <f>Q96*H96</f>
        <v>0.00029999999999999997</v>
      </c>
      <c r="S96" s="213">
        <v>0</v>
      </c>
      <c r="T96" s="214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15" t="s">
        <v>371</v>
      </c>
      <c r="AT96" s="215" t="s">
        <v>293</v>
      </c>
      <c r="AU96" s="215" t="s">
        <v>82</v>
      </c>
      <c r="AY96" s="17" t="s">
        <v>134</v>
      </c>
      <c r="BE96" s="216">
        <f>IF(N96="základní",J96,0)</f>
        <v>0</v>
      </c>
      <c r="BF96" s="216">
        <f>IF(N96="snížená",J96,0)</f>
        <v>0</v>
      </c>
      <c r="BG96" s="216">
        <f>IF(N96="zákl. přenesená",J96,0)</f>
        <v>0</v>
      </c>
      <c r="BH96" s="216">
        <f>IF(N96="sníž. přenesená",J96,0)</f>
        <v>0</v>
      </c>
      <c r="BI96" s="216">
        <f>IF(N96="nulová",J96,0)</f>
        <v>0</v>
      </c>
      <c r="BJ96" s="17" t="s">
        <v>80</v>
      </c>
      <c r="BK96" s="216">
        <f>ROUND(I96*H96,2)</f>
        <v>0</v>
      </c>
      <c r="BL96" s="17" t="s">
        <v>244</v>
      </c>
      <c r="BM96" s="215" t="s">
        <v>186</v>
      </c>
    </row>
    <row r="97" s="2" customFormat="1">
      <c r="A97" s="38"/>
      <c r="B97" s="39"/>
      <c r="C97" s="40"/>
      <c r="D97" s="217" t="s">
        <v>143</v>
      </c>
      <c r="E97" s="40"/>
      <c r="F97" s="218" t="s">
        <v>1397</v>
      </c>
      <c r="G97" s="40"/>
      <c r="H97" s="40"/>
      <c r="I97" s="219"/>
      <c r="J97" s="40"/>
      <c r="K97" s="40"/>
      <c r="L97" s="44"/>
      <c r="M97" s="220"/>
      <c r="N97" s="221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143</v>
      </c>
      <c r="AU97" s="17" t="s">
        <v>82</v>
      </c>
    </row>
    <row r="98" s="2" customFormat="1" ht="22.2" customHeight="1">
      <c r="A98" s="38"/>
      <c r="B98" s="39"/>
      <c r="C98" s="204" t="s">
        <v>167</v>
      </c>
      <c r="D98" s="204" t="s">
        <v>136</v>
      </c>
      <c r="E98" s="205" t="s">
        <v>1398</v>
      </c>
      <c r="F98" s="206" t="s">
        <v>1399</v>
      </c>
      <c r="G98" s="207" t="s">
        <v>434</v>
      </c>
      <c r="H98" s="208">
        <v>50</v>
      </c>
      <c r="I98" s="209"/>
      <c r="J98" s="210">
        <f>ROUND(I98*H98,2)</f>
        <v>0</v>
      </c>
      <c r="K98" s="206" t="s">
        <v>140</v>
      </c>
      <c r="L98" s="44"/>
      <c r="M98" s="211" t="s">
        <v>19</v>
      </c>
      <c r="N98" s="212" t="s">
        <v>43</v>
      </c>
      <c r="O98" s="84"/>
      <c r="P98" s="213">
        <f>O98*H98</f>
        <v>0</v>
      </c>
      <c r="Q98" s="213">
        <v>0</v>
      </c>
      <c r="R98" s="213">
        <f>Q98*H98</f>
        <v>0</v>
      </c>
      <c r="S98" s="213">
        <v>0</v>
      </c>
      <c r="T98" s="214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15" t="s">
        <v>244</v>
      </c>
      <c r="AT98" s="215" t="s">
        <v>136</v>
      </c>
      <c r="AU98" s="215" t="s">
        <v>82</v>
      </c>
      <c r="AY98" s="17" t="s">
        <v>134</v>
      </c>
      <c r="BE98" s="216">
        <f>IF(N98="základní",J98,0)</f>
        <v>0</v>
      </c>
      <c r="BF98" s="216">
        <f>IF(N98="snížená",J98,0)</f>
        <v>0</v>
      </c>
      <c r="BG98" s="216">
        <f>IF(N98="zákl. přenesená",J98,0)</f>
        <v>0</v>
      </c>
      <c r="BH98" s="216">
        <f>IF(N98="sníž. přenesená",J98,0)</f>
        <v>0</v>
      </c>
      <c r="BI98" s="216">
        <f>IF(N98="nulová",J98,0)</f>
        <v>0</v>
      </c>
      <c r="BJ98" s="17" t="s">
        <v>80</v>
      </c>
      <c r="BK98" s="216">
        <f>ROUND(I98*H98,2)</f>
        <v>0</v>
      </c>
      <c r="BL98" s="17" t="s">
        <v>244</v>
      </c>
      <c r="BM98" s="215" t="s">
        <v>200</v>
      </c>
    </row>
    <row r="99" s="2" customFormat="1">
      <c r="A99" s="38"/>
      <c r="B99" s="39"/>
      <c r="C99" s="40"/>
      <c r="D99" s="217" t="s">
        <v>143</v>
      </c>
      <c r="E99" s="40"/>
      <c r="F99" s="218" t="s">
        <v>1400</v>
      </c>
      <c r="G99" s="40"/>
      <c r="H99" s="40"/>
      <c r="I99" s="219"/>
      <c r="J99" s="40"/>
      <c r="K99" s="40"/>
      <c r="L99" s="44"/>
      <c r="M99" s="220"/>
      <c r="N99" s="221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143</v>
      </c>
      <c r="AU99" s="17" t="s">
        <v>82</v>
      </c>
    </row>
    <row r="100" s="2" customFormat="1">
      <c r="A100" s="38"/>
      <c r="B100" s="39"/>
      <c r="C100" s="40"/>
      <c r="D100" s="222" t="s">
        <v>145</v>
      </c>
      <c r="E100" s="40"/>
      <c r="F100" s="223" t="s">
        <v>1401</v>
      </c>
      <c r="G100" s="40"/>
      <c r="H100" s="40"/>
      <c r="I100" s="219"/>
      <c r="J100" s="40"/>
      <c r="K100" s="40"/>
      <c r="L100" s="44"/>
      <c r="M100" s="220"/>
      <c r="N100" s="221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145</v>
      </c>
      <c r="AU100" s="17" t="s">
        <v>82</v>
      </c>
    </row>
    <row r="101" s="2" customFormat="1" ht="22.2" customHeight="1">
      <c r="A101" s="38"/>
      <c r="B101" s="39"/>
      <c r="C101" s="246" t="s">
        <v>173</v>
      </c>
      <c r="D101" s="246" t="s">
        <v>293</v>
      </c>
      <c r="E101" s="247" t="s">
        <v>1402</v>
      </c>
      <c r="F101" s="248" t="s">
        <v>1403</v>
      </c>
      <c r="G101" s="249" t="s">
        <v>434</v>
      </c>
      <c r="H101" s="250">
        <v>50</v>
      </c>
      <c r="I101" s="251"/>
      <c r="J101" s="252">
        <f>ROUND(I101*H101,2)</f>
        <v>0</v>
      </c>
      <c r="K101" s="248" t="s">
        <v>140</v>
      </c>
      <c r="L101" s="253"/>
      <c r="M101" s="254" t="s">
        <v>19</v>
      </c>
      <c r="N101" s="255" t="s">
        <v>43</v>
      </c>
      <c r="O101" s="84"/>
      <c r="P101" s="213">
        <f>O101*H101</f>
        <v>0</v>
      </c>
      <c r="Q101" s="213">
        <v>0.00012</v>
      </c>
      <c r="R101" s="213">
        <f>Q101*H101</f>
        <v>0.0060000000000000001</v>
      </c>
      <c r="S101" s="213">
        <v>0</v>
      </c>
      <c r="T101" s="214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15" t="s">
        <v>371</v>
      </c>
      <c r="AT101" s="215" t="s">
        <v>293</v>
      </c>
      <c r="AU101" s="215" t="s">
        <v>82</v>
      </c>
      <c r="AY101" s="17" t="s">
        <v>134</v>
      </c>
      <c r="BE101" s="216">
        <f>IF(N101="základní",J101,0)</f>
        <v>0</v>
      </c>
      <c r="BF101" s="216">
        <f>IF(N101="snížená",J101,0)</f>
        <v>0</v>
      </c>
      <c r="BG101" s="216">
        <f>IF(N101="zákl. přenesená",J101,0)</f>
        <v>0</v>
      </c>
      <c r="BH101" s="216">
        <f>IF(N101="sníž. přenesená",J101,0)</f>
        <v>0</v>
      </c>
      <c r="BI101" s="216">
        <f>IF(N101="nulová",J101,0)</f>
        <v>0</v>
      </c>
      <c r="BJ101" s="17" t="s">
        <v>80</v>
      </c>
      <c r="BK101" s="216">
        <f>ROUND(I101*H101,2)</f>
        <v>0</v>
      </c>
      <c r="BL101" s="17" t="s">
        <v>244</v>
      </c>
      <c r="BM101" s="215" t="s">
        <v>214</v>
      </c>
    </row>
    <row r="102" s="2" customFormat="1">
      <c r="A102" s="38"/>
      <c r="B102" s="39"/>
      <c r="C102" s="40"/>
      <c r="D102" s="217" t="s">
        <v>143</v>
      </c>
      <c r="E102" s="40"/>
      <c r="F102" s="218" t="s">
        <v>1403</v>
      </c>
      <c r="G102" s="40"/>
      <c r="H102" s="40"/>
      <c r="I102" s="219"/>
      <c r="J102" s="40"/>
      <c r="K102" s="40"/>
      <c r="L102" s="44"/>
      <c r="M102" s="220"/>
      <c r="N102" s="221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143</v>
      </c>
      <c r="AU102" s="17" t="s">
        <v>82</v>
      </c>
    </row>
    <row r="103" s="2" customFormat="1" ht="22.2" customHeight="1">
      <c r="A103" s="38"/>
      <c r="B103" s="39"/>
      <c r="C103" s="204" t="s">
        <v>180</v>
      </c>
      <c r="D103" s="204" t="s">
        <v>136</v>
      </c>
      <c r="E103" s="205" t="s">
        <v>1404</v>
      </c>
      <c r="F103" s="206" t="s">
        <v>1405</v>
      </c>
      <c r="G103" s="207" t="s">
        <v>139</v>
      </c>
      <c r="H103" s="208">
        <v>1</v>
      </c>
      <c r="I103" s="209"/>
      <c r="J103" s="210">
        <f>ROUND(I103*H103,2)</f>
        <v>0</v>
      </c>
      <c r="K103" s="206" t="s">
        <v>140</v>
      </c>
      <c r="L103" s="44"/>
      <c r="M103" s="211" t="s">
        <v>19</v>
      </c>
      <c r="N103" s="212" t="s">
        <v>43</v>
      </c>
      <c r="O103" s="84"/>
      <c r="P103" s="213">
        <f>O103*H103</f>
        <v>0</v>
      </c>
      <c r="Q103" s="213">
        <v>0</v>
      </c>
      <c r="R103" s="213">
        <f>Q103*H103</f>
        <v>0</v>
      </c>
      <c r="S103" s="213">
        <v>0</v>
      </c>
      <c r="T103" s="214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15" t="s">
        <v>244</v>
      </c>
      <c r="AT103" s="215" t="s">
        <v>136</v>
      </c>
      <c r="AU103" s="215" t="s">
        <v>82</v>
      </c>
      <c r="AY103" s="17" t="s">
        <v>134</v>
      </c>
      <c r="BE103" s="216">
        <f>IF(N103="základní",J103,0)</f>
        <v>0</v>
      </c>
      <c r="BF103" s="216">
        <f>IF(N103="snížená",J103,0)</f>
        <v>0</v>
      </c>
      <c r="BG103" s="216">
        <f>IF(N103="zákl. přenesená",J103,0)</f>
        <v>0</v>
      </c>
      <c r="BH103" s="216">
        <f>IF(N103="sníž. přenesená",J103,0)</f>
        <v>0</v>
      </c>
      <c r="BI103" s="216">
        <f>IF(N103="nulová",J103,0)</f>
        <v>0</v>
      </c>
      <c r="BJ103" s="17" t="s">
        <v>80</v>
      </c>
      <c r="BK103" s="216">
        <f>ROUND(I103*H103,2)</f>
        <v>0</v>
      </c>
      <c r="BL103" s="17" t="s">
        <v>244</v>
      </c>
      <c r="BM103" s="215" t="s">
        <v>231</v>
      </c>
    </row>
    <row r="104" s="2" customFormat="1">
      <c r="A104" s="38"/>
      <c r="B104" s="39"/>
      <c r="C104" s="40"/>
      <c r="D104" s="217" t="s">
        <v>143</v>
      </c>
      <c r="E104" s="40"/>
      <c r="F104" s="218" t="s">
        <v>1406</v>
      </c>
      <c r="G104" s="40"/>
      <c r="H104" s="40"/>
      <c r="I104" s="219"/>
      <c r="J104" s="40"/>
      <c r="K104" s="40"/>
      <c r="L104" s="44"/>
      <c r="M104" s="220"/>
      <c r="N104" s="221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143</v>
      </c>
      <c r="AU104" s="17" t="s">
        <v>82</v>
      </c>
    </row>
    <row r="105" s="2" customFormat="1">
      <c r="A105" s="38"/>
      <c r="B105" s="39"/>
      <c r="C105" s="40"/>
      <c r="D105" s="222" t="s">
        <v>145</v>
      </c>
      <c r="E105" s="40"/>
      <c r="F105" s="223" t="s">
        <v>1407</v>
      </c>
      <c r="G105" s="40"/>
      <c r="H105" s="40"/>
      <c r="I105" s="219"/>
      <c r="J105" s="40"/>
      <c r="K105" s="40"/>
      <c r="L105" s="44"/>
      <c r="M105" s="220"/>
      <c r="N105" s="221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145</v>
      </c>
      <c r="AU105" s="17" t="s">
        <v>82</v>
      </c>
    </row>
    <row r="106" s="2" customFormat="1" ht="14.4" customHeight="1">
      <c r="A106" s="38"/>
      <c r="B106" s="39"/>
      <c r="C106" s="246" t="s">
        <v>186</v>
      </c>
      <c r="D106" s="246" t="s">
        <v>293</v>
      </c>
      <c r="E106" s="247" t="s">
        <v>1408</v>
      </c>
      <c r="F106" s="248" t="s">
        <v>1409</v>
      </c>
      <c r="G106" s="249" t="s">
        <v>139</v>
      </c>
      <c r="H106" s="250">
        <v>1</v>
      </c>
      <c r="I106" s="251"/>
      <c r="J106" s="252">
        <f>ROUND(I106*H106,2)</f>
        <v>0</v>
      </c>
      <c r="K106" s="248" t="s">
        <v>19</v>
      </c>
      <c r="L106" s="253"/>
      <c r="M106" s="254" t="s">
        <v>19</v>
      </c>
      <c r="N106" s="255" t="s">
        <v>43</v>
      </c>
      <c r="O106" s="84"/>
      <c r="P106" s="213">
        <f>O106*H106</f>
        <v>0</v>
      </c>
      <c r="Q106" s="213">
        <v>9.0000000000000006E-05</v>
      </c>
      <c r="R106" s="213">
        <f>Q106*H106</f>
        <v>9.0000000000000006E-05</v>
      </c>
      <c r="S106" s="213">
        <v>0</v>
      </c>
      <c r="T106" s="214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15" t="s">
        <v>371</v>
      </c>
      <c r="AT106" s="215" t="s">
        <v>293</v>
      </c>
      <c r="AU106" s="215" t="s">
        <v>82</v>
      </c>
      <c r="AY106" s="17" t="s">
        <v>134</v>
      </c>
      <c r="BE106" s="216">
        <f>IF(N106="základní",J106,0)</f>
        <v>0</v>
      </c>
      <c r="BF106" s="216">
        <f>IF(N106="snížená",J106,0)</f>
        <v>0</v>
      </c>
      <c r="BG106" s="216">
        <f>IF(N106="zákl. přenesená",J106,0)</f>
        <v>0</v>
      </c>
      <c r="BH106" s="216">
        <f>IF(N106="sníž. přenesená",J106,0)</f>
        <v>0</v>
      </c>
      <c r="BI106" s="216">
        <f>IF(N106="nulová",J106,0)</f>
        <v>0</v>
      </c>
      <c r="BJ106" s="17" t="s">
        <v>80</v>
      </c>
      <c r="BK106" s="216">
        <f>ROUND(I106*H106,2)</f>
        <v>0</v>
      </c>
      <c r="BL106" s="17" t="s">
        <v>244</v>
      </c>
      <c r="BM106" s="215" t="s">
        <v>244</v>
      </c>
    </row>
    <row r="107" s="2" customFormat="1">
      <c r="A107" s="38"/>
      <c r="B107" s="39"/>
      <c r="C107" s="40"/>
      <c r="D107" s="217" t="s">
        <v>143</v>
      </c>
      <c r="E107" s="40"/>
      <c r="F107" s="218" t="s">
        <v>1409</v>
      </c>
      <c r="G107" s="40"/>
      <c r="H107" s="40"/>
      <c r="I107" s="219"/>
      <c r="J107" s="40"/>
      <c r="K107" s="40"/>
      <c r="L107" s="44"/>
      <c r="M107" s="220"/>
      <c r="N107" s="221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143</v>
      </c>
      <c r="AU107" s="17" t="s">
        <v>82</v>
      </c>
    </row>
    <row r="108" s="2" customFormat="1" ht="22.2" customHeight="1">
      <c r="A108" s="38"/>
      <c r="B108" s="39"/>
      <c r="C108" s="204" t="s">
        <v>192</v>
      </c>
      <c r="D108" s="204" t="s">
        <v>136</v>
      </c>
      <c r="E108" s="205" t="s">
        <v>1410</v>
      </c>
      <c r="F108" s="206" t="s">
        <v>1411</v>
      </c>
      <c r="G108" s="207" t="s">
        <v>139</v>
      </c>
      <c r="H108" s="208">
        <v>1</v>
      </c>
      <c r="I108" s="209"/>
      <c r="J108" s="210">
        <f>ROUND(I108*H108,2)</f>
        <v>0</v>
      </c>
      <c r="K108" s="206" t="s">
        <v>140</v>
      </c>
      <c r="L108" s="44"/>
      <c r="M108" s="211" t="s">
        <v>19</v>
      </c>
      <c r="N108" s="212" t="s">
        <v>43</v>
      </c>
      <c r="O108" s="84"/>
      <c r="P108" s="213">
        <f>O108*H108</f>
        <v>0</v>
      </c>
      <c r="Q108" s="213">
        <v>0</v>
      </c>
      <c r="R108" s="213">
        <f>Q108*H108</f>
        <v>0</v>
      </c>
      <c r="S108" s="213">
        <v>0</v>
      </c>
      <c r="T108" s="214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15" t="s">
        <v>244</v>
      </c>
      <c r="AT108" s="215" t="s">
        <v>136</v>
      </c>
      <c r="AU108" s="215" t="s">
        <v>82</v>
      </c>
      <c r="AY108" s="17" t="s">
        <v>134</v>
      </c>
      <c r="BE108" s="216">
        <f>IF(N108="základní",J108,0)</f>
        <v>0</v>
      </c>
      <c r="BF108" s="216">
        <f>IF(N108="snížená",J108,0)</f>
        <v>0</v>
      </c>
      <c r="BG108" s="216">
        <f>IF(N108="zákl. přenesená",J108,0)</f>
        <v>0</v>
      </c>
      <c r="BH108" s="216">
        <f>IF(N108="sníž. přenesená",J108,0)</f>
        <v>0</v>
      </c>
      <c r="BI108" s="216">
        <f>IF(N108="nulová",J108,0)</f>
        <v>0</v>
      </c>
      <c r="BJ108" s="17" t="s">
        <v>80</v>
      </c>
      <c r="BK108" s="216">
        <f>ROUND(I108*H108,2)</f>
        <v>0</v>
      </c>
      <c r="BL108" s="17" t="s">
        <v>244</v>
      </c>
      <c r="BM108" s="215" t="s">
        <v>261</v>
      </c>
    </row>
    <row r="109" s="2" customFormat="1">
      <c r="A109" s="38"/>
      <c r="B109" s="39"/>
      <c r="C109" s="40"/>
      <c r="D109" s="217" t="s">
        <v>143</v>
      </c>
      <c r="E109" s="40"/>
      <c r="F109" s="218" t="s">
        <v>1412</v>
      </c>
      <c r="G109" s="40"/>
      <c r="H109" s="40"/>
      <c r="I109" s="219"/>
      <c r="J109" s="40"/>
      <c r="K109" s="40"/>
      <c r="L109" s="44"/>
      <c r="M109" s="220"/>
      <c r="N109" s="221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143</v>
      </c>
      <c r="AU109" s="17" t="s">
        <v>82</v>
      </c>
    </row>
    <row r="110" s="2" customFormat="1">
      <c r="A110" s="38"/>
      <c r="B110" s="39"/>
      <c r="C110" s="40"/>
      <c r="D110" s="222" t="s">
        <v>145</v>
      </c>
      <c r="E110" s="40"/>
      <c r="F110" s="223" t="s">
        <v>1413</v>
      </c>
      <c r="G110" s="40"/>
      <c r="H110" s="40"/>
      <c r="I110" s="219"/>
      <c r="J110" s="40"/>
      <c r="K110" s="40"/>
      <c r="L110" s="44"/>
      <c r="M110" s="220"/>
      <c r="N110" s="221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145</v>
      </c>
      <c r="AU110" s="17" t="s">
        <v>82</v>
      </c>
    </row>
    <row r="111" s="2" customFormat="1" ht="14.4" customHeight="1">
      <c r="A111" s="38"/>
      <c r="B111" s="39"/>
      <c r="C111" s="246" t="s">
        <v>200</v>
      </c>
      <c r="D111" s="246" t="s">
        <v>293</v>
      </c>
      <c r="E111" s="247" t="s">
        <v>1414</v>
      </c>
      <c r="F111" s="248" t="s">
        <v>1415</v>
      </c>
      <c r="G111" s="249" t="s">
        <v>139</v>
      </c>
      <c r="H111" s="250">
        <v>1</v>
      </c>
      <c r="I111" s="251"/>
      <c r="J111" s="252">
        <f>ROUND(I111*H111,2)</f>
        <v>0</v>
      </c>
      <c r="K111" s="248" t="s">
        <v>140</v>
      </c>
      <c r="L111" s="253"/>
      <c r="M111" s="254" t="s">
        <v>19</v>
      </c>
      <c r="N111" s="255" t="s">
        <v>43</v>
      </c>
      <c r="O111" s="84"/>
      <c r="P111" s="213">
        <f>O111*H111</f>
        <v>0</v>
      </c>
      <c r="Q111" s="213">
        <v>0.00040000000000000002</v>
      </c>
      <c r="R111" s="213">
        <f>Q111*H111</f>
        <v>0.00040000000000000002</v>
      </c>
      <c r="S111" s="213">
        <v>0</v>
      </c>
      <c r="T111" s="214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15" t="s">
        <v>371</v>
      </c>
      <c r="AT111" s="215" t="s">
        <v>293</v>
      </c>
      <c r="AU111" s="215" t="s">
        <v>82</v>
      </c>
      <c r="AY111" s="17" t="s">
        <v>134</v>
      </c>
      <c r="BE111" s="216">
        <f>IF(N111="základní",J111,0)</f>
        <v>0</v>
      </c>
      <c r="BF111" s="216">
        <f>IF(N111="snížená",J111,0)</f>
        <v>0</v>
      </c>
      <c r="BG111" s="216">
        <f>IF(N111="zákl. přenesená",J111,0)</f>
        <v>0</v>
      </c>
      <c r="BH111" s="216">
        <f>IF(N111="sníž. přenesená",J111,0)</f>
        <v>0</v>
      </c>
      <c r="BI111" s="216">
        <f>IF(N111="nulová",J111,0)</f>
        <v>0</v>
      </c>
      <c r="BJ111" s="17" t="s">
        <v>80</v>
      </c>
      <c r="BK111" s="216">
        <f>ROUND(I111*H111,2)</f>
        <v>0</v>
      </c>
      <c r="BL111" s="17" t="s">
        <v>244</v>
      </c>
      <c r="BM111" s="215" t="s">
        <v>274</v>
      </c>
    </row>
    <row r="112" s="2" customFormat="1">
      <c r="A112" s="38"/>
      <c r="B112" s="39"/>
      <c r="C112" s="40"/>
      <c r="D112" s="217" t="s">
        <v>143</v>
      </c>
      <c r="E112" s="40"/>
      <c r="F112" s="218" t="s">
        <v>1415</v>
      </c>
      <c r="G112" s="40"/>
      <c r="H112" s="40"/>
      <c r="I112" s="219"/>
      <c r="J112" s="40"/>
      <c r="K112" s="40"/>
      <c r="L112" s="44"/>
      <c r="M112" s="220"/>
      <c r="N112" s="221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143</v>
      </c>
      <c r="AU112" s="17" t="s">
        <v>82</v>
      </c>
    </row>
    <row r="113" s="2" customFormat="1" ht="22.2" customHeight="1">
      <c r="A113" s="38"/>
      <c r="B113" s="39"/>
      <c r="C113" s="204" t="s">
        <v>207</v>
      </c>
      <c r="D113" s="204" t="s">
        <v>136</v>
      </c>
      <c r="E113" s="205" t="s">
        <v>1416</v>
      </c>
      <c r="F113" s="206" t="s">
        <v>1417</v>
      </c>
      <c r="G113" s="207" t="s">
        <v>139</v>
      </c>
      <c r="H113" s="208">
        <v>2</v>
      </c>
      <c r="I113" s="209"/>
      <c r="J113" s="210">
        <f>ROUND(I113*H113,2)</f>
        <v>0</v>
      </c>
      <c r="K113" s="206" t="s">
        <v>140</v>
      </c>
      <c r="L113" s="44"/>
      <c r="M113" s="211" t="s">
        <v>19</v>
      </c>
      <c r="N113" s="212" t="s">
        <v>43</v>
      </c>
      <c r="O113" s="84"/>
      <c r="P113" s="213">
        <f>O113*H113</f>
        <v>0</v>
      </c>
      <c r="Q113" s="213">
        <v>0</v>
      </c>
      <c r="R113" s="213">
        <f>Q113*H113</f>
        <v>0</v>
      </c>
      <c r="S113" s="213">
        <v>0</v>
      </c>
      <c r="T113" s="214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15" t="s">
        <v>244</v>
      </c>
      <c r="AT113" s="215" t="s">
        <v>136</v>
      </c>
      <c r="AU113" s="215" t="s">
        <v>82</v>
      </c>
      <c r="AY113" s="17" t="s">
        <v>134</v>
      </c>
      <c r="BE113" s="216">
        <f>IF(N113="základní",J113,0)</f>
        <v>0</v>
      </c>
      <c r="BF113" s="216">
        <f>IF(N113="snížená",J113,0)</f>
        <v>0</v>
      </c>
      <c r="BG113" s="216">
        <f>IF(N113="zákl. přenesená",J113,0)</f>
        <v>0</v>
      </c>
      <c r="BH113" s="216">
        <f>IF(N113="sníž. přenesená",J113,0)</f>
        <v>0</v>
      </c>
      <c r="BI113" s="216">
        <f>IF(N113="nulová",J113,0)</f>
        <v>0</v>
      </c>
      <c r="BJ113" s="17" t="s">
        <v>80</v>
      </c>
      <c r="BK113" s="216">
        <f>ROUND(I113*H113,2)</f>
        <v>0</v>
      </c>
      <c r="BL113" s="17" t="s">
        <v>244</v>
      </c>
      <c r="BM113" s="215" t="s">
        <v>285</v>
      </c>
    </row>
    <row r="114" s="2" customFormat="1">
      <c r="A114" s="38"/>
      <c r="B114" s="39"/>
      <c r="C114" s="40"/>
      <c r="D114" s="217" t="s">
        <v>143</v>
      </c>
      <c r="E114" s="40"/>
      <c r="F114" s="218" t="s">
        <v>1418</v>
      </c>
      <c r="G114" s="40"/>
      <c r="H114" s="40"/>
      <c r="I114" s="219"/>
      <c r="J114" s="40"/>
      <c r="K114" s="40"/>
      <c r="L114" s="44"/>
      <c r="M114" s="220"/>
      <c r="N114" s="221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143</v>
      </c>
      <c r="AU114" s="17" t="s">
        <v>82</v>
      </c>
    </row>
    <row r="115" s="2" customFormat="1">
      <c r="A115" s="38"/>
      <c r="B115" s="39"/>
      <c r="C115" s="40"/>
      <c r="D115" s="222" t="s">
        <v>145</v>
      </c>
      <c r="E115" s="40"/>
      <c r="F115" s="223" t="s">
        <v>1419</v>
      </c>
      <c r="G115" s="40"/>
      <c r="H115" s="40"/>
      <c r="I115" s="219"/>
      <c r="J115" s="40"/>
      <c r="K115" s="40"/>
      <c r="L115" s="44"/>
      <c r="M115" s="220"/>
      <c r="N115" s="221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145</v>
      </c>
      <c r="AU115" s="17" t="s">
        <v>82</v>
      </c>
    </row>
    <row r="116" s="2" customFormat="1" ht="22.2" customHeight="1">
      <c r="A116" s="38"/>
      <c r="B116" s="39"/>
      <c r="C116" s="246" t="s">
        <v>214</v>
      </c>
      <c r="D116" s="246" t="s">
        <v>293</v>
      </c>
      <c r="E116" s="247" t="s">
        <v>1420</v>
      </c>
      <c r="F116" s="248" t="s">
        <v>1421</v>
      </c>
      <c r="G116" s="249" t="s">
        <v>139</v>
      </c>
      <c r="H116" s="250">
        <v>2</v>
      </c>
      <c r="I116" s="251"/>
      <c r="J116" s="252">
        <f>ROUND(I116*H116,2)</f>
        <v>0</v>
      </c>
      <c r="K116" s="248" t="s">
        <v>140</v>
      </c>
      <c r="L116" s="253"/>
      <c r="M116" s="254" t="s">
        <v>19</v>
      </c>
      <c r="N116" s="255" t="s">
        <v>43</v>
      </c>
      <c r="O116" s="84"/>
      <c r="P116" s="213">
        <f>O116*H116</f>
        <v>0</v>
      </c>
      <c r="Q116" s="213">
        <v>0.0038999999999999998</v>
      </c>
      <c r="R116" s="213">
        <f>Q116*H116</f>
        <v>0.0077999999999999996</v>
      </c>
      <c r="S116" s="213">
        <v>0</v>
      </c>
      <c r="T116" s="214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15" t="s">
        <v>371</v>
      </c>
      <c r="AT116" s="215" t="s">
        <v>293</v>
      </c>
      <c r="AU116" s="215" t="s">
        <v>82</v>
      </c>
      <c r="AY116" s="17" t="s">
        <v>134</v>
      </c>
      <c r="BE116" s="216">
        <f>IF(N116="základní",J116,0)</f>
        <v>0</v>
      </c>
      <c r="BF116" s="216">
        <f>IF(N116="snížená",J116,0)</f>
        <v>0</v>
      </c>
      <c r="BG116" s="216">
        <f>IF(N116="zákl. přenesená",J116,0)</f>
        <v>0</v>
      </c>
      <c r="BH116" s="216">
        <f>IF(N116="sníž. přenesená",J116,0)</f>
        <v>0</v>
      </c>
      <c r="BI116" s="216">
        <f>IF(N116="nulová",J116,0)</f>
        <v>0</v>
      </c>
      <c r="BJ116" s="17" t="s">
        <v>80</v>
      </c>
      <c r="BK116" s="216">
        <f>ROUND(I116*H116,2)</f>
        <v>0</v>
      </c>
      <c r="BL116" s="17" t="s">
        <v>244</v>
      </c>
      <c r="BM116" s="215" t="s">
        <v>300</v>
      </c>
    </row>
    <row r="117" s="2" customFormat="1">
      <c r="A117" s="38"/>
      <c r="B117" s="39"/>
      <c r="C117" s="40"/>
      <c r="D117" s="217" t="s">
        <v>143</v>
      </c>
      <c r="E117" s="40"/>
      <c r="F117" s="218" t="s">
        <v>1421</v>
      </c>
      <c r="G117" s="40"/>
      <c r="H117" s="40"/>
      <c r="I117" s="219"/>
      <c r="J117" s="40"/>
      <c r="K117" s="40"/>
      <c r="L117" s="44"/>
      <c r="M117" s="220"/>
      <c r="N117" s="221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143</v>
      </c>
      <c r="AU117" s="17" t="s">
        <v>82</v>
      </c>
    </row>
    <row r="118" s="2" customFormat="1" ht="22.2" customHeight="1">
      <c r="A118" s="38"/>
      <c r="B118" s="39"/>
      <c r="C118" s="204" t="s">
        <v>222</v>
      </c>
      <c r="D118" s="204" t="s">
        <v>136</v>
      </c>
      <c r="E118" s="205" t="s">
        <v>1422</v>
      </c>
      <c r="F118" s="206" t="s">
        <v>1423</v>
      </c>
      <c r="G118" s="207" t="s">
        <v>434</v>
      </c>
      <c r="H118" s="208">
        <v>10</v>
      </c>
      <c r="I118" s="209"/>
      <c r="J118" s="210">
        <f>ROUND(I118*H118,2)</f>
        <v>0</v>
      </c>
      <c r="K118" s="206" t="s">
        <v>140</v>
      </c>
      <c r="L118" s="44"/>
      <c r="M118" s="211" t="s">
        <v>19</v>
      </c>
      <c r="N118" s="212" t="s">
        <v>43</v>
      </c>
      <c r="O118" s="84"/>
      <c r="P118" s="213">
        <f>O118*H118</f>
        <v>0</v>
      </c>
      <c r="Q118" s="213">
        <v>0</v>
      </c>
      <c r="R118" s="213">
        <f>Q118*H118</f>
        <v>0</v>
      </c>
      <c r="S118" s="213">
        <v>0</v>
      </c>
      <c r="T118" s="214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15" t="s">
        <v>244</v>
      </c>
      <c r="AT118" s="215" t="s">
        <v>136</v>
      </c>
      <c r="AU118" s="215" t="s">
        <v>82</v>
      </c>
      <c r="AY118" s="17" t="s">
        <v>134</v>
      </c>
      <c r="BE118" s="216">
        <f>IF(N118="základní",J118,0)</f>
        <v>0</v>
      </c>
      <c r="BF118" s="216">
        <f>IF(N118="snížená",J118,0)</f>
        <v>0</v>
      </c>
      <c r="BG118" s="216">
        <f>IF(N118="zákl. přenesená",J118,0)</f>
        <v>0</v>
      </c>
      <c r="BH118" s="216">
        <f>IF(N118="sníž. přenesená",J118,0)</f>
        <v>0</v>
      </c>
      <c r="BI118" s="216">
        <f>IF(N118="nulová",J118,0)</f>
        <v>0</v>
      </c>
      <c r="BJ118" s="17" t="s">
        <v>80</v>
      </c>
      <c r="BK118" s="216">
        <f>ROUND(I118*H118,2)</f>
        <v>0</v>
      </c>
      <c r="BL118" s="17" t="s">
        <v>244</v>
      </c>
      <c r="BM118" s="215" t="s">
        <v>313</v>
      </c>
    </row>
    <row r="119" s="2" customFormat="1">
      <c r="A119" s="38"/>
      <c r="B119" s="39"/>
      <c r="C119" s="40"/>
      <c r="D119" s="217" t="s">
        <v>143</v>
      </c>
      <c r="E119" s="40"/>
      <c r="F119" s="218" t="s">
        <v>1424</v>
      </c>
      <c r="G119" s="40"/>
      <c r="H119" s="40"/>
      <c r="I119" s="219"/>
      <c r="J119" s="40"/>
      <c r="K119" s="40"/>
      <c r="L119" s="44"/>
      <c r="M119" s="220"/>
      <c r="N119" s="221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143</v>
      </c>
      <c r="AU119" s="17" t="s">
        <v>82</v>
      </c>
    </row>
    <row r="120" s="2" customFormat="1">
      <c r="A120" s="38"/>
      <c r="B120" s="39"/>
      <c r="C120" s="40"/>
      <c r="D120" s="222" t="s">
        <v>145</v>
      </c>
      <c r="E120" s="40"/>
      <c r="F120" s="223" t="s">
        <v>1425</v>
      </c>
      <c r="G120" s="40"/>
      <c r="H120" s="40"/>
      <c r="I120" s="219"/>
      <c r="J120" s="40"/>
      <c r="K120" s="40"/>
      <c r="L120" s="44"/>
      <c r="M120" s="220"/>
      <c r="N120" s="221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145</v>
      </c>
      <c r="AU120" s="17" t="s">
        <v>82</v>
      </c>
    </row>
    <row r="121" s="2" customFormat="1" ht="14.4" customHeight="1">
      <c r="A121" s="38"/>
      <c r="B121" s="39"/>
      <c r="C121" s="246" t="s">
        <v>231</v>
      </c>
      <c r="D121" s="246" t="s">
        <v>293</v>
      </c>
      <c r="E121" s="247" t="s">
        <v>1426</v>
      </c>
      <c r="F121" s="248" t="s">
        <v>1427</v>
      </c>
      <c r="G121" s="249" t="s">
        <v>296</v>
      </c>
      <c r="H121" s="250">
        <v>10</v>
      </c>
      <c r="I121" s="251"/>
      <c r="J121" s="252">
        <f>ROUND(I121*H121,2)</f>
        <v>0</v>
      </c>
      <c r="K121" s="248" t="s">
        <v>140</v>
      </c>
      <c r="L121" s="253"/>
      <c r="M121" s="254" t="s">
        <v>19</v>
      </c>
      <c r="N121" s="255" t="s">
        <v>43</v>
      </c>
      <c r="O121" s="84"/>
      <c r="P121" s="213">
        <f>O121*H121</f>
        <v>0</v>
      </c>
      <c r="Q121" s="213">
        <v>0.001</v>
      </c>
      <c r="R121" s="213">
        <f>Q121*H121</f>
        <v>0.01</v>
      </c>
      <c r="S121" s="213">
        <v>0</v>
      </c>
      <c r="T121" s="214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15" t="s">
        <v>371</v>
      </c>
      <c r="AT121" s="215" t="s">
        <v>293</v>
      </c>
      <c r="AU121" s="215" t="s">
        <v>82</v>
      </c>
      <c r="AY121" s="17" t="s">
        <v>134</v>
      </c>
      <c r="BE121" s="216">
        <f>IF(N121="základní",J121,0)</f>
        <v>0</v>
      </c>
      <c r="BF121" s="216">
        <f>IF(N121="snížená",J121,0)</f>
        <v>0</v>
      </c>
      <c r="BG121" s="216">
        <f>IF(N121="zákl. přenesená",J121,0)</f>
        <v>0</v>
      </c>
      <c r="BH121" s="216">
        <f>IF(N121="sníž. přenesená",J121,0)</f>
        <v>0</v>
      </c>
      <c r="BI121" s="216">
        <f>IF(N121="nulová",J121,0)</f>
        <v>0</v>
      </c>
      <c r="BJ121" s="17" t="s">
        <v>80</v>
      </c>
      <c r="BK121" s="216">
        <f>ROUND(I121*H121,2)</f>
        <v>0</v>
      </c>
      <c r="BL121" s="17" t="s">
        <v>244</v>
      </c>
      <c r="BM121" s="215" t="s">
        <v>340</v>
      </c>
    </row>
    <row r="122" s="2" customFormat="1">
      <c r="A122" s="38"/>
      <c r="B122" s="39"/>
      <c r="C122" s="40"/>
      <c r="D122" s="217" t="s">
        <v>143</v>
      </c>
      <c r="E122" s="40"/>
      <c r="F122" s="218" t="s">
        <v>1427</v>
      </c>
      <c r="G122" s="40"/>
      <c r="H122" s="40"/>
      <c r="I122" s="219"/>
      <c r="J122" s="40"/>
      <c r="K122" s="40"/>
      <c r="L122" s="44"/>
      <c r="M122" s="220"/>
      <c r="N122" s="221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143</v>
      </c>
      <c r="AU122" s="17" t="s">
        <v>82</v>
      </c>
    </row>
    <row r="123" s="12" customFormat="1" ht="22.8" customHeight="1">
      <c r="A123" s="12"/>
      <c r="B123" s="188"/>
      <c r="C123" s="189"/>
      <c r="D123" s="190" t="s">
        <v>71</v>
      </c>
      <c r="E123" s="202" t="s">
        <v>1428</v>
      </c>
      <c r="F123" s="202" t="s">
        <v>1429</v>
      </c>
      <c r="G123" s="189"/>
      <c r="H123" s="189"/>
      <c r="I123" s="192"/>
      <c r="J123" s="203">
        <f>BK123</f>
        <v>0</v>
      </c>
      <c r="K123" s="189"/>
      <c r="L123" s="194"/>
      <c r="M123" s="195"/>
      <c r="N123" s="196"/>
      <c r="O123" s="196"/>
      <c r="P123" s="197">
        <f>SUM(P124:P144)</f>
        <v>0</v>
      </c>
      <c r="Q123" s="196"/>
      <c r="R123" s="197">
        <f>SUM(R124:R144)</f>
        <v>1.0705200000000001</v>
      </c>
      <c r="S123" s="196"/>
      <c r="T123" s="198">
        <f>SUM(T124:T144)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99" t="s">
        <v>82</v>
      </c>
      <c r="AT123" s="200" t="s">
        <v>71</v>
      </c>
      <c r="AU123" s="200" t="s">
        <v>80</v>
      </c>
      <c r="AY123" s="199" t="s">
        <v>134</v>
      </c>
      <c r="BK123" s="201">
        <f>SUM(BK124:BK144)</f>
        <v>0</v>
      </c>
    </row>
    <row r="124" s="2" customFormat="1" ht="22.2" customHeight="1">
      <c r="A124" s="38"/>
      <c r="B124" s="39"/>
      <c r="C124" s="204" t="s">
        <v>8</v>
      </c>
      <c r="D124" s="204" t="s">
        <v>136</v>
      </c>
      <c r="E124" s="205" t="s">
        <v>1430</v>
      </c>
      <c r="F124" s="206" t="s">
        <v>1431</v>
      </c>
      <c r="G124" s="207" t="s">
        <v>434</v>
      </c>
      <c r="H124" s="208">
        <v>50</v>
      </c>
      <c r="I124" s="209"/>
      <c r="J124" s="210">
        <f>ROUND(I124*H124,2)</f>
        <v>0</v>
      </c>
      <c r="K124" s="206" t="s">
        <v>140</v>
      </c>
      <c r="L124" s="44"/>
      <c r="M124" s="211" t="s">
        <v>19</v>
      </c>
      <c r="N124" s="212" t="s">
        <v>43</v>
      </c>
      <c r="O124" s="84"/>
      <c r="P124" s="213">
        <f>O124*H124</f>
        <v>0</v>
      </c>
      <c r="Q124" s="213">
        <v>0</v>
      </c>
      <c r="R124" s="213">
        <f>Q124*H124</f>
        <v>0</v>
      </c>
      <c r="S124" s="213">
        <v>0</v>
      </c>
      <c r="T124" s="214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15" t="s">
        <v>244</v>
      </c>
      <c r="AT124" s="215" t="s">
        <v>136</v>
      </c>
      <c r="AU124" s="215" t="s">
        <v>82</v>
      </c>
      <c r="AY124" s="17" t="s">
        <v>134</v>
      </c>
      <c r="BE124" s="216">
        <f>IF(N124="základní",J124,0)</f>
        <v>0</v>
      </c>
      <c r="BF124" s="216">
        <f>IF(N124="snížená",J124,0)</f>
        <v>0</v>
      </c>
      <c r="BG124" s="216">
        <f>IF(N124="zákl. přenesená",J124,0)</f>
        <v>0</v>
      </c>
      <c r="BH124" s="216">
        <f>IF(N124="sníž. přenesená",J124,0)</f>
        <v>0</v>
      </c>
      <c r="BI124" s="216">
        <f>IF(N124="nulová",J124,0)</f>
        <v>0</v>
      </c>
      <c r="BJ124" s="17" t="s">
        <v>80</v>
      </c>
      <c r="BK124" s="216">
        <f>ROUND(I124*H124,2)</f>
        <v>0</v>
      </c>
      <c r="BL124" s="17" t="s">
        <v>244</v>
      </c>
      <c r="BM124" s="215" t="s">
        <v>1432</v>
      </c>
    </row>
    <row r="125" s="2" customFormat="1">
      <c r="A125" s="38"/>
      <c r="B125" s="39"/>
      <c r="C125" s="40"/>
      <c r="D125" s="217" t="s">
        <v>143</v>
      </c>
      <c r="E125" s="40"/>
      <c r="F125" s="218" t="s">
        <v>1433</v>
      </c>
      <c r="G125" s="40"/>
      <c r="H125" s="40"/>
      <c r="I125" s="219"/>
      <c r="J125" s="40"/>
      <c r="K125" s="40"/>
      <c r="L125" s="44"/>
      <c r="M125" s="220"/>
      <c r="N125" s="221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143</v>
      </c>
      <c r="AU125" s="17" t="s">
        <v>82</v>
      </c>
    </row>
    <row r="126" s="2" customFormat="1">
      <c r="A126" s="38"/>
      <c r="B126" s="39"/>
      <c r="C126" s="40"/>
      <c r="D126" s="222" t="s">
        <v>145</v>
      </c>
      <c r="E126" s="40"/>
      <c r="F126" s="223" t="s">
        <v>1434</v>
      </c>
      <c r="G126" s="40"/>
      <c r="H126" s="40"/>
      <c r="I126" s="219"/>
      <c r="J126" s="40"/>
      <c r="K126" s="40"/>
      <c r="L126" s="44"/>
      <c r="M126" s="220"/>
      <c r="N126" s="221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145</v>
      </c>
      <c r="AU126" s="17" t="s">
        <v>82</v>
      </c>
    </row>
    <row r="127" s="2" customFormat="1" ht="14.4" customHeight="1">
      <c r="A127" s="38"/>
      <c r="B127" s="39"/>
      <c r="C127" s="246" t="s">
        <v>244</v>
      </c>
      <c r="D127" s="246" t="s">
        <v>293</v>
      </c>
      <c r="E127" s="247" t="s">
        <v>1435</v>
      </c>
      <c r="F127" s="248" t="s">
        <v>1436</v>
      </c>
      <c r="G127" s="249" t="s">
        <v>296</v>
      </c>
      <c r="H127" s="250">
        <v>60</v>
      </c>
      <c r="I127" s="251"/>
      <c r="J127" s="252">
        <f>ROUND(I127*H127,2)</f>
        <v>0</v>
      </c>
      <c r="K127" s="248" t="s">
        <v>140</v>
      </c>
      <c r="L127" s="253"/>
      <c r="M127" s="254" t="s">
        <v>19</v>
      </c>
      <c r="N127" s="255" t="s">
        <v>43</v>
      </c>
      <c r="O127" s="84"/>
      <c r="P127" s="213">
        <f>O127*H127</f>
        <v>0</v>
      </c>
      <c r="Q127" s="213">
        <v>0.001</v>
      </c>
      <c r="R127" s="213">
        <f>Q127*H127</f>
        <v>0.059999999999999998</v>
      </c>
      <c r="S127" s="213">
        <v>0</v>
      </c>
      <c r="T127" s="214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15" t="s">
        <v>371</v>
      </c>
      <c r="AT127" s="215" t="s">
        <v>293</v>
      </c>
      <c r="AU127" s="215" t="s">
        <v>82</v>
      </c>
      <c r="AY127" s="17" t="s">
        <v>134</v>
      </c>
      <c r="BE127" s="216">
        <f>IF(N127="základní",J127,0)</f>
        <v>0</v>
      </c>
      <c r="BF127" s="216">
        <f>IF(N127="snížená",J127,0)</f>
        <v>0</v>
      </c>
      <c r="BG127" s="216">
        <f>IF(N127="zákl. přenesená",J127,0)</f>
        <v>0</v>
      </c>
      <c r="BH127" s="216">
        <f>IF(N127="sníž. přenesená",J127,0)</f>
        <v>0</v>
      </c>
      <c r="BI127" s="216">
        <f>IF(N127="nulová",J127,0)</f>
        <v>0</v>
      </c>
      <c r="BJ127" s="17" t="s">
        <v>80</v>
      </c>
      <c r="BK127" s="216">
        <f>ROUND(I127*H127,2)</f>
        <v>0</v>
      </c>
      <c r="BL127" s="17" t="s">
        <v>244</v>
      </c>
      <c r="BM127" s="215" t="s">
        <v>1437</v>
      </c>
    </row>
    <row r="128" s="2" customFormat="1">
      <c r="A128" s="38"/>
      <c r="B128" s="39"/>
      <c r="C128" s="40"/>
      <c r="D128" s="217" t="s">
        <v>143</v>
      </c>
      <c r="E128" s="40"/>
      <c r="F128" s="218" t="s">
        <v>1436</v>
      </c>
      <c r="G128" s="40"/>
      <c r="H128" s="40"/>
      <c r="I128" s="219"/>
      <c r="J128" s="40"/>
      <c r="K128" s="40"/>
      <c r="L128" s="44"/>
      <c r="M128" s="220"/>
      <c r="N128" s="221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143</v>
      </c>
      <c r="AU128" s="17" t="s">
        <v>82</v>
      </c>
    </row>
    <row r="129" s="2" customFormat="1" ht="14.4" customHeight="1">
      <c r="A129" s="38"/>
      <c r="B129" s="39"/>
      <c r="C129" s="204" t="s">
        <v>253</v>
      </c>
      <c r="D129" s="204" t="s">
        <v>136</v>
      </c>
      <c r="E129" s="205" t="s">
        <v>1438</v>
      </c>
      <c r="F129" s="206" t="s">
        <v>1439</v>
      </c>
      <c r="G129" s="207" t="s">
        <v>139</v>
      </c>
      <c r="H129" s="208">
        <v>15</v>
      </c>
      <c r="I129" s="209"/>
      <c r="J129" s="210">
        <f>ROUND(I129*H129,2)</f>
        <v>0</v>
      </c>
      <c r="K129" s="206" t="s">
        <v>140</v>
      </c>
      <c r="L129" s="44"/>
      <c r="M129" s="211" t="s">
        <v>19</v>
      </c>
      <c r="N129" s="212" t="s">
        <v>43</v>
      </c>
      <c r="O129" s="84"/>
      <c r="P129" s="213">
        <f>O129*H129</f>
        <v>0</v>
      </c>
      <c r="Q129" s="213">
        <v>0</v>
      </c>
      <c r="R129" s="213">
        <f>Q129*H129</f>
        <v>0</v>
      </c>
      <c r="S129" s="213">
        <v>0</v>
      </c>
      <c r="T129" s="214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15" t="s">
        <v>244</v>
      </c>
      <c r="AT129" s="215" t="s">
        <v>136</v>
      </c>
      <c r="AU129" s="215" t="s">
        <v>82</v>
      </c>
      <c r="AY129" s="17" t="s">
        <v>134</v>
      </c>
      <c r="BE129" s="216">
        <f>IF(N129="základní",J129,0)</f>
        <v>0</v>
      </c>
      <c r="BF129" s="216">
        <f>IF(N129="snížená",J129,0)</f>
        <v>0</v>
      </c>
      <c r="BG129" s="216">
        <f>IF(N129="zákl. přenesená",J129,0)</f>
        <v>0</v>
      </c>
      <c r="BH129" s="216">
        <f>IF(N129="sníž. přenesená",J129,0)</f>
        <v>0</v>
      </c>
      <c r="BI129" s="216">
        <f>IF(N129="nulová",J129,0)</f>
        <v>0</v>
      </c>
      <c r="BJ129" s="17" t="s">
        <v>80</v>
      </c>
      <c r="BK129" s="216">
        <f>ROUND(I129*H129,2)</f>
        <v>0</v>
      </c>
      <c r="BL129" s="17" t="s">
        <v>244</v>
      </c>
      <c r="BM129" s="215" t="s">
        <v>1440</v>
      </c>
    </row>
    <row r="130" s="2" customFormat="1">
      <c r="A130" s="38"/>
      <c r="B130" s="39"/>
      <c r="C130" s="40"/>
      <c r="D130" s="217" t="s">
        <v>143</v>
      </c>
      <c r="E130" s="40"/>
      <c r="F130" s="218" t="s">
        <v>1441</v>
      </c>
      <c r="G130" s="40"/>
      <c r="H130" s="40"/>
      <c r="I130" s="219"/>
      <c r="J130" s="40"/>
      <c r="K130" s="40"/>
      <c r="L130" s="44"/>
      <c r="M130" s="220"/>
      <c r="N130" s="221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143</v>
      </c>
      <c r="AU130" s="17" t="s">
        <v>82</v>
      </c>
    </row>
    <row r="131" s="2" customFormat="1">
      <c r="A131" s="38"/>
      <c r="B131" s="39"/>
      <c r="C131" s="40"/>
      <c r="D131" s="222" t="s">
        <v>145</v>
      </c>
      <c r="E131" s="40"/>
      <c r="F131" s="223" t="s">
        <v>1442</v>
      </c>
      <c r="G131" s="40"/>
      <c r="H131" s="40"/>
      <c r="I131" s="219"/>
      <c r="J131" s="40"/>
      <c r="K131" s="40"/>
      <c r="L131" s="44"/>
      <c r="M131" s="220"/>
      <c r="N131" s="221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145</v>
      </c>
      <c r="AU131" s="17" t="s">
        <v>82</v>
      </c>
    </row>
    <row r="132" s="2" customFormat="1">
      <c r="A132" s="38"/>
      <c r="B132" s="39"/>
      <c r="C132" s="40"/>
      <c r="D132" s="217" t="s">
        <v>160</v>
      </c>
      <c r="E132" s="40"/>
      <c r="F132" s="235" t="s">
        <v>1443</v>
      </c>
      <c r="G132" s="40"/>
      <c r="H132" s="40"/>
      <c r="I132" s="219"/>
      <c r="J132" s="40"/>
      <c r="K132" s="40"/>
      <c r="L132" s="44"/>
      <c r="M132" s="220"/>
      <c r="N132" s="221"/>
      <c r="O132" s="84"/>
      <c r="P132" s="84"/>
      <c r="Q132" s="84"/>
      <c r="R132" s="84"/>
      <c r="S132" s="84"/>
      <c r="T132" s="85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160</v>
      </c>
      <c r="AU132" s="17" t="s">
        <v>82</v>
      </c>
    </row>
    <row r="133" s="2" customFormat="1" ht="19.8" customHeight="1">
      <c r="A133" s="38"/>
      <c r="B133" s="39"/>
      <c r="C133" s="246" t="s">
        <v>261</v>
      </c>
      <c r="D133" s="246" t="s">
        <v>293</v>
      </c>
      <c r="E133" s="247" t="s">
        <v>1444</v>
      </c>
      <c r="F133" s="248" t="s">
        <v>1445</v>
      </c>
      <c r="G133" s="249" t="s">
        <v>139</v>
      </c>
      <c r="H133" s="250">
        <v>5</v>
      </c>
      <c r="I133" s="251"/>
      <c r="J133" s="252">
        <f>ROUND(I133*H133,2)</f>
        <v>0</v>
      </c>
      <c r="K133" s="248" t="s">
        <v>140</v>
      </c>
      <c r="L133" s="253"/>
      <c r="M133" s="254" t="s">
        <v>19</v>
      </c>
      <c r="N133" s="255" t="s">
        <v>43</v>
      </c>
      <c r="O133" s="84"/>
      <c r="P133" s="213">
        <f>O133*H133</f>
        <v>0</v>
      </c>
      <c r="Q133" s="213">
        <v>0.00025999999999999998</v>
      </c>
      <c r="R133" s="213">
        <f>Q133*H133</f>
        <v>0.0012999999999999999</v>
      </c>
      <c r="S133" s="213">
        <v>0</v>
      </c>
      <c r="T133" s="214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15" t="s">
        <v>371</v>
      </c>
      <c r="AT133" s="215" t="s">
        <v>293</v>
      </c>
      <c r="AU133" s="215" t="s">
        <v>82</v>
      </c>
      <c r="AY133" s="17" t="s">
        <v>134</v>
      </c>
      <c r="BE133" s="216">
        <f>IF(N133="základní",J133,0)</f>
        <v>0</v>
      </c>
      <c r="BF133" s="216">
        <f>IF(N133="snížená",J133,0)</f>
        <v>0</v>
      </c>
      <c r="BG133" s="216">
        <f>IF(N133="zákl. přenesená",J133,0)</f>
        <v>0</v>
      </c>
      <c r="BH133" s="216">
        <f>IF(N133="sníž. přenesená",J133,0)</f>
        <v>0</v>
      </c>
      <c r="BI133" s="216">
        <f>IF(N133="nulová",J133,0)</f>
        <v>0</v>
      </c>
      <c r="BJ133" s="17" t="s">
        <v>80</v>
      </c>
      <c r="BK133" s="216">
        <f>ROUND(I133*H133,2)</f>
        <v>0</v>
      </c>
      <c r="BL133" s="17" t="s">
        <v>244</v>
      </c>
      <c r="BM133" s="215" t="s">
        <v>1446</v>
      </c>
    </row>
    <row r="134" s="2" customFormat="1">
      <c r="A134" s="38"/>
      <c r="B134" s="39"/>
      <c r="C134" s="40"/>
      <c r="D134" s="217" t="s">
        <v>143</v>
      </c>
      <c r="E134" s="40"/>
      <c r="F134" s="218" t="s">
        <v>1445</v>
      </c>
      <c r="G134" s="40"/>
      <c r="H134" s="40"/>
      <c r="I134" s="219"/>
      <c r="J134" s="40"/>
      <c r="K134" s="40"/>
      <c r="L134" s="44"/>
      <c r="M134" s="220"/>
      <c r="N134" s="221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143</v>
      </c>
      <c r="AU134" s="17" t="s">
        <v>82</v>
      </c>
    </row>
    <row r="135" s="2" customFormat="1" ht="22.2" customHeight="1">
      <c r="A135" s="38"/>
      <c r="B135" s="39"/>
      <c r="C135" s="246" t="s">
        <v>267</v>
      </c>
      <c r="D135" s="246" t="s">
        <v>293</v>
      </c>
      <c r="E135" s="247" t="s">
        <v>1447</v>
      </c>
      <c r="F135" s="248" t="s">
        <v>1448</v>
      </c>
      <c r="G135" s="249" t="s">
        <v>139</v>
      </c>
      <c r="H135" s="250">
        <v>6</v>
      </c>
      <c r="I135" s="251"/>
      <c r="J135" s="252">
        <f>ROUND(I135*H135,2)</f>
        <v>0</v>
      </c>
      <c r="K135" s="248" t="s">
        <v>140</v>
      </c>
      <c r="L135" s="253"/>
      <c r="M135" s="254" t="s">
        <v>19</v>
      </c>
      <c r="N135" s="255" t="s">
        <v>43</v>
      </c>
      <c r="O135" s="84"/>
      <c r="P135" s="213">
        <f>O135*H135</f>
        <v>0</v>
      </c>
      <c r="Q135" s="213">
        <v>0.00069999999999999999</v>
      </c>
      <c r="R135" s="213">
        <f>Q135*H135</f>
        <v>0.0041999999999999997</v>
      </c>
      <c r="S135" s="213">
        <v>0</v>
      </c>
      <c r="T135" s="214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15" t="s">
        <v>371</v>
      </c>
      <c r="AT135" s="215" t="s">
        <v>293</v>
      </c>
      <c r="AU135" s="215" t="s">
        <v>82</v>
      </c>
      <c r="AY135" s="17" t="s">
        <v>134</v>
      </c>
      <c r="BE135" s="216">
        <f>IF(N135="základní",J135,0)</f>
        <v>0</v>
      </c>
      <c r="BF135" s="216">
        <f>IF(N135="snížená",J135,0)</f>
        <v>0</v>
      </c>
      <c r="BG135" s="216">
        <f>IF(N135="zákl. přenesená",J135,0)</f>
        <v>0</v>
      </c>
      <c r="BH135" s="216">
        <f>IF(N135="sníž. přenesená",J135,0)</f>
        <v>0</v>
      </c>
      <c r="BI135" s="216">
        <f>IF(N135="nulová",J135,0)</f>
        <v>0</v>
      </c>
      <c r="BJ135" s="17" t="s">
        <v>80</v>
      </c>
      <c r="BK135" s="216">
        <f>ROUND(I135*H135,2)</f>
        <v>0</v>
      </c>
      <c r="BL135" s="17" t="s">
        <v>244</v>
      </c>
      <c r="BM135" s="215" t="s">
        <v>420</v>
      </c>
    </row>
    <row r="136" s="2" customFormat="1">
      <c r="A136" s="38"/>
      <c r="B136" s="39"/>
      <c r="C136" s="40"/>
      <c r="D136" s="217" t="s">
        <v>143</v>
      </c>
      <c r="E136" s="40"/>
      <c r="F136" s="218" t="s">
        <v>1448</v>
      </c>
      <c r="G136" s="40"/>
      <c r="H136" s="40"/>
      <c r="I136" s="219"/>
      <c r="J136" s="40"/>
      <c r="K136" s="40"/>
      <c r="L136" s="44"/>
      <c r="M136" s="220"/>
      <c r="N136" s="221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143</v>
      </c>
      <c r="AU136" s="17" t="s">
        <v>82</v>
      </c>
    </row>
    <row r="137" s="2" customFormat="1" ht="14.4" customHeight="1">
      <c r="A137" s="38"/>
      <c r="B137" s="39"/>
      <c r="C137" s="246" t="s">
        <v>274</v>
      </c>
      <c r="D137" s="246" t="s">
        <v>293</v>
      </c>
      <c r="E137" s="247" t="s">
        <v>1449</v>
      </c>
      <c r="F137" s="248" t="s">
        <v>1450</v>
      </c>
      <c r="G137" s="249" t="s">
        <v>139</v>
      </c>
      <c r="H137" s="250">
        <v>4</v>
      </c>
      <c r="I137" s="251"/>
      <c r="J137" s="252">
        <f>ROUND(I137*H137,2)</f>
        <v>0</v>
      </c>
      <c r="K137" s="248" t="s">
        <v>140</v>
      </c>
      <c r="L137" s="253"/>
      <c r="M137" s="254" t="s">
        <v>19</v>
      </c>
      <c r="N137" s="255" t="s">
        <v>43</v>
      </c>
      <c r="O137" s="84"/>
      <c r="P137" s="213">
        <f>O137*H137</f>
        <v>0</v>
      </c>
      <c r="Q137" s="213">
        <v>0.00016000000000000001</v>
      </c>
      <c r="R137" s="213">
        <f>Q137*H137</f>
        <v>0.00064000000000000005</v>
      </c>
      <c r="S137" s="213">
        <v>0</v>
      </c>
      <c r="T137" s="214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15" t="s">
        <v>371</v>
      </c>
      <c r="AT137" s="215" t="s">
        <v>293</v>
      </c>
      <c r="AU137" s="215" t="s">
        <v>82</v>
      </c>
      <c r="AY137" s="17" t="s">
        <v>134</v>
      </c>
      <c r="BE137" s="216">
        <f>IF(N137="základní",J137,0)</f>
        <v>0</v>
      </c>
      <c r="BF137" s="216">
        <f>IF(N137="snížená",J137,0)</f>
        <v>0</v>
      </c>
      <c r="BG137" s="216">
        <f>IF(N137="zákl. přenesená",J137,0)</f>
        <v>0</v>
      </c>
      <c r="BH137" s="216">
        <f>IF(N137="sníž. přenesená",J137,0)</f>
        <v>0</v>
      </c>
      <c r="BI137" s="216">
        <f>IF(N137="nulová",J137,0)</f>
        <v>0</v>
      </c>
      <c r="BJ137" s="17" t="s">
        <v>80</v>
      </c>
      <c r="BK137" s="216">
        <f>ROUND(I137*H137,2)</f>
        <v>0</v>
      </c>
      <c r="BL137" s="17" t="s">
        <v>244</v>
      </c>
      <c r="BM137" s="215" t="s">
        <v>1451</v>
      </c>
    </row>
    <row r="138" s="2" customFormat="1">
      <c r="A138" s="38"/>
      <c r="B138" s="39"/>
      <c r="C138" s="40"/>
      <c r="D138" s="217" t="s">
        <v>143</v>
      </c>
      <c r="E138" s="40"/>
      <c r="F138" s="218" t="s">
        <v>1450</v>
      </c>
      <c r="G138" s="40"/>
      <c r="H138" s="40"/>
      <c r="I138" s="219"/>
      <c r="J138" s="40"/>
      <c r="K138" s="40"/>
      <c r="L138" s="44"/>
      <c r="M138" s="220"/>
      <c r="N138" s="221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143</v>
      </c>
      <c r="AU138" s="17" t="s">
        <v>82</v>
      </c>
    </row>
    <row r="139" s="2" customFormat="1" ht="14.4" customHeight="1">
      <c r="A139" s="38"/>
      <c r="B139" s="39"/>
      <c r="C139" s="246" t="s">
        <v>7</v>
      </c>
      <c r="D139" s="246" t="s">
        <v>293</v>
      </c>
      <c r="E139" s="247" t="s">
        <v>1452</v>
      </c>
      <c r="F139" s="248" t="s">
        <v>1453</v>
      </c>
      <c r="G139" s="249" t="s">
        <v>139</v>
      </c>
      <c r="H139" s="250">
        <v>6</v>
      </c>
      <c r="I139" s="251"/>
      <c r="J139" s="252">
        <f>ROUND(I139*H139,2)</f>
        <v>0</v>
      </c>
      <c r="K139" s="248" t="s">
        <v>19</v>
      </c>
      <c r="L139" s="253"/>
      <c r="M139" s="254" t="s">
        <v>19</v>
      </c>
      <c r="N139" s="255" t="s">
        <v>43</v>
      </c>
      <c r="O139" s="84"/>
      <c r="P139" s="213">
        <f>O139*H139</f>
        <v>0</v>
      </c>
      <c r="Q139" s="213">
        <v>0.00042999999999999999</v>
      </c>
      <c r="R139" s="213">
        <f>Q139*H139</f>
        <v>0.0025799999999999998</v>
      </c>
      <c r="S139" s="213">
        <v>0</v>
      </c>
      <c r="T139" s="214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15" t="s">
        <v>371</v>
      </c>
      <c r="AT139" s="215" t="s">
        <v>293</v>
      </c>
      <c r="AU139" s="215" t="s">
        <v>82</v>
      </c>
      <c r="AY139" s="17" t="s">
        <v>134</v>
      </c>
      <c r="BE139" s="216">
        <f>IF(N139="základní",J139,0)</f>
        <v>0</v>
      </c>
      <c r="BF139" s="216">
        <f>IF(N139="snížená",J139,0)</f>
        <v>0</v>
      </c>
      <c r="BG139" s="216">
        <f>IF(N139="zákl. přenesená",J139,0)</f>
        <v>0</v>
      </c>
      <c r="BH139" s="216">
        <f>IF(N139="sníž. přenesená",J139,0)</f>
        <v>0</v>
      </c>
      <c r="BI139" s="216">
        <f>IF(N139="nulová",J139,0)</f>
        <v>0</v>
      </c>
      <c r="BJ139" s="17" t="s">
        <v>80</v>
      </c>
      <c r="BK139" s="216">
        <f>ROUND(I139*H139,2)</f>
        <v>0</v>
      </c>
      <c r="BL139" s="17" t="s">
        <v>244</v>
      </c>
      <c r="BM139" s="215" t="s">
        <v>455</v>
      </c>
    </row>
    <row r="140" s="2" customFormat="1">
      <c r="A140" s="38"/>
      <c r="B140" s="39"/>
      <c r="C140" s="40"/>
      <c r="D140" s="217" t="s">
        <v>143</v>
      </c>
      <c r="E140" s="40"/>
      <c r="F140" s="218" t="s">
        <v>1453</v>
      </c>
      <c r="G140" s="40"/>
      <c r="H140" s="40"/>
      <c r="I140" s="219"/>
      <c r="J140" s="40"/>
      <c r="K140" s="40"/>
      <c r="L140" s="44"/>
      <c r="M140" s="220"/>
      <c r="N140" s="221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143</v>
      </c>
      <c r="AU140" s="17" t="s">
        <v>82</v>
      </c>
    </row>
    <row r="141" s="2" customFormat="1" ht="14.4" customHeight="1">
      <c r="A141" s="38"/>
      <c r="B141" s="39"/>
      <c r="C141" s="246" t="s">
        <v>285</v>
      </c>
      <c r="D141" s="246" t="s">
        <v>293</v>
      </c>
      <c r="E141" s="247" t="s">
        <v>1454</v>
      </c>
      <c r="F141" s="248" t="s">
        <v>1455</v>
      </c>
      <c r="G141" s="249" t="s">
        <v>139</v>
      </c>
      <c r="H141" s="250">
        <v>4</v>
      </c>
      <c r="I141" s="251"/>
      <c r="J141" s="252">
        <f>ROUND(I141*H141,2)</f>
        <v>0</v>
      </c>
      <c r="K141" s="248" t="s">
        <v>19</v>
      </c>
      <c r="L141" s="253"/>
      <c r="M141" s="254" t="s">
        <v>19</v>
      </c>
      <c r="N141" s="255" t="s">
        <v>43</v>
      </c>
      <c r="O141" s="84"/>
      <c r="P141" s="213">
        <f>O141*H141</f>
        <v>0</v>
      </c>
      <c r="Q141" s="213">
        <v>0.00044999999999999999</v>
      </c>
      <c r="R141" s="213">
        <f>Q141*H141</f>
        <v>0.0018</v>
      </c>
      <c r="S141" s="213">
        <v>0</v>
      </c>
      <c r="T141" s="214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15" t="s">
        <v>371</v>
      </c>
      <c r="AT141" s="215" t="s">
        <v>293</v>
      </c>
      <c r="AU141" s="215" t="s">
        <v>82</v>
      </c>
      <c r="AY141" s="17" t="s">
        <v>134</v>
      </c>
      <c r="BE141" s="216">
        <f>IF(N141="základní",J141,0)</f>
        <v>0</v>
      </c>
      <c r="BF141" s="216">
        <f>IF(N141="snížená",J141,0)</f>
        <v>0</v>
      </c>
      <c r="BG141" s="216">
        <f>IF(N141="zákl. přenesená",J141,0)</f>
        <v>0</v>
      </c>
      <c r="BH141" s="216">
        <f>IF(N141="sníž. přenesená",J141,0)</f>
        <v>0</v>
      </c>
      <c r="BI141" s="216">
        <f>IF(N141="nulová",J141,0)</f>
        <v>0</v>
      </c>
      <c r="BJ141" s="17" t="s">
        <v>80</v>
      </c>
      <c r="BK141" s="216">
        <f>ROUND(I141*H141,2)</f>
        <v>0</v>
      </c>
      <c r="BL141" s="17" t="s">
        <v>244</v>
      </c>
      <c r="BM141" s="215" t="s">
        <v>469</v>
      </c>
    </row>
    <row r="142" s="2" customFormat="1">
      <c r="A142" s="38"/>
      <c r="B142" s="39"/>
      <c r="C142" s="40"/>
      <c r="D142" s="217" t="s">
        <v>143</v>
      </c>
      <c r="E142" s="40"/>
      <c r="F142" s="218" t="s">
        <v>1455</v>
      </c>
      <c r="G142" s="40"/>
      <c r="H142" s="40"/>
      <c r="I142" s="219"/>
      <c r="J142" s="40"/>
      <c r="K142" s="40"/>
      <c r="L142" s="44"/>
      <c r="M142" s="220"/>
      <c r="N142" s="221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143</v>
      </c>
      <c r="AU142" s="17" t="s">
        <v>82</v>
      </c>
    </row>
    <row r="143" s="2" customFormat="1" ht="14.4" customHeight="1">
      <c r="A143" s="38"/>
      <c r="B143" s="39"/>
      <c r="C143" s="246" t="s">
        <v>292</v>
      </c>
      <c r="D143" s="246" t="s">
        <v>293</v>
      </c>
      <c r="E143" s="247" t="s">
        <v>1456</v>
      </c>
      <c r="F143" s="248" t="s">
        <v>1457</v>
      </c>
      <c r="G143" s="249" t="s">
        <v>139</v>
      </c>
      <c r="H143" s="250">
        <v>1</v>
      </c>
      <c r="I143" s="251"/>
      <c r="J143" s="252">
        <f>ROUND(I143*H143,2)</f>
        <v>0</v>
      </c>
      <c r="K143" s="248" t="s">
        <v>19</v>
      </c>
      <c r="L143" s="253"/>
      <c r="M143" s="254" t="s">
        <v>19</v>
      </c>
      <c r="N143" s="255" t="s">
        <v>43</v>
      </c>
      <c r="O143" s="84"/>
      <c r="P143" s="213">
        <f>O143*H143</f>
        <v>0</v>
      </c>
      <c r="Q143" s="213">
        <v>1</v>
      </c>
      <c r="R143" s="213">
        <f>Q143*H143</f>
        <v>1</v>
      </c>
      <c r="S143" s="213">
        <v>0</v>
      </c>
      <c r="T143" s="214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15" t="s">
        <v>371</v>
      </c>
      <c r="AT143" s="215" t="s">
        <v>293</v>
      </c>
      <c r="AU143" s="215" t="s">
        <v>82</v>
      </c>
      <c r="AY143" s="17" t="s">
        <v>134</v>
      </c>
      <c r="BE143" s="216">
        <f>IF(N143="základní",J143,0)</f>
        <v>0</v>
      </c>
      <c r="BF143" s="216">
        <f>IF(N143="snížená",J143,0)</f>
        <v>0</v>
      </c>
      <c r="BG143" s="216">
        <f>IF(N143="zákl. přenesená",J143,0)</f>
        <v>0</v>
      </c>
      <c r="BH143" s="216">
        <f>IF(N143="sníž. přenesená",J143,0)</f>
        <v>0</v>
      </c>
      <c r="BI143" s="216">
        <f>IF(N143="nulová",J143,0)</f>
        <v>0</v>
      </c>
      <c r="BJ143" s="17" t="s">
        <v>80</v>
      </c>
      <c r="BK143" s="216">
        <f>ROUND(I143*H143,2)</f>
        <v>0</v>
      </c>
      <c r="BL143" s="17" t="s">
        <v>244</v>
      </c>
      <c r="BM143" s="215" t="s">
        <v>483</v>
      </c>
    </row>
    <row r="144" s="2" customFormat="1">
      <c r="A144" s="38"/>
      <c r="B144" s="39"/>
      <c r="C144" s="40"/>
      <c r="D144" s="217" t="s">
        <v>143</v>
      </c>
      <c r="E144" s="40"/>
      <c r="F144" s="218" t="s">
        <v>1457</v>
      </c>
      <c r="G144" s="40"/>
      <c r="H144" s="40"/>
      <c r="I144" s="219"/>
      <c r="J144" s="40"/>
      <c r="K144" s="40"/>
      <c r="L144" s="44"/>
      <c r="M144" s="220"/>
      <c r="N144" s="221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143</v>
      </c>
      <c r="AU144" s="17" t="s">
        <v>82</v>
      </c>
    </row>
    <row r="145" s="12" customFormat="1" ht="25.92" customHeight="1">
      <c r="A145" s="12"/>
      <c r="B145" s="188"/>
      <c r="C145" s="189"/>
      <c r="D145" s="190" t="s">
        <v>71</v>
      </c>
      <c r="E145" s="191" t="s">
        <v>293</v>
      </c>
      <c r="F145" s="191" t="s">
        <v>1458</v>
      </c>
      <c r="G145" s="189"/>
      <c r="H145" s="189"/>
      <c r="I145" s="192"/>
      <c r="J145" s="193">
        <f>BK145</f>
        <v>0</v>
      </c>
      <c r="K145" s="189"/>
      <c r="L145" s="194"/>
      <c r="M145" s="195"/>
      <c r="N145" s="196"/>
      <c r="O145" s="196"/>
      <c r="P145" s="197">
        <f>P146</f>
        <v>0</v>
      </c>
      <c r="Q145" s="196"/>
      <c r="R145" s="197">
        <f>R146</f>
        <v>0</v>
      </c>
      <c r="S145" s="196"/>
      <c r="T145" s="198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99" t="s">
        <v>154</v>
      </c>
      <c r="AT145" s="200" t="s">
        <v>71</v>
      </c>
      <c r="AU145" s="200" t="s">
        <v>72</v>
      </c>
      <c r="AY145" s="199" t="s">
        <v>134</v>
      </c>
      <c r="BK145" s="201">
        <f>BK146</f>
        <v>0</v>
      </c>
    </row>
    <row r="146" s="12" customFormat="1" ht="22.8" customHeight="1">
      <c r="A146" s="12"/>
      <c r="B146" s="188"/>
      <c r="C146" s="189"/>
      <c r="D146" s="190" t="s">
        <v>71</v>
      </c>
      <c r="E146" s="202" t="s">
        <v>1459</v>
      </c>
      <c r="F146" s="202" t="s">
        <v>1460</v>
      </c>
      <c r="G146" s="189"/>
      <c r="H146" s="189"/>
      <c r="I146" s="192"/>
      <c r="J146" s="203">
        <f>BK146</f>
        <v>0</v>
      </c>
      <c r="K146" s="189"/>
      <c r="L146" s="194"/>
      <c r="M146" s="195"/>
      <c r="N146" s="196"/>
      <c r="O146" s="196"/>
      <c r="P146" s="197">
        <f>SUM(P147:P149)</f>
        <v>0</v>
      </c>
      <c r="Q146" s="196"/>
      <c r="R146" s="197">
        <f>SUM(R147:R149)</f>
        <v>0</v>
      </c>
      <c r="S146" s="196"/>
      <c r="T146" s="198">
        <f>SUM(T147:T149)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99" t="s">
        <v>154</v>
      </c>
      <c r="AT146" s="200" t="s">
        <v>71</v>
      </c>
      <c r="AU146" s="200" t="s">
        <v>80</v>
      </c>
      <c r="AY146" s="199" t="s">
        <v>134</v>
      </c>
      <c r="BK146" s="201">
        <f>SUM(BK147:BK149)</f>
        <v>0</v>
      </c>
    </row>
    <row r="147" s="2" customFormat="1" ht="30" customHeight="1">
      <c r="A147" s="38"/>
      <c r="B147" s="39"/>
      <c r="C147" s="204" t="s">
        <v>300</v>
      </c>
      <c r="D147" s="204" t="s">
        <v>136</v>
      </c>
      <c r="E147" s="205" t="s">
        <v>1461</v>
      </c>
      <c r="F147" s="206" t="s">
        <v>1462</v>
      </c>
      <c r="G147" s="207" t="s">
        <v>139</v>
      </c>
      <c r="H147" s="208">
        <v>1</v>
      </c>
      <c r="I147" s="209"/>
      <c r="J147" s="210">
        <f>ROUND(I147*H147,2)</f>
        <v>0</v>
      </c>
      <c r="K147" s="206" t="s">
        <v>140</v>
      </c>
      <c r="L147" s="44"/>
      <c r="M147" s="211" t="s">
        <v>19</v>
      </c>
      <c r="N147" s="212" t="s">
        <v>43</v>
      </c>
      <c r="O147" s="84"/>
      <c r="P147" s="213">
        <f>O147*H147</f>
        <v>0</v>
      </c>
      <c r="Q147" s="213">
        <v>0</v>
      </c>
      <c r="R147" s="213">
        <f>Q147*H147</f>
        <v>0</v>
      </c>
      <c r="S147" s="213">
        <v>0</v>
      </c>
      <c r="T147" s="214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15" t="s">
        <v>610</v>
      </c>
      <c r="AT147" s="215" t="s">
        <v>136</v>
      </c>
      <c r="AU147" s="215" t="s">
        <v>82</v>
      </c>
      <c r="AY147" s="17" t="s">
        <v>134</v>
      </c>
      <c r="BE147" s="216">
        <f>IF(N147="základní",J147,0)</f>
        <v>0</v>
      </c>
      <c r="BF147" s="216">
        <f>IF(N147="snížená",J147,0)</f>
        <v>0</v>
      </c>
      <c r="BG147" s="216">
        <f>IF(N147="zákl. přenesená",J147,0)</f>
        <v>0</v>
      </c>
      <c r="BH147" s="216">
        <f>IF(N147="sníž. přenesená",J147,0)</f>
        <v>0</v>
      </c>
      <c r="BI147" s="216">
        <f>IF(N147="nulová",J147,0)</f>
        <v>0</v>
      </c>
      <c r="BJ147" s="17" t="s">
        <v>80</v>
      </c>
      <c r="BK147" s="216">
        <f>ROUND(I147*H147,2)</f>
        <v>0</v>
      </c>
      <c r="BL147" s="17" t="s">
        <v>610</v>
      </c>
      <c r="BM147" s="215" t="s">
        <v>495</v>
      </c>
    </row>
    <row r="148" s="2" customFormat="1">
      <c r="A148" s="38"/>
      <c r="B148" s="39"/>
      <c r="C148" s="40"/>
      <c r="D148" s="217" t="s">
        <v>143</v>
      </c>
      <c r="E148" s="40"/>
      <c r="F148" s="218" t="s">
        <v>1463</v>
      </c>
      <c r="G148" s="40"/>
      <c r="H148" s="40"/>
      <c r="I148" s="219"/>
      <c r="J148" s="40"/>
      <c r="K148" s="40"/>
      <c r="L148" s="44"/>
      <c r="M148" s="220"/>
      <c r="N148" s="221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143</v>
      </c>
      <c r="AU148" s="17" t="s">
        <v>82</v>
      </c>
    </row>
    <row r="149" s="2" customFormat="1">
      <c r="A149" s="38"/>
      <c r="B149" s="39"/>
      <c r="C149" s="40"/>
      <c r="D149" s="222" t="s">
        <v>145</v>
      </c>
      <c r="E149" s="40"/>
      <c r="F149" s="223" t="s">
        <v>1464</v>
      </c>
      <c r="G149" s="40"/>
      <c r="H149" s="40"/>
      <c r="I149" s="219"/>
      <c r="J149" s="40"/>
      <c r="K149" s="40"/>
      <c r="L149" s="44"/>
      <c r="M149" s="220"/>
      <c r="N149" s="221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145</v>
      </c>
      <c r="AU149" s="17" t="s">
        <v>82</v>
      </c>
    </row>
    <row r="150" s="12" customFormat="1" ht="25.92" customHeight="1">
      <c r="A150" s="12"/>
      <c r="B150" s="188"/>
      <c r="C150" s="189"/>
      <c r="D150" s="190" t="s">
        <v>71</v>
      </c>
      <c r="E150" s="191" t="s">
        <v>1465</v>
      </c>
      <c r="F150" s="191" t="s">
        <v>1466</v>
      </c>
      <c r="G150" s="189"/>
      <c r="H150" s="189"/>
      <c r="I150" s="192"/>
      <c r="J150" s="193">
        <f>BK150</f>
        <v>0</v>
      </c>
      <c r="K150" s="189"/>
      <c r="L150" s="194"/>
      <c r="M150" s="195"/>
      <c r="N150" s="196"/>
      <c r="O150" s="196"/>
      <c r="P150" s="197">
        <f>SUM(P151:P153)</f>
        <v>0</v>
      </c>
      <c r="Q150" s="196"/>
      <c r="R150" s="197">
        <f>SUM(R151:R153)</f>
        <v>0</v>
      </c>
      <c r="S150" s="196"/>
      <c r="T150" s="198">
        <f>SUM(T151:T153)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99" t="s">
        <v>141</v>
      </c>
      <c r="AT150" s="200" t="s">
        <v>71</v>
      </c>
      <c r="AU150" s="200" t="s">
        <v>72</v>
      </c>
      <c r="AY150" s="199" t="s">
        <v>134</v>
      </c>
      <c r="BK150" s="201">
        <f>SUM(BK151:BK153)</f>
        <v>0</v>
      </c>
    </row>
    <row r="151" s="2" customFormat="1" ht="14.4" customHeight="1">
      <c r="A151" s="38"/>
      <c r="B151" s="39"/>
      <c r="C151" s="204" t="s">
        <v>307</v>
      </c>
      <c r="D151" s="204" t="s">
        <v>136</v>
      </c>
      <c r="E151" s="205" t="s">
        <v>1467</v>
      </c>
      <c r="F151" s="206" t="s">
        <v>1468</v>
      </c>
      <c r="G151" s="207" t="s">
        <v>203</v>
      </c>
      <c r="H151" s="208">
        <v>8</v>
      </c>
      <c r="I151" s="209"/>
      <c r="J151" s="210">
        <f>ROUND(I151*H151,2)</f>
        <v>0</v>
      </c>
      <c r="K151" s="206" t="s">
        <v>140</v>
      </c>
      <c r="L151" s="44"/>
      <c r="M151" s="211" t="s">
        <v>19</v>
      </c>
      <c r="N151" s="212" t="s">
        <v>43</v>
      </c>
      <c r="O151" s="84"/>
      <c r="P151" s="213">
        <f>O151*H151</f>
        <v>0</v>
      </c>
      <c r="Q151" s="213">
        <v>0</v>
      </c>
      <c r="R151" s="213">
        <f>Q151*H151</f>
        <v>0</v>
      </c>
      <c r="S151" s="213">
        <v>0</v>
      </c>
      <c r="T151" s="214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15" t="s">
        <v>1469</v>
      </c>
      <c r="AT151" s="215" t="s">
        <v>136</v>
      </c>
      <c r="AU151" s="215" t="s">
        <v>80</v>
      </c>
      <c r="AY151" s="17" t="s">
        <v>134</v>
      </c>
      <c r="BE151" s="216">
        <f>IF(N151="základní",J151,0)</f>
        <v>0</v>
      </c>
      <c r="BF151" s="216">
        <f>IF(N151="snížená",J151,0)</f>
        <v>0</v>
      </c>
      <c r="BG151" s="216">
        <f>IF(N151="zákl. přenesená",J151,0)</f>
        <v>0</v>
      </c>
      <c r="BH151" s="216">
        <f>IF(N151="sníž. přenesená",J151,0)</f>
        <v>0</v>
      </c>
      <c r="BI151" s="216">
        <f>IF(N151="nulová",J151,0)</f>
        <v>0</v>
      </c>
      <c r="BJ151" s="17" t="s">
        <v>80</v>
      </c>
      <c r="BK151" s="216">
        <f>ROUND(I151*H151,2)</f>
        <v>0</v>
      </c>
      <c r="BL151" s="17" t="s">
        <v>1469</v>
      </c>
      <c r="BM151" s="215" t="s">
        <v>507</v>
      </c>
    </row>
    <row r="152" s="2" customFormat="1">
      <c r="A152" s="38"/>
      <c r="B152" s="39"/>
      <c r="C152" s="40"/>
      <c r="D152" s="217" t="s">
        <v>143</v>
      </c>
      <c r="E152" s="40"/>
      <c r="F152" s="218" t="s">
        <v>1470</v>
      </c>
      <c r="G152" s="40"/>
      <c r="H152" s="40"/>
      <c r="I152" s="219"/>
      <c r="J152" s="40"/>
      <c r="K152" s="40"/>
      <c r="L152" s="44"/>
      <c r="M152" s="220"/>
      <c r="N152" s="221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143</v>
      </c>
      <c r="AU152" s="17" t="s">
        <v>80</v>
      </c>
    </row>
    <row r="153" s="2" customFormat="1">
      <c r="A153" s="38"/>
      <c r="B153" s="39"/>
      <c r="C153" s="40"/>
      <c r="D153" s="222" t="s">
        <v>145</v>
      </c>
      <c r="E153" s="40"/>
      <c r="F153" s="223" t="s">
        <v>1471</v>
      </c>
      <c r="G153" s="40"/>
      <c r="H153" s="40"/>
      <c r="I153" s="219"/>
      <c r="J153" s="40"/>
      <c r="K153" s="40"/>
      <c r="L153" s="44"/>
      <c r="M153" s="256"/>
      <c r="N153" s="257"/>
      <c r="O153" s="258"/>
      <c r="P153" s="258"/>
      <c r="Q153" s="258"/>
      <c r="R153" s="258"/>
      <c r="S153" s="258"/>
      <c r="T153" s="259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145</v>
      </c>
      <c r="AU153" s="17" t="s">
        <v>80</v>
      </c>
    </row>
    <row r="154" s="2" customFormat="1" ht="6.96" customHeight="1">
      <c r="A154" s="38"/>
      <c r="B154" s="59"/>
      <c r="C154" s="60"/>
      <c r="D154" s="60"/>
      <c r="E154" s="60"/>
      <c r="F154" s="60"/>
      <c r="G154" s="60"/>
      <c r="H154" s="60"/>
      <c r="I154" s="60"/>
      <c r="J154" s="60"/>
      <c r="K154" s="60"/>
      <c r="L154" s="44"/>
      <c r="M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</row>
  </sheetData>
  <sheetProtection sheet="1" autoFilter="0" formatColumns="0" formatRows="0" objects="1" scenarios="1" spinCount="100000" saltValue="FOT9YpUmNaS0xha4VgF8nLbZD0DilhIO/28JfNLwFQ+ukNzA3zFgzcLjb56ChXh9bUFViq6xHl+Hh7Ev4NX8bA==" hashValue="Ap/IJipnCR2DOVV0LBqz8vZu86c7+T+i2XvXUjNYcOQW4HgTP8JEjiZJEr4v7PGoX66Zj6/Lqa4T+ALGdvE1gg==" algorithmName="SHA-512" password="CC35"/>
  <autoFilter ref="C84:K153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3_02/741110301"/>
    <hyperlink ref="F95" r:id="rId2" display="https://podminky.urs.cz/item/CS_URS_2023_02/741112021"/>
    <hyperlink ref="F100" r:id="rId3" display="https://podminky.urs.cz/item/CS_URS_2023_02/741122211"/>
    <hyperlink ref="F105" r:id="rId4" display="https://podminky.urs.cz/item/CS_URS_2023_02/741310031"/>
    <hyperlink ref="F110" r:id="rId5" display="https://podminky.urs.cz/item/CS_URS_2023_02/741320101"/>
    <hyperlink ref="F115" r:id="rId6" display="https://podminky.urs.cz/item/CS_URS_2023_02/741371141"/>
    <hyperlink ref="F120" r:id="rId7" display="https://podminky.urs.cz/item/CS_URS_2023_02/741410042"/>
    <hyperlink ref="F126" r:id="rId8" display="https://podminky.urs.cz/item/CS_URS_2023_02/741410001"/>
    <hyperlink ref="F131" r:id="rId9" display="https://podminky.urs.cz/item/CS_URS_2023_02/741420022"/>
    <hyperlink ref="F149" r:id="rId10" display="https://podminky.urs.cz/item/CS_URS_2023_02/210280001"/>
    <hyperlink ref="F153" r:id="rId11" display="https://podminky.urs.cz/item/CS_URS_2023_02/HZS223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82</v>
      </c>
    </row>
    <row r="4" s="1" customFormat="1" ht="24.96" customHeight="1">
      <c r="B4" s="20"/>
      <c r="D4" s="130" t="s">
        <v>89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27" customHeight="1">
      <c r="B7" s="20"/>
      <c r="E7" s="133" t="str">
        <f>'Rekapitulace stavby'!K6</f>
        <v>Mattoni 1873 a.s., závod Kyselka - Přístavba jímky pro nový stroj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90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5.6" customHeight="1">
      <c r="A9" s="38"/>
      <c r="B9" s="44"/>
      <c r="C9" s="38"/>
      <c r="D9" s="38"/>
      <c r="E9" s="135" t="s">
        <v>1472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4. 10. 2023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32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34</v>
      </c>
      <c r="E23" s="38"/>
      <c r="F23" s="38"/>
      <c r="G23" s="38"/>
      <c r="H23" s="38"/>
      <c r="I23" s="132" t="s">
        <v>26</v>
      </c>
      <c r="J23" s="136" t="str">
        <f>IF('Rekapitulace stavby'!AN19="","",'Rekapitulace stavby'!AN19)</f>
        <v/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tr">
        <f>IF('Rekapitulace stavby'!E20="","",'Rekapitulace stavby'!E20)</f>
        <v xml:space="preserve"> </v>
      </c>
      <c r="F24" s="38"/>
      <c r="G24" s="38"/>
      <c r="H24" s="38"/>
      <c r="I24" s="132" t="s">
        <v>28</v>
      </c>
      <c r="J24" s="136" t="str">
        <f>IF('Rekapitulace stavby'!AN20="","",'Rekapitulace stavby'!AN20)</f>
        <v/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36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72" customHeight="1">
      <c r="A27" s="138"/>
      <c r="B27" s="139"/>
      <c r="C27" s="138"/>
      <c r="D27" s="138"/>
      <c r="E27" s="140" t="s">
        <v>37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38</v>
      </c>
      <c r="E30" s="38"/>
      <c r="F30" s="38"/>
      <c r="G30" s="38"/>
      <c r="H30" s="38"/>
      <c r="I30" s="38"/>
      <c r="J30" s="144">
        <f>ROUND(J85,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40</v>
      </c>
      <c r="G32" s="38"/>
      <c r="H32" s="38"/>
      <c r="I32" s="145" t="s">
        <v>39</v>
      </c>
      <c r="J32" s="145" t="s">
        <v>41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42</v>
      </c>
      <c r="E33" s="132" t="s">
        <v>43</v>
      </c>
      <c r="F33" s="147">
        <f>ROUND((SUM(BE85:BE114)),  2)</f>
        <v>0</v>
      </c>
      <c r="G33" s="38"/>
      <c r="H33" s="38"/>
      <c r="I33" s="148">
        <v>0.20999999999999999</v>
      </c>
      <c r="J33" s="147">
        <f>ROUND(((SUM(BE85:BE114))*I33),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44</v>
      </c>
      <c r="F34" s="147">
        <f>ROUND((SUM(BF85:BF114)),  2)</f>
        <v>0</v>
      </c>
      <c r="G34" s="38"/>
      <c r="H34" s="38"/>
      <c r="I34" s="148">
        <v>0.14999999999999999</v>
      </c>
      <c r="J34" s="147">
        <f>ROUND(((SUM(BF85:BF114))*I34),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45</v>
      </c>
      <c r="F35" s="147">
        <f>ROUND((SUM(BG85:BG114)),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46</v>
      </c>
      <c r="F36" s="147">
        <f>ROUND((SUM(BH85:BH114)),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47</v>
      </c>
      <c r="F37" s="147">
        <f>ROUND((SUM(BI85:BI114)),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48</v>
      </c>
      <c r="E39" s="151"/>
      <c r="F39" s="151"/>
      <c r="G39" s="152" t="s">
        <v>49</v>
      </c>
      <c r="H39" s="153" t="s">
        <v>50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92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27" customHeight="1">
      <c r="A48" s="38"/>
      <c r="B48" s="39"/>
      <c r="C48" s="40"/>
      <c r="D48" s="40"/>
      <c r="E48" s="160" t="str">
        <f>E7</f>
        <v>Mattoni 1873 a.s., závod Kyselka - Přístavba jímky pro nový stroj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90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5.6" customHeight="1">
      <c r="A50" s="38"/>
      <c r="B50" s="39"/>
      <c r="C50" s="40"/>
      <c r="D50" s="40"/>
      <c r="E50" s="69" t="str">
        <f>E9</f>
        <v>VON - Vedlejší a ostatní náklady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Kyselka</v>
      </c>
      <c r="G52" s="40"/>
      <c r="H52" s="40"/>
      <c r="I52" s="32" t="s">
        <v>23</v>
      </c>
      <c r="J52" s="72" t="str">
        <f>IF(J12="","",J12)</f>
        <v>4. 10. 2023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40.8" customHeight="1">
      <c r="A54" s="38"/>
      <c r="B54" s="39"/>
      <c r="C54" s="32" t="s">
        <v>25</v>
      </c>
      <c r="D54" s="40"/>
      <c r="E54" s="40"/>
      <c r="F54" s="27" t="str">
        <f>E15</f>
        <v>Mattoni 1873 a.s.</v>
      </c>
      <c r="G54" s="40"/>
      <c r="H54" s="40"/>
      <c r="I54" s="32" t="s">
        <v>31</v>
      </c>
      <c r="J54" s="36" t="str">
        <f>E21</f>
        <v xml:space="preserve">KV engineering spol. s r.o., Ing. P. Rokůsek 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6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34</v>
      </c>
      <c r="J55" s="36" t="str">
        <f>E24</f>
        <v xml:space="preserve"> 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93</v>
      </c>
      <c r="D57" s="162"/>
      <c r="E57" s="162"/>
      <c r="F57" s="162"/>
      <c r="G57" s="162"/>
      <c r="H57" s="162"/>
      <c r="I57" s="162"/>
      <c r="J57" s="163" t="s">
        <v>94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70</v>
      </c>
      <c r="D59" s="40"/>
      <c r="E59" s="40"/>
      <c r="F59" s="40"/>
      <c r="G59" s="40"/>
      <c r="H59" s="40"/>
      <c r="I59" s="40"/>
      <c r="J59" s="102">
        <f>J85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95</v>
      </c>
    </row>
    <row r="60" s="9" customFormat="1" ht="24.96" customHeight="1">
      <c r="A60" s="9"/>
      <c r="B60" s="165"/>
      <c r="C60" s="166"/>
      <c r="D60" s="167" t="s">
        <v>1473</v>
      </c>
      <c r="E60" s="168"/>
      <c r="F60" s="168"/>
      <c r="G60" s="168"/>
      <c r="H60" s="168"/>
      <c r="I60" s="168"/>
      <c r="J60" s="169">
        <f>J86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1474</v>
      </c>
      <c r="E61" s="174"/>
      <c r="F61" s="174"/>
      <c r="G61" s="174"/>
      <c r="H61" s="174"/>
      <c r="I61" s="174"/>
      <c r="J61" s="175">
        <f>J87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1475</v>
      </c>
      <c r="E62" s="174"/>
      <c r="F62" s="174"/>
      <c r="G62" s="174"/>
      <c r="H62" s="174"/>
      <c r="I62" s="174"/>
      <c r="J62" s="175">
        <f>J94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1476</v>
      </c>
      <c r="E63" s="174"/>
      <c r="F63" s="174"/>
      <c r="G63" s="174"/>
      <c r="H63" s="174"/>
      <c r="I63" s="174"/>
      <c r="J63" s="175">
        <f>J98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1"/>
      <c r="C64" s="172"/>
      <c r="D64" s="173" t="s">
        <v>1477</v>
      </c>
      <c r="E64" s="174"/>
      <c r="F64" s="174"/>
      <c r="G64" s="174"/>
      <c r="H64" s="174"/>
      <c r="I64" s="174"/>
      <c r="J64" s="175">
        <f>J102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1"/>
      <c r="C65" s="172"/>
      <c r="D65" s="173" t="s">
        <v>1478</v>
      </c>
      <c r="E65" s="174"/>
      <c r="F65" s="174"/>
      <c r="G65" s="174"/>
      <c r="H65" s="174"/>
      <c r="I65" s="174"/>
      <c r="J65" s="175">
        <f>J107</f>
        <v>0</v>
      </c>
      <c r="K65" s="172"/>
      <c r="L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8"/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13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="2" customFormat="1" ht="6.96" customHeight="1">
      <c r="A67" s="38"/>
      <c r="B67" s="59"/>
      <c r="C67" s="60"/>
      <c r="D67" s="60"/>
      <c r="E67" s="60"/>
      <c r="F67" s="60"/>
      <c r="G67" s="60"/>
      <c r="H67" s="60"/>
      <c r="I67" s="60"/>
      <c r="J67" s="60"/>
      <c r="K67" s="60"/>
      <c r="L67" s="134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71" s="2" customFormat="1" ht="6.96" customHeight="1">
      <c r="A71" s="38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24.96" customHeight="1">
      <c r="A72" s="38"/>
      <c r="B72" s="39"/>
      <c r="C72" s="23" t="s">
        <v>119</v>
      </c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16</v>
      </c>
      <c r="D74" s="40"/>
      <c r="E74" s="40"/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27" customHeight="1">
      <c r="A75" s="38"/>
      <c r="B75" s="39"/>
      <c r="C75" s="40"/>
      <c r="D75" s="40"/>
      <c r="E75" s="160" t="str">
        <f>E7</f>
        <v>Mattoni 1873 a.s., závod Kyselka - Přístavba jímky pro nový stroj</v>
      </c>
      <c r="F75" s="32"/>
      <c r="G75" s="32"/>
      <c r="H75" s="32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2" customHeight="1">
      <c r="A76" s="38"/>
      <c r="B76" s="39"/>
      <c r="C76" s="32" t="s">
        <v>90</v>
      </c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5.6" customHeight="1">
      <c r="A77" s="38"/>
      <c r="B77" s="39"/>
      <c r="C77" s="40"/>
      <c r="D77" s="40"/>
      <c r="E77" s="69" t="str">
        <f>E9</f>
        <v>VON - Vedlejší a ostatní náklady</v>
      </c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2" t="s">
        <v>21</v>
      </c>
      <c r="D79" s="40"/>
      <c r="E79" s="40"/>
      <c r="F79" s="27" t="str">
        <f>F12</f>
        <v>Kyselka</v>
      </c>
      <c r="G79" s="40"/>
      <c r="H79" s="40"/>
      <c r="I79" s="32" t="s">
        <v>23</v>
      </c>
      <c r="J79" s="72" t="str">
        <f>IF(J12="","",J12)</f>
        <v>4. 10. 2023</v>
      </c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40.8" customHeight="1">
      <c r="A81" s="38"/>
      <c r="B81" s="39"/>
      <c r="C81" s="32" t="s">
        <v>25</v>
      </c>
      <c r="D81" s="40"/>
      <c r="E81" s="40"/>
      <c r="F81" s="27" t="str">
        <f>E15</f>
        <v>Mattoni 1873 a.s.</v>
      </c>
      <c r="G81" s="40"/>
      <c r="H81" s="40"/>
      <c r="I81" s="32" t="s">
        <v>31</v>
      </c>
      <c r="J81" s="36" t="str">
        <f>E21</f>
        <v xml:space="preserve">KV engineering spol. s r.o., Ing. P. Rokůsek </v>
      </c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5.6" customHeight="1">
      <c r="A82" s="38"/>
      <c r="B82" s="39"/>
      <c r="C82" s="32" t="s">
        <v>29</v>
      </c>
      <c r="D82" s="40"/>
      <c r="E82" s="40"/>
      <c r="F82" s="27" t="str">
        <f>IF(E18="","",E18)</f>
        <v>Vyplň údaj</v>
      </c>
      <c r="G82" s="40"/>
      <c r="H82" s="40"/>
      <c r="I82" s="32" t="s">
        <v>34</v>
      </c>
      <c r="J82" s="36" t="str">
        <f>E24</f>
        <v xml:space="preserve"> </v>
      </c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0.32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11" customFormat="1" ht="29.28" customHeight="1">
      <c r="A84" s="177"/>
      <c r="B84" s="178"/>
      <c r="C84" s="179" t="s">
        <v>120</v>
      </c>
      <c r="D84" s="180" t="s">
        <v>57</v>
      </c>
      <c r="E84" s="180" t="s">
        <v>53</v>
      </c>
      <c r="F84" s="180" t="s">
        <v>54</v>
      </c>
      <c r="G84" s="180" t="s">
        <v>121</v>
      </c>
      <c r="H84" s="180" t="s">
        <v>122</v>
      </c>
      <c r="I84" s="180" t="s">
        <v>123</v>
      </c>
      <c r="J84" s="180" t="s">
        <v>94</v>
      </c>
      <c r="K84" s="181" t="s">
        <v>124</v>
      </c>
      <c r="L84" s="182"/>
      <c r="M84" s="92" t="s">
        <v>19</v>
      </c>
      <c r="N84" s="93" t="s">
        <v>42</v>
      </c>
      <c r="O84" s="93" t="s">
        <v>125</v>
      </c>
      <c r="P84" s="93" t="s">
        <v>126</v>
      </c>
      <c r="Q84" s="93" t="s">
        <v>127</v>
      </c>
      <c r="R84" s="93" t="s">
        <v>128</v>
      </c>
      <c r="S84" s="93" t="s">
        <v>129</v>
      </c>
      <c r="T84" s="94" t="s">
        <v>130</v>
      </c>
      <c r="U84" s="177"/>
      <c r="V84" s="177"/>
      <c r="W84" s="177"/>
      <c r="X84" s="177"/>
      <c r="Y84" s="177"/>
      <c r="Z84" s="177"/>
      <c r="AA84" s="177"/>
      <c r="AB84" s="177"/>
      <c r="AC84" s="177"/>
      <c r="AD84" s="177"/>
      <c r="AE84" s="177"/>
    </row>
    <row r="85" s="2" customFormat="1" ht="22.8" customHeight="1">
      <c r="A85" s="38"/>
      <c r="B85" s="39"/>
      <c r="C85" s="99" t="s">
        <v>131</v>
      </c>
      <c r="D85" s="40"/>
      <c r="E85" s="40"/>
      <c r="F85" s="40"/>
      <c r="G85" s="40"/>
      <c r="H85" s="40"/>
      <c r="I85" s="40"/>
      <c r="J85" s="183">
        <f>BK85</f>
        <v>0</v>
      </c>
      <c r="K85" s="40"/>
      <c r="L85" s="44"/>
      <c r="M85" s="95"/>
      <c r="N85" s="184"/>
      <c r="O85" s="96"/>
      <c r="P85" s="185">
        <f>P86</f>
        <v>0</v>
      </c>
      <c r="Q85" s="96"/>
      <c r="R85" s="185">
        <f>R86</f>
        <v>0</v>
      </c>
      <c r="S85" s="96"/>
      <c r="T85" s="186">
        <f>T86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T85" s="17" t="s">
        <v>71</v>
      </c>
      <c r="AU85" s="17" t="s">
        <v>95</v>
      </c>
      <c r="BK85" s="187">
        <f>BK86</f>
        <v>0</v>
      </c>
    </row>
    <row r="86" s="12" customFormat="1" ht="25.92" customHeight="1">
      <c r="A86" s="12"/>
      <c r="B86" s="188"/>
      <c r="C86" s="189"/>
      <c r="D86" s="190" t="s">
        <v>71</v>
      </c>
      <c r="E86" s="191" t="s">
        <v>1479</v>
      </c>
      <c r="F86" s="191" t="s">
        <v>1480</v>
      </c>
      <c r="G86" s="189"/>
      <c r="H86" s="189"/>
      <c r="I86" s="192"/>
      <c r="J86" s="193">
        <f>BK86</f>
        <v>0</v>
      </c>
      <c r="K86" s="189"/>
      <c r="L86" s="194"/>
      <c r="M86" s="195"/>
      <c r="N86" s="196"/>
      <c r="O86" s="196"/>
      <c r="P86" s="197">
        <f>P87+P94+P98+P102+P107</f>
        <v>0</v>
      </c>
      <c r="Q86" s="196"/>
      <c r="R86" s="197">
        <f>R87+R94+R98+R102+R107</f>
        <v>0</v>
      </c>
      <c r="S86" s="196"/>
      <c r="T86" s="198">
        <f>T87+T94+T98+T102+T107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99" t="s">
        <v>167</v>
      </c>
      <c r="AT86" s="200" t="s">
        <v>71</v>
      </c>
      <c r="AU86" s="200" t="s">
        <v>72</v>
      </c>
      <c r="AY86" s="199" t="s">
        <v>134</v>
      </c>
      <c r="BK86" s="201">
        <f>BK87+BK94+BK98+BK102+BK107</f>
        <v>0</v>
      </c>
    </row>
    <row r="87" s="12" customFormat="1" ht="22.8" customHeight="1">
      <c r="A87" s="12"/>
      <c r="B87" s="188"/>
      <c r="C87" s="189"/>
      <c r="D87" s="190" t="s">
        <v>71</v>
      </c>
      <c r="E87" s="202" t="s">
        <v>1481</v>
      </c>
      <c r="F87" s="202" t="s">
        <v>1482</v>
      </c>
      <c r="G87" s="189"/>
      <c r="H87" s="189"/>
      <c r="I87" s="192"/>
      <c r="J87" s="203">
        <f>BK87</f>
        <v>0</v>
      </c>
      <c r="K87" s="189"/>
      <c r="L87" s="194"/>
      <c r="M87" s="195"/>
      <c r="N87" s="196"/>
      <c r="O87" s="196"/>
      <c r="P87" s="197">
        <f>SUM(P88:P93)</f>
        <v>0</v>
      </c>
      <c r="Q87" s="196"/>
      <c r="R87" s="197">
        <f>SUM(R88:R93)</f>
        <v>0</v>
      </c>
      <c r="S87" s="196"/>
      <c r="T87" s="198">
        <f>SUM(T88:T93)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9" t="s">
        <v>167</v>
      </c>
      <c r="AT87" s="200" t="s">
        <v>71</v>
      </c>
      <c r="AU87" s="200" t="s">
        <v>80</v>
      </c>
      <c r="AY87" s="199" t="s">
        <v>134</v>
      </c>
      <c r="BK87" s="201">
        <f>SUM(BK88:BK93)</f>
        <v>0</v>
      </c>
    </row>
    <row r="88" s="2" customFormat="1" ht="14.4" customHeight="1">
      <c r="A88" s="38"/>
      <c r="B88" s="39"/>
      <c r="C88" s="204" t="s">
        <v>80</v>
      </c>
      <c r="D88" s="204" t="s">
        <v>136</v>
      </c>
      <c r="E88" s="205" t="s">
        <v>1483</v>
      </c>
      <c r="F88" s="206" t="s">
        <v>1484</v>
      </c>
      <c r="G88" s="207" t="s">
        <v>1485</v>
      </c>
      <c r="H88" s="208">
        <v>1</v>
      </c>
      <c r="I88" s="209"/>
      <c r="J88" s="210">
        <f>ROUND(I88*H88,2)</f>
        <v>0</v>
      </c>
      <c r="K88" s="206" t="s">
        <v>140</v>
      </c>
      <c r="L88" s="44"/>
      <c r="M88" s="211" t="s">
        <v>19</v>
      </c>
      <c r="N88" s="212" t="s">
        <v>43</v>
      </c>
      <c r="O88" s="84"/>
      <c r="P88" s="213">
        <f>O88*H88</f>
        <v>0</v>
      </c>
      <c r="Q88" s="213">
        <v>0</v>
      </c>
      <c r="R88" s="213">
        <f>Q88*H88</f>
        <v>0</v>
      </c>
      <c r="S88" s="213">
        <v>0</v>
      </c>
      <c r="T88" s="214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15" t="s">
        <v>1486</v>
      </c>
      <c r="AT88" s="215" t="s">
        <v>136</v>
      </c>
      <c r="AU88" s="215" t="s">
        <v>82</v>
      </c>
      <c r="AY88" s="17" t="s">
        <v>134</v>
      </c>
      <c r="BE88" s="216">
        <f>IF(N88="základní",J88,0)</f>
        <v>0</v>
      </c>
      <c r="BF88" s="216">
        <f>IF(N88="snížená",J88,0)</f>
        <v>0</v>
      </c>
      <c r="BG88" s="216">
        <f>IF(N88="zákl. přenesená",J88,0)</f>
        <v>0</v>
      </c>
      <c r="BH88" s="216">
        <f>IF(N88="sníž. přenesená",J88,0)</f>
        <v>0</v>
      </c>
      <c r="BI88" s="216">
        <f>IF(N88="nulová",J88,0)</f>
        <v>0</v>
      </c>
      <c r="BJ88" s="17" t="s">
        <v>80</v>
      </c>
      <c r="BK88" s="216">
        <f>ROUND(I88*H88,2)</f>
        <v>0</v>
      </c>
      <c r="BL88" s="17" t="s">
        <v>1486</v>
      </c>
      <c r="BM88" s="215" t="s">
        <v>1487</v>
      </c>
    </row>
    <row r="89" s="2" customFormat="1">
      <c r="A89" s="38"/>
      <c r="B89" s="39"/>
      <c r="C89" s="40"/>
      <c r="D89" s="217" t="s">
        <v>143</v>
      </c>
      <c r="E89" s="40"/>
      <c r="F89" s="218" t="s">
        <v>1484</v>
      </c>
      <c r="G89" s="40"/>
      <c r="H89" s="40"/>
      <c r="I89" s="219"/>
      <c r="J89" s="40"/>
      <c r="K89" s="40"/>
      <c r="L89" s="44"/>
      <c r="M89" s="220"/>
      <c r="N89" s="221"/>
      <c r="O89" s="84"/>
      <c r="P89" s="84"/>
      <c r="Q89" s="84"/>
      <c r="R89" s="84"/>
      <c r="S89" s="84"/>
      <c r="T89" s="85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17" t="s">
        <v>143</v>
      </c>
      <c r="AU89" s="17" t="s">
        <v>82</v>
      </c>
    </row>
    <row r="90" s="2" customFormat="1">
      <c r="A90" s="38"/>
      <c r="B90" s="39"/>
      <c r="C90" s="40"/>
      <c r="D90" s="222" t="s">
        <v>145</v>
      </c>
      <c r="E90" s="40"/>
      <c r="F90" s="223" t="s">
        <v>1488</v>
      </c>
      <c r="G90" s="40"/>
      <c r="H90" s="40"/>
      <c r="I90" s="219"/>
      <c r="J90" s="40"/>
      <c r="K90" s="40"/>
      <c r="L90" s="44"/>
      <c r="M90" s="220"/>
      <c r="N90" s="221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145</v>
      </c>
      <c r="AU90" s="17" t="s">
        <v>82</v>
      </c>
    </row>
    <row r="91" s="2" customFormat="1" ht="14.4" customHeight="1">
      <c r="A91" s="38"/>
      <c r="B91" s="39"/>
      <c r="C91" s="204" t="s">
        <v>82</v>
      </c>
      <c r="D91" s="204" t="s">
        <v>136</v>
      </c>
      <c r="E91" s="205" t="s">
        <v>1489</v>
      </c>
      <c r="F91" s="206" t="s">
        <v>1490</v>
      </c>
      <c r="G91" s="207" t="s">
        <v>1485</v>
      </c>
      <c r="H91" s="208">
        <v>1</v>
      </c>
      <c r="I91" s="209"/>
      <c r="J91" s="210">
        <f>ROUND(I91*H91,2)</f>
        <v>0</v>
      </c>
      <c r="K91" s="206" t="s">
        <v>140</v>
      </c>
      <c r="L91" s="44"/>
      <c r="M91" s="211" t="s">
        <v>19</v>
      </c>
      <c r="N91" s="212" t="s">
        <v>43</v>
      </c>
      <c r="O91" s="84"/>
      <c r="P91" s="213">
        <f>O91*H91</f>
        <v>0</v>
      </c>
      <c r="Q91" s="213">
        <v>0</v>
      </c>
      <c r="R91" s="213">
        <f>Q91*H91</f>
        <v>0</v>
      </c>
      <c r="S91" s="213">
        <v>0</v>
      </c>
      <c r="T91" s="214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15" t="s">
        <v>1486</v>
      </c>
      <c r="AT91" s="215" t="s">
        <v>136</v>
      </c>
      <c r="AU91" s="215" t="s">
        <v>82</v>
      </c>
      <c r="AY91" s="17" t="s">
        <v>134</v>
      </c>
      <c r="BE91" s="216">
        <f>IF(N91="základní",J91,0)</f>
        <v>0</v>
      </c>
      <c r="BF91" s="216">
        <f>IF(N91="snížená",J91,0)</f>
        <v>0</v>
      </c>
      <c r="BG91" s="216">
        <f>IF(N91="zákl. přenesená",J91,0)</f>
        <v>0</v>
      </c>
      <c r="BH91" s="216">
        <f>IF(N91="sníž. přenesená",J91,0)</f>
        <v>0</v>
      </c>
      <c r="BI91" s="216">
        <f>IF(N91="nulová",J91,0)</f>
        <v>0</v>
      </c>
      <c r="BJ91" s="17" t="s">
        <v>80</v>
      </c>
      <c r="BK91" s="216">
        <f>ROUND(I91*H91,2)</f>
        <v>0</v>
      </c>
      <c r="BL91" s="17" t="s">
        <v>1486</v>
      </c>
      <c r="BM91" s="215" t="s">
        <v>1491</v>
      </c>
    </row>
    <row r="92" s="2" customFormat="1">
      <c r="A92" s="38"/>
      <c r="B92" s="39"/>
      <c r="C92" s="40"/>
      <c r="D92" s="217" t="s">
        <v>143</v>
      </c>
      <c r="E92" s="40"/>
      <c r="F92" s="218" t="s">
        <v>1490</v>
      </c>
      <c r="G92" s="40"/>
      <c r="H92" s="40"/>
      <c r="I92" s="219"/>
      <c r="J92" s="40"/>
      <c r="K92" s="40"/>
      <c r="L92" s="44"/>
      <c r="M92" s="220"/>
      <c r="N92" s="221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143</v>
      </c>
      <c r="AU92" s="17" t="s">
        <v>82</v>
      </c>
    </row>
    <row r="93" s="2" customFormat="1">
      <c r="A93" s="38"/>
      <c r="B93" s="39"/>
      <c r="C93" s="40"/>
      <c r="D93" s="222" t="s">
        <v>145</v>
      </c>
      <c r="E93" s="40"/>
      <c r="F93" s="223" t="s">
        <v>1492</v>
      </c>
      <c r="G93" s="40"/>
      <c r="H93" s="40"/>
      <c r="I93" s="219"/>
      <c r="J93" s="40"/>
      <c r="K93" s="40"/>
      <c r="L93" s="44"/>
      <c r="M93" s="220"/>
      <c r="N93" s="221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145</v>
      </c>
      <c r="AU93" s="17" t="s">
        <v>82</v>
      </c>
    </row>
    <row r="94" s="12" customFormat="1" ht="22.8" customHeight="1">
      <c r="A94" s="12"/>
      <c r="B94" s="188"/>
      <c r="C94" s="189"/>
      <c r="D94" s="190" t="s">
        <v>71</v>
      </c>
      <c r="E94" s="202" t="s">
        <v>1493</v>
      </c>
      <c r="F94" s="202" t="s">
        <v>1494</v>
      </c>
      <c r="G94" s="189"/>
      <c r="H94" s="189"/>
      <c r="I94" s="192"/>
      <c r="J94" s="203">
        <f>BK94</f>
        <v>0</v>
      </c>
      <c r="K94" s="189"/>
      <c r="L94" s="194"/>
      <c r="M94" s="195"/>
      <c r="N94" s="196"/>
      <c r="O94" s="196"/>
      <c r="P94" s="197">
        <f>SUM(P95:P97)</f>
        <v>0</v>
      </c>
      <c r="Q94" s="196"/>
      <c r="R94" s="197">
        <f>SUM(R95:R97)</f>
        <v>0</v>
      </c>
      <c r="S94" s="196"/>
      <c r="T94" s="198">
        <f>SUM(T95:T97)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99" t="s">
        <v>167</v>
      </c>
      <c r="AT94" s="200" t="s">
        <v>71</v>
      </c>
      <c r="AU94" s="200" t="s">
        <v>80</v>
      </c>
      <c r="AY94" s="199" t="s">
        <v>134</v>
      </c>
      <c r="BK94" s="201">
        <f>SUM(BK95:BK97)</f>
        <v>0</v>
      </c>
    </row>
    <row r="95" s="2" customFormat="1" ht="14.4" customHeight="1">
      <c r="A95" s="38"/>
      <c r="B95" s="39"/>
      <c r="C95" s="204" t="s">
        <v>154</v>
      </c>
      <c r="D95" s="204" t="s">
        <v>136</v>
      </c>
      <c r="E95" s="205" t="s">
        <v>1495</v>
      </c>
      <c r="F95" s="206" t="s">
        <v>1494</v>
      </c>
      <c r="G95" s="207" t="s">
        <v>1485</v>
      </c>
      <c r="H95" s="208">
        <v>1</v>
      </c>
      <c r="I95" s="209"/>
      <c r="J95" s="210">
        <f>ROUND(I95*H95,2)</f>
        <v>0</v>
      </c>
      <c r="K95" s="206" t="s">
        <v>140</v>
      </c>
      <c r="L95" s="44"/>
      <c r="M95" s="211" t="s">
        <v>19</v>
      </c>
      <c r="N95" s="212" t="s">
        <v>43</v>
      </c>
      <c r="O95" s="84"/>
      <c r="P95" s="213">
        <f>O95*H95</f>
        <v>0</v>
      </c>
      <c r="Q95" s="213">
        <v>0</v>
      </c>
      <c r="R95" s="213">
        <f>Q95*H95</f>
        <v>0</v>
      </c>
      <c r="S95" s="213">
        <v>0</v>
      </c>
      <c r="T95" s="214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15" t="s">
        <v>1486</v>
      </c>
      <c r="AT95" s="215" t="s">
        <v>136</v>
      </c>
      <c r="AU95" s="215" t="s">
        <v>82</v>
      </c>
      <c r="AY95" s="17" t="s">
        <v>134</v>
      </c>
      <c r="BE95" s="216">
        <f>IF(N95="základní",J95,0)</f>
        <v>0</v>
      </c>
      <c r="BF95" s="216">
        <f>IF(N95="snížená",J95,0)</f>
        <v>0</v>
      </c>
      <c r="BG95" s="216">
        <f>IF(N95="zákl. přenesená",J95,0)</f>
        <v>0</v>
      </c>
      <c r="BH95" s="216">
        <f>IF(N95="sníž. přenesená",J95,0)</f>
        <v>0</v>
      </c>
      <c r="BI95" s="216">
        <f>IF(N95="nulová",J95,0)</f>
        <v>0</v>
      </c>
      <c r="BJ95" s="17" t="s">
        <v>80</v>
      </c>
      <c r="BK95" s="216">
        <f>ROUND(I95*H95,2)</f>
        <v>0</v>
      </c>
      <c r="BL95" s="17" t="s">
        <v>1486</v>
      </c>
      <c r="BM95" s="215" t="s">
        <v>1496</v>
      </c>
    </row>
    <row r="96" s="2" customFormat="1">
      <c r="A96" s="38"/>
      <c r="B96" s="39"/>
      <c r="C96" s="40"/>
      <c r="D96" s="217" t="s">
        <v>143</v>
      </c>
      <c r="E96" s="40"/>
      <c r="F96" s="218" t="s">
        <v>1494</v>
      </c>
      <c r="G96" s="40"/>
      <c r="H96" s="40"/>
      <c r="I96" s="219"/>
      <c r="J96" s="40"/>
      <c r="K96" s="40"/>
      <c r="L96" s="44"/>
      <c r="M96" s="220"/>
      <c r="N96" s="221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143</v>
      </c>
      <c r="AU96" s="17" t="s">
        <v>82</v>
      </c>
    </row>
    <row r="97" s="2" customFormat="1">
      <c r="A97" s="38"/>
      <c r="B97" s="39"/>
      <c r="C97" s="40"/>
      <c r="D97" s="222" t="s">
        <v>145</v>
      </c>
      <c r="E97" s="40"/>
      <c r="F97" s="223" t="s">
        <v>1497</v>
      </c>
      <c r="G97" s="40"/>
      <c r="H97" s="40"/>
      <c r="I97" s="219"/>
      <c r="J97" s="40"/>
      <c r="K97" s="40"/>
      <c r="L97" s="44"/>
      <c r="M97" s="220"/>
      <c r="N97" s="221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145</v>
      </c>
      <c r="AU97" s="17" t="s">
        <v>82</v>
      </c>
    </row>
    <row r="98" s="12" customFormat="1" ht="22.8" customHeight="1">
      <c r="A98" s="12"/>
      <c r="B98" s="188"/>
      <c r="C98" s="189"/>
      <c r="D98" s="190" t="s">
        <v>71</v>
      </c>
      <c r="E98" s="202" t="s">
        <v>1498</v>
      </c>
      <c r="F98" s="202" t="s">
        <v>1499</v>
      </c>
      <c r="G98" s="189"/>
      <c r="H98" s="189"/>
      <c r="I98" s="192"/>
      <c r="J98" s="203">
        <f>BK98</f>
        <v>0</v>
      </c>
      <c r="K98" s="189"/>
      <c r="L98" s="194"/>
      <c r="M98" s="195"/>
      <c r="N98" s="196"/>
      <c r="O98" s="196"/>
      <c r="P98" s="197">
        <f>SUM(P99:P101)</f>
        <v>0</v>
      </c>
      <c r="Q98" s="196"/>
      <c r="R98" s="197">
        <f>SUM(R99:R101)</f>
        <v>0</v>
      </c>
      <c r="S98" s="196"/>
      <c r="T98" s="198">
        <f>SUM(T99:T101)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99" t="s">
        <v>167</v>
      </c>
      <c r="AT98" s="200" t="s">
        <v>71</v>
      </c>
      <c r="AU98" s="200" t="s">
        <v>80</v>
      </c>
      <c r="AY98" s="199" t="s">
        <v>134</v>
      </c>
      <c r="BK98" s="201">
        <f>SUM(BK99:BK101)</f>
        <v>0</v>
      </c>
    </row>
    <row r="99" s="2" customFormat="1" ht="14.4" customHeight="1">
      <c r="A99" s="38"/>
      <c r="B99" s="39"/>
      <c r="C99" s="204" t="s">
        <v>141</v>
      </c>
      <c r="D99" s="204" t="s">
        <v>136</v>
      </c>
      <c r="E99" s="205" t="s">
        <v>1500</v>
      </c>
      <c r="F99" s="206" t="s">
        <v>1501</v>
      </c>
      <c r="G99" s="207" t="s">
        <v>1485</v>
      </c>
      <c r="H99" s="208">
        <v>1</v>
      </c>
      <c r="I99" s="209"/>
      <c r="J99" s="210">
        <f>ROUND(I99*H99,2)</f>
        <v>0</v>
      </c>
      <c r="K99" s="206" t="s">
        <v>140</v>
      </c>
      <c r="L99" s="44"/>
      <c r="M99" s="211" t="s">
        <v>19</v>
      </c>
      <c r="N99" s="212" t="s">
        <v>43</v>
      </c>
      <c r="O99" s="84"/>
      <c r="P99" s="213">
        <f>O99*H99</f>
        <v>0</v>
      </c>
      <c r="Q99" s="213">
        <v>0</v>
      </c>
      <c r="R99" s="213">
        <f>Q99*H99</f>
        <v>0</v>
      </c>
      <c r="S99" s="213">
        <v>0</v>
      </c>
      <c r="T99" s="214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15" t="s">
        <v>1486</v>
      </c>
      <c r="AT99" s="215" t="s">
        <v>136</v>
      </c>
      <c r="AU99" s="215" t="s">
        <v>82</v>
      </c>
      <c r="AY99" s="17" t="s">
        <v>134</v>
      </c>
      <c r="BE99" s="216">
        <f>IF(N99="základní",J99,0)</f>
        <v>0</v>
      </c>
      <c r="BF99" s="216">
        <f>IF(N99="snížená",J99,0)</f>
        <v>0</v>
      </c>
      <c r="BG99" s="216">
        <f>IF(N99="zákl. přenesená",J99,0)</f>
        <v>0</v>
      </c>
      <c r="BH99" s="216">
        <f>IF(N99="sníž. přenesená",J99,0)</f>
        <v>0</v>
      </c>
      <c r="BI99" s="216">
        <f>IF(N99="nulová",J99,0)</f>
        <v>0</v>
      </c>
      <c r="BJ99" s="17" t="s">
        <v>80</v>
      </c>
      <c r="BK99" s="216">
        <f>ROUND(I99*H99,2)</f>
        <v>0</v>
      </c>
      <c r="BL99" s="17" t="s">
        <v>1486</v>
      </c>
      <c r="BM99" s="215" t="s">
        <v>1502</v>
      </c>
    </row>
    <row r="100" s="2" customFormat="1">
      <c r="A100" s="38"/>
      <c r="B100" s="39"/>
      <c r="C100" s="40"/>
      <c r="D100" s="217" t="s">
        <v>143</v>
      </c>
      <c r="E100" s="40"/>
      <c r="F100" s="218" t="s">
        <v>1501</v>
      </c>
      <c r="G100" s="40"/>
      <c r="H100" s="40"/>
      <c r="I100" s="219"/>
      <c r="J100" s="40"/>
      <c r="K100" s="40"/>
      <c r="L100" s="44"/>
      <c r="M100" s="220"/>
      <c r="N100" s="221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143</v>
      </c>
      <c r="AU100" s="17" t="s">
        <v>82</v>
      </c>
    </row>
    <row r="101" s="2" customFormat="1">
      <c r="A101" s="38"/>
      <c r="B101" s="39"/>
      <c r="C101" s="40"/>
      <c r="D101" s="222" t="s">
        <v>145</v>
      </c>
      <c r="E101" s="40"/>
      <c r="F101" s="223" t="s">
        <v>1503</v>
      </c>
      <c r="G101" s="40"/>
      <c r="H101" s="40"/>
      <c r="I101" s="219"/>
      <c r="J101" s="40"/>
      <c r="K101" s="40"/>
      <c r="L101" s="44"/>
      <c r="M101" s="220"/>
      <c r="N101" s="221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145</v>
      </c>
      <c r="AU101" s="17" t="s">
        <v>82</v>
      </c>
    </row>
    <row r="102" s="12" customFormat="1" ht="22.8" customHeight="1">
      <c r="A102" s="12"/>
      <c r="B102" s="188"/>
      <c r="C102" s="189"/>
      <c r="D102" s="190" t="s">
        <v>71</v>
      </c>
      <c r="E102" s="202" t="s">
        <v>1504</v>
      </c>
      <c r="F102" s="202" t="s">
        <v>1505</v>
      </c>
      <c r="G102" s="189"/>
      <c r="H102" s="189"/>
      <c r="I102" s="192"/>
      <c r="J102" s="203">
        <f>BK102</f>
        <v>0</v>
      </c>
      <c r="K102" s="189"/>
      <c r="L102" s="194"/>
      <c r="M102" s="195"/>
      <c r="N102" s="196"/>
      <c r="O102" s="196"/>
      <c r="P102" s="197">
        <f>SUM(P103:P106)</f>
        <v>0</v>
      </c>
      <c r="Q102" s="196"/>
      <c r="R102" s="197">
        <f>SUM(R103:R106)</f>
        <v>0</v>
      </c>
      <c r="S102" s="196"/>
      <c r="T102" s="198">
        <f>SUM(T103:T106)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199" t="s">
        <v>167</v>
      </c>
      <c r="AT102" s="200" t="s">
        <v>71</v>
      </c>
      <c r="AU102" s="200" t="s">
        <v>80</v>
      </c>
      <c r="AY102" s="199" t="s">
        <v>134</v>
      </c>
      <c r="BK102" s="201">
        <f>SUM(BK103:BK106)</f>
        <v>0</v>
      </c>
    </row>
    <row r="103" s="2" customFormat="1" ht="14.4" customHeight="1">
      <c r="A103" s="38"/>
      <c r="B103" s="39"/>
      <c r="C103" s="204" t="s">
        <v>167</v>
      </c>
      <c r="D103" s="204" t="s">
        <v>136</v>
      </c>
      <c r="E103" s="205" t="s">
        <v>1506</v>
      </c>
      <c r="F103" s="206" t="s">
        <v>1505</v>
      </c>
      <c r="G103" s="207" t="s">
        <v>1485</v>
      </c>
      <c r="H103" s="208">
        <v>1</v>
      </c>
      <c r="I103" s="209"/>
      <c r="J103" s="210">
        <f>ROUND(I103*H103,2)</f>
        <v>0</v>
      </c>
      <c r="K103" s="206" t="s">
        <v>140</v>
      </c>
      <c r="L103" s="44"/>
      <c r="M103" s="211" t="s">
        <v>19</v>
      </c>
      <c r="N103" s="212" t="s">
        <v>43</v>
      </c>
      <c r="O103" s="84"/>
      <c r="P103" s="213">
        <f>O103*H103</f>
        <v>0</v>
      </c>
      <c r="Q103" s="213">
        <v>0</v>
      </c>
      <c r="R103" s="213">
        <f>Q103*H103</f>
        <v>0</v>
      </c>
      <c r="S103" s="213">
        <v>0</v>
      </c>
      <c r="T103" s="214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15" t="s">
        <v>1486</v>
      </c>
      <c r="AT103" s="215" t="s">
        <v>136</v>
      </c>
      <c r="AU103" s="215" t="s">
        <v>82</v>
      </c>
      <c r="AY103" s="17" t="s">
        <v>134</v>
      </c>
      <c r="BE103" s="216">
        <f>IF(N103="základní",J103,0)</f>
        <v>0</v>
      </c>
      <c r="BF103" s="216">
        <f>IF(N103="snížená",J103,0)</f>
        <v>0</v>
      </c>
      <c r="BG103" s="216">
        <f>IF(N103="zákl. přenesená",J103,0)</f>
        <v>0</v>
      </c>
      <c r="BH103" s="216">
        <f>IF(N103="sníž. přenesená",J103,0)</f>
        <v>0</v>
      </c>
      <c r="BI103" s="216">
        <f>IF(N103="nulová",J103,0)</f>
        <v>0</v>
      </c>
      <c r="BJ103" s="17" t="s">
        <v>80</v>
      </c>
      <c r="BK103" s="216">
        <f>ROUND(I103*H103,2)</f>
        <v>0</v>
      </c>
      <c r="BL103" s="17" t="s">
        <v>1486</v>
      </c>
      <c r="BM103" s="215" t="s">
        <v>1507</v>
      </c>
    </row>
    <row r="104" s="2" customFormat="1">
      <c r="A104" s="38"/>
      <c r="B104" s="39"/>
      <c r="C104" s="40"/>
      <c r="D104" s="217" t="s">
        <v>143</v>
      </c>
      <c r="E104" s="40"/>
      <c r="F104" s="218" t="s">
        <v>1505</v>
      </c>
      <c r="G104" s="40"/>
      <c r="H104" s="40"/>
      <c r="I104" s="219"/>
      <c r="J104" s="40"/>
      <c r="K104" s="40"/>
      <c r="L104" s="44"/>
      <c r="M104" s="220"/>
      <c r="N104" s="221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143</v>
      </c>
      <c r="AU104" s="17" t="s">
        <v>82</v>
      </c>
    </row>
    <row r="105" s="2" customFormat="1">
      <c r="A105" s="38"/>
      <c r="B105" s="39"/>
      <c r="C105" s="40"/>
      <c r="D105" s="222" t="s">
        <v>145</v>
      </c>
      <c r="E105" s="40"/>
      <c r="F105" s="223" t="s">
        <v>1508</v>
      </c>
      <c r="G105" s="40"/>
      <c r="H105" s="40"/>
      <c r="I105" s="219"/>
      <c r="J105" s="40"/>
      <c r="K105" s="40"/>
      <c r="L105" s="44"/>
      <c r="M105" s="220"/>
      <c r="N105" s="221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145</v>
      </c>
      <c r="AU105" s="17" t="s">
        <v>82</v>
      </c>
    </row>
    <row r="106" s="2" customFormat="1">
      <c r="A106" s="38"/>
      <c r="B106" s="39"/>
      <c r="C106" s="40"/>
      <c r="D106" s="217" t="s">
        <v>160</v>
      </c>
      <c r="E106" s="40"/>
      <c r="F106" s="235" t="s">
        <v>1509</v>
      </c>
      <c r="G106" s="40"/>
      <c r="H106" s="40"/>
      <c r="I106" s="219"/>
      <c r="J106" s="40"/>
      <c r="K106" s="40"/>
      <c r="L106" s="44"/>
      <c r="M106" s="220"/>
      <c r="N106" s="221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160</v>
      </c>
      <c r="AU106" s="17" t="s">
        <v>82</v>
      </c>
    </row>
    <row r="107" s="12" customFormat="1" ht="22.8" customHeight="1">
      <c r="A107" s="12"/>
      <c r="B107" s="188"/>
      <c r="C107" s="189"/>
      <c r="D107" s="190" t="s">
        <v>71</v>
      </c>
      <c r="E107" s="202" t="s">
        <v>1510</v>
      </c>
      <c r="F107" s="202" t="s">
        <v>1511</v>
      </c>
      <c r="G107" s="189"/>
      <c r="H107" s="189"/>
      <c r="I107" s="192"/>
      <c r="J107" s="203">
        <f>BK107</f>
        <v>0</v>
      </c>
      <c r="K107" s="189"/>
      <c r="L107" s="194"/>
      <c r="M107" s="195"/>
      <c r="N107" s="196"/>
      <c r="O107" s="196"/>
      <c r="P107" s="197">
        <f>SUM(P108:P114)</f>
        <v>0</v>
      </c>
      <c r="Q107" s="196"/>
      <c r="R107" s="197">
        <f>SUM(R108:R114)</f>
        <v>0</v>
      </c>
      <c r="S107" s="196"/>
      <c r="T107" s="198">
        <f>SUM(T108:T114)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99" t="s">
        <v>167</v>
      </c>
      <c r="AT107" s="200" t="s">
        <v>71</v>
      </c>
      <c r="AU107" s="200" t="s">
        <v>80</v>
      </c>
      <c r="AY107" s="199" t="s">
        <v>134</v>
      </c>
      <c r="BK107" s="201">
        <f>SUM(BK108:BK114)</f>
        <v>0</v>
      </c>
    </row>
    <row r="108" s="2" customFormat="1" ht="14.4" customHeight="1">
      <c r="A108" s="38"/>
      <c r="B108" s="39"/>
      <c r="C108" s="204" t="s">
        <v>173</v>
      </c>
      <c r="D108" s="204" t="s">
        <v>136</v>
      </c>
      <c r="E108" s="205" t="s">
        <v>1512</v>
      </c>
      <c r="F108" s="206" t="s">
        <v>1511</v>
      </c>
      <c r="G108" s="207" t="s">
        <v>1485</v>
      </c>
      <c r="H108" s="208">
        <v>1</v>
      </c>
      <c r="I108" s="209"/>
      <c r="J108" s="210">
        <f>ROUND(I108*H108,2)</f>
        <v>0</v>
      </c>
      <c r="K108" s="206" t="s">
        <v>140</v>
      </c>
      <c r="L108" s="44"/>
      <c r="M108" s="211" t="s">
        <v>19</v>
      </c>
      <c r="N108" s="212" t="s">
        <v>43</v>
      </c>
      <c r="O108" s="84"/>
      <c r="P108" s="213">
        <f>O108*H108</f>
        <v>0</v>
      </c>
      <c r="Q108" s="213">
        <v>0</v>
      </c>
      <c r="R108" s="213">
        <f>Q108*H108</f>
        <v>0</v>
      </c>
      <c r="S108" s="213">
        <v>0</v>
      </c>
      <c r="T108" s="214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15" t="s">
        <v>1486</v>
      </c>
      <c r="AT108" s="215" t="s">
        <v>136</v>
      </c>
      <c r="AU108" s="215" t="s">
        <v>82</v>
      </c>
      <c r="AY108" s="17" t="s">
        <v>134</v>
      </c>
      <c r="BE108" s="216">
        <f>IF(N108="základní",J108,0)</f>
        <v>0</v>
      </c>
      <c r="BF108" s="216">
        <f>IF(N108="snížená",J108,0)</f>
        <v>0</v>
      </c>
      <c r="BG108" s="216">
        <f>IF(N108="zákl. přenesená",J108,0)</f>
        <v>0</v>
      </c>
      <c r="BH108" s="216">
        <f>IF(N108="sníž. přenesená",J108,0)</f>
        <v>0</v>
      </c>
      <c r="BI108" s="216">
        <f>IF(N108="nulová",J108,0)</f>
        <v>0</v>
      </c>
      <c r="BJ108" s="17" t="s">
        <v>80</v>
      </c>
      <c r="BK108" s="216">
        <f>ROUND(I108*H108,2)</f>
        <v>0</v>
      </c>
      <c r="BL108" s="17" t="s">
        <v>1486</v>
      </c>
      <c r="BM108" s="215" t="s">
        <v>1513</v>
      </c>
    </row>
    <row r="109" s="2" customFormat="1">
      <c r="A109" s="38"/>
      <c r="B109" s="39"/>
      <c r="C109" s="40"/>
      <c r="D109" s="217" t="s">
        <v>143</v>
      </c>
      <c r="E109" s="40"/>
      <c r="F109" s="218" t="s">
        <v>1511</v>
      </c>
      <c r="G109" s="40"/>
      <c r="H109" s="40"/>
      <c r="I109" s="219"/>
      <c r="J109" s="40"/>
      <c r="K109" s="40"/>
      <c r="L109" s="44"/>
      <c r="M109" s="220"/>
      <c r="N109" s="221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143</v>
      </c>
      <c r="AU109" s="17" t="s">
        <v>82</v>
      </c>
    </row>
    <row r="110" s="2" customFormat="1">
      <c r="A110" s="38"/>
      <c r="B110" s="39"/>
      <c r="C110" s="40"/>
      <c r="D110" s="222" t="s">
        <v>145</v>
      </c>
      <c r="E110" s="40"/>
      <c r="F110" s="223" t="s">
        <v>1514</v>
      </c>
      <c r="G110" s="40"/>
      <c r="H110" s="40"/>
      <c r="I110" s="219"/>
      <c r="J110" s="40"/>
      <c r="K110" s="40"/>
      <c r="L110" s="44"/>
      <c r="M110" s="220"/>
      <c r="N110" s="221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145</v>
      </c>
      <c r="AU110" s="17" t="s">
        <v>82</v>
      </c>
    </row>
    <row r="111" s="2" customFormat="1">
      <c r="A111" s="38"/>
      <c r="B111" s="39"/>
      <c r="C111" s="40"/>
      <c r="D111" s="217" t="s">
        <v>160</v>
      </c>
      <c r="E111" s="40"/>
      <c r="F111" s="235" t="s">
        <v>1515</v>
      </c>
      <c r="G111" s="40"/>
      <c r="H111" s="40"/>
      <c r="I111" s="219"/>
      <c r="J111" s="40"/>
      <c r="K111" s="40"/>
      <c r="L111" s="44"/>
      <c r="M111" s="220"/>
      <c r="N111" s="221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160</v>
      </c>
      <c r="AU111" s="17" t="s">
        <v>82</v>
      </c>
    </row>
    <row r="112" s="2" customFormat="1" ht="14.4" customHeight="1">
      <c r="A112" s="38"/>
      <c r="B112" s="39"/>
      <c r="C112" s="204" t="s">
        <v>180</v>
      </c>
      <c r="D112" s="204" t="s">
        <v>136</v>
      </c>
      <c r="E112" s="205" t="s">
        <v>1516</v>
      </c>
      <c r="F112" s="206" t="s">
        <v>1517</v>
      </c>
      <c r="G112" s="207" t="s">
        <v>1485</v>
      </c>
      <c r="H112" s="208">
        <v>1</v>
      </c>
      <c r="I112" s="209"/>
      <c r="J112" s="210">
        <f>ROUND(I112*H112,2)</f>
        <v>0</v>
      </c>
      <c r="K112" s="206" t="s">
        <v>140</v>
      </c>
      <c r="L112" s="44"/>
      <c r="M112" s="211" t="s">
        <v>19</v>
      </c>
      <c r="N112" s="212" t="s">
        <v>43</v>
      </c>
      <c r="O112" s="84"/>
      <c r="P112" s="213">
        <f>O112*H112</f>
        <v>0</v>
      </c>
      <c r="Q112" s="213">
        <v>0</v>
      </c>
      <c r="R112" s="213">
        <f>Q112*H112</f>
        <v>0</v>
      </c>
      <c r="S112" s="213">
        <v>0</v>
      </c>
      <c r="T112" s="214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15" t="s">
        <v>1486</v>
      </c>
      <c r="AT112" s="215" t="s">
        <v>136</v>
      </c>
      <c r="AU112" s="215" t="s">
        <v>82</v>
      </c>
      <c r="AY112" s="17" t="s">
        <v>134</v>
      </c>
      <c r="BE112" s="216">
        <f>IF(N112="základní",J112,0)</f>
        <v>0</v>
      </c>
      <c r="BF112" s="216">
        <f>IF(N112="snížená",J112,0)</f>
        <v>0</v>
      </c>
      <c r="BG112" s="216">
        <f>IF(N112="zákl. přenesená",J112,0)</f>
        <v>0</v>
      </c>
      <c r="BH112" s="216">
        <f>IF(N112="sníž. přenesená",J112,0)</f>
        <v>0</v>
      </c>
      <c r="BI112" s="216">
        <f>IF(N112="nulová",J112,0)</f>
        <v>0</v>
      </c>
      <c r="BJ112" s="17" t="s">
        <v>80</v>
      </c>
      <c r="BK112" s="216">
        <f>ROUND(I112*H112,2)</f>
        <v>0</v>
      </c>
      <c r="BL112" s="17" t="s">
        <v>1486</v>
      </c>
      <c r="BM112" s="215" t="s">
        <v>1518</v>
      </c>
    </row>
    <row r="113" s="2" customFormat="1">
      <c r="A113" s="38"/>
      <c r="B113" s="39"/>
      <c r="C113" s="40"/>
      <c r="D113" s="217" t="s">
        <v>143</v>
      </c>
      <c r="E113" s="40"/>
      <c r="F113" s="218" t="s">
        <v>1517</v>
      </c>
      <c r="G113" s="40"/>
      <c r="H113" s="40"/>
      <c r="I113" s="219"/>
      <c r="J113" s="40"/>
      <c r="K113" s="40"/>
      <c r="L113" s="44"/>
      <c r="M113" s="220"/>
      <c r="N113" s="221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143</v>
      </c>
      <c r="AU113" s="17" t="s">
        <v>82</v>
      </c>
    </row>
    <row r="114" s="2" customFormat="1">
      <c r="A114" s="38"/>
      <c r="B114" s="39"/>
      <c r="C114" s="40"/>
      <c r="D114" s="222" t="s">
        <v>145</v>
      </c>
      <c r="E114" s="40"/>
      <c r="F114" s="223" t="s">
        <v>1519</v>
      </c>
      <c r="G114" s="40"/>
      <c r="H114" s="40"/>
      <c r="I114" s="219"/>
      <c r="J114" s="40"/>
      <c r="K114" s="40"/>
      <c r="L114" s="44"/>
      <c r="M114" s="256"/>
      <c r="N114" s="257"/>
      <c r="O114" s="258"/>
      <c r="P114" s="258"/>
      <c r="Q114" s="258"/>
      <c r="R114" s="258"/>
      <c r="S114" s="258"/>
      <c r="T114" s="259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145</v>
      </c>
      <c r="AU114" s="17" t="s">
        <v>82</v>
      </c>
    </row>
    <row r="115" s="2" customFormat="1" ht="6.96" customHeight="1">
      <c r="A115" s="38"/>
      <c r="B115" s="59"/>
      <c r="C115" s="60"/>
      <c r="D115" s="60"/>
      <c r="E115" s="60"/>
      <c r="F115" s="60"/>
      <c r="G115" s="60"/>
      <c r="H115" s="60"/>
      <c r="I115" s="60"/>
      <c r="J115" s="60"/>
      <c r="K115" s="60"/>
      <c r="L115" s="44"/>
      <c r="M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</sheetData>
  <sheetProtection sheet="1" autoFilter="0" formatColumns="0" formatRows="0" objects="1" scenarios="1" spinCount="100000" saltValue="A2Gc9eugCpHGVYpqhTmT2ke7+k0FNpFwm0IUNhCRyad5y7RGDaRlyvPZnrj4z4YGCc6T9BxnDPvfxhJ0BVL+Tw==" hashValue="68qwC5wKLr0/GlX5Ug3V2ImZzLJWJ0pJ/8ASe0rtTxp5vbM3RurMoCeBibl/5A2MOjrw5ZiaEJrY/5aH/XMn0w==" algorithmName="SHA-512" password="CC35"/>
  <autoFilter ref="C84:K114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3_02/012103000"/>
    <hyperlink ref="F93" r:id="rId2" display="https://podminky.urs.cz/item/CS_URS_2023_02/012303000"/>
    <hyperlink ref="F97" r:id="rId3" display="https://podminky.urs.cz/item/CS_URS_2023_02/030001000"/>
    <hyperlink ref="F101" r:id="rId4" display="https://podminky.urs.cz/item/CS_URS_2023_02/045203000"/>
    <hyperlink ref="F105" r:id="rId5" display="https://podminky.urs.cz/item/CS_URS_2023_02/070001000"/>
    <hyperlink ref="F110" r:id="rId6" display="https://podminky.urs.cz/item/CS_URS_2023_02/090001000"/>
    <hyperlink ref="F114" r:id="rId7" display="https://podminky.urs.cz/item/CS_URS_2023_02/09410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sheetFormatPr defaultRowHeight="13.5"/>
  <cols>
    <col min="1" max="1" width="8.28125" style="260" customWidth="1"/>
    <col min="2" max="2" width="1.710938" style="260" customWidth="1"/>
    <col min="3" max="4" width="5.003906" style="260" customWidth="1"/>
    <col min="5" max="5" width="11.71094" style="260" customWidth="1"/>
    <col min="6" max="6" width="9.140625" style="260" customWidth="1"/>
    <col min="7" max="7" width="5.003906" style="260" customWidth="1"/>
    <col min="8" max="8" width="77.85156" style="260" customWidth="1"/>
    <col min="9" max="10" width="20.00391" style="260" customWidth="1"/>
    <col min="11" max="11" width="1.710938" style="260" customWidth="1"/>
  </cols>
  <sheetData>
    <row r="1" s="1" customFormat="1" ht="37.5" customHeight="1"/>
    <row r="2" s="1" customFormat="1" ht="7.5" customHeight="1">
      <c r="B2" s="261"/>
      <c r="C2" s="262"/>
      <c r="D2" s="262"/>
      <c r="E2" s="262"/>
      <c r="F2" s="262"/>
      <c r="G2" s="262"/>
      <c r="H2" s="262"/>
      <c r="I2" s="262"/>
      <c r="J2" s="262"/>
      <c r="K2" s="263"/>
    </row>
    <row r="3" s="15" customFormat="1" ht="45" customHeight="1">
      <c r="B3" s="264"/>
      <c r="C3" s="265" t="s">
        <v>1520</v>
      </c>
      <c r="D3" s="265"/>
      <c r="E3" s="265"/>
      <c r="F3" s="265"/>
      <c r="G3" s="265"/>
      <c r="H3" s="265"/>
      <c r="I3" s="265"/>
      <c r="J3" s="265"/>
      <c r="K3" s="266"/>
    </row>
    <row r="4" s="1" customFormat="1" ht="25.5" customHeight="1">
      <c r="B4" s="267"/>
      <c r="C4" s="268" t="s">
        <v>1521</v>
      </c>
      <c r="D4" s="268"/>
      <c r="E4" s="268"/>
      <c r="F4" s="268"/>
      <c r="G4" s="268"/>
      <c r="H4" s="268"/>
      <c r="I4" s="268"/>
      <c r="J4" s="268"/>
      <c r="K4" s="269"/>
    </row>
    <row r="5" s="1" customFormat="1" ht="5.25" customHeight="1">
      <c r="B5" s="267"/>
      <c r="C5" s="270"/>
      <c r="D5" s="270"/>
      <c r="E5" s="270"/>
      <c r="F5" s="270"/>
      <c r="G5" s="270"/>
      <c r="H5" s="270"/>
      <c r="I5" s="270"/>
      <c r="J5" s="270"/>
      <c r="K5" s="269"/>
    </row>
    <row r="6" s="1" customFormat="1" ht="15" customHeight="1">
      <c r="B6" s="267"/>
      <c r="C6" s="271" t="s">
        <v>1522</v>
      </c>
      <c r="D6" s="271"/>
      <c r="E6" s="271"/>
      <c r="F6" s="271"/>
      <c r="G6" s="271"/>
      <c r="H6" s="271"/>
      <c r="I6" s="271"/>
      <c r="J6" s="271"/>
      <c r="K6" s="269"/>
    </row>
    <row r="7" s="1" customFormat="1" ht="15" customHeight="1">
      <c r="B7" s="272"/>
      <c r="C7" s="271" t="s">
        <v>1523</v>
      </c>
      <c r="D7" s="271"/>
      <c r="E7" s="271"/>
      <c r="F7" s="271"/>
      <c r="G7" s="271"/>
      <c r="H7" s="271"/>
      <c r="I7" s="271"/>
      <c r="J7" s="271"/>
      <c r="K7" s="269"/>
    </row>
    <row r="8" s="1" customFormat="1" ht="12.75" customHeight="1">
      <c r="B8" s="272"/>
      <c r="C8" s="271"/>
      <c r="D8" s="271"/>
      <c r="E8" s="271"/>
      <c r="F8" s="271"/>
      <c r="G8" s="271"/>
      <c r="H8" s="271"/>
      <c r="I8" s="271"/>
      <c r="J8" s="271"/>
      <c r="K8" s="269"/>
    </row>
    <row r="9" s="1" customFormat="1" ht="15" customHeight="1">
      <c r="B9" s="272"/>
      <c r="C9" s="271" t="s">
        <v>1524</v>
      </c>
      <c r="D9" s="271"/>
      <c r="E9" s="271"/>
      <c r="F9" s="271"/>
      <c r="G9" s="271"/>
      <c r="H9" s="271"/>
      <c r="I9" s="271"/>
      <c r="J9" s="271"/>
      <c r="K9" s="269"/>
    </row>
    <row r="10" s="1" customFormat="1" ht="15" customHeight="1">
      <c r="B10" s="272"/>
      <c r="C10" s="271"/>
      <c r="D10" s="271" t="s">
        <v>1525</v>
      </c>
      <c r="E10" s="271"/>
      <c r="F10" s="271"/>
      <c r="G10" s="271"/>
      <c r="H10" s="271"/>
      <c r="I10" s="271"/>
      <c r="J10" s="271"/>
      <c r="K10" s="269"/>
    </row>
    <row r="11" s="1" customFormat="1" ht="15" customHeight="1">
      <c r="B11" s="272"/>
      <c r="C11" s="273"/>
      <c r="D11" s="271" t="s">
        <v>1526</v>
      </c>
      <c r="E11" s="271"/>
      <c r="F11" s="271"/>
      <c r="G11" s="271"/>
      <c r="H11" s="271"/>
      <c r="I11" s="271"/>
      <c r="J11" s="271"/>
      <c r="K11" s="269"/>
    </row>
    <row r="12" s="1" customFormat="1" ht="15" customHeight="1">
      <c r="B12" s="272"/>
      <c r="C12" s="273"/>
      <c r="D12" s="271"/>
      <c r="E12" s="271"/>
      <c r="F12" s="271"/>
      <c r="G12" s="271"/>
      <c r="H12" s="271"/>
      <c r="I12" s="271"/>
      <c r="J12" s="271"/>
      <c r="K12" s="269"/>
    </row>
    <row r="13" s="1" customFormat="1" ht="15" customHeight="1">
      <c r="B13" s="272"/>
      <c r="C13" s="273"/>
      <c r="D13" s="274" t="s">
        <v>1527</v>
      </c>
      <c r="E13" s="271"/>
      <c r="F13" s="271"/>
      <c r="G13" s="271"/>
      <c r="H13" s="271"/>
      <c r="I13" s="271"/>
      <c r="J13" s="271"/>
      <c r="K13" s="269"/>
    </row>
    <row r="14" s="1" customFormat="1" ht="12.75" customHeight="1">
      <c r="B14" s="272"/>
      <c r="C14" s="273"/>
      <c r="D14" s="273"/>
      <c r="E14" s="273"/>
      <c r="F14" s="273"/>
      <c r="G14" s="273"/>
      <c r="H14" s="273"/>
      <c r="I14" s="273"/>
      <c r="J14" s="273"/>
      <c r="K14" s="269"/>
    </row>
    <row r="15" s="1" customFormat="1" ht="15" customHeight="1">
      <c r="B15" s="272"/>
      <c r="C15" s="273"/>
      <c r="D15" s="271" t="s">
        <v>1528</v>
      </c>
      <c r="E15" s="271"/>
      <c r="F15" s="271"/>
      <c r="G15" s="271"/>
      <c r="H15" s="271"/>
      <c r="I15" s="271"/>
      <c r="J15" s="271"/>
      <c r="K15" s="269"/>
    </row>
    <row r="16" s="1" customFormat="1" ht="15" customHeight="1">
      <c r="B16" s="272"/>
      <c r="C16" s="273"/>
      <c r="D16" s="271" t="s">
        <v>1529</v>
      </c>
      <c r="E16" s="271"/>
      <c r="F16" s="271"/>
      <c r="G16" s="271"/>
      <c r="H16" s="271"/>
      <c r="I16" s="271"/>
      <c r="J16" s="271"/>
      <c r="K16" s="269"/>
    </row>
    <row r="17" s="1" customFormat="1" ht="15" customHeight="1">
      <c r="B17" s="272"/>
      <c r="C17" s="273"/>
      <c r="D17" s="271" t="s">
        <v>1530</v>
      </c>
      <c r="E17" s="271"/>
      <c r="F17" s="271"/>
      <c r="G17" s="271"/>
      <c r="H17" s="271"/>
      <c r="I17" s="271"/>
      <c r="J17" s="271"/>
      <c r="K17" s="269"/>
    </row>
    <row r="18" s="1" customFormat="1" ht="15" customHeight="1">
      <c r="B18" s="272"/>
      <c r="C18" s="273"/>
      <c r="D18" s="273"/>
      <c r="E18" s="275" t="s">
        <v>79</v>
      </c>
      <c r="F18" s="271" t="s">
        <v>1531</v>
      </c>
      <c r="G18" s="271"/>
      <c r="H18" s="271"/>
      <c r="I18" s="271"/>
      <c r="J18" s="271"/>
      <c r="K18" s="269"/>
    </row>
    <row r="19" s="1" customFormat="1" ht="15" customHeight="1">
      <c r="B19" s="272"/>
      <c r="C19" s="273"/>
      <c r="D19" s="273"/>
      <c r="E19" s="275" t="s">
        <v>1532</v>
      </c>
      <c r="F19" s="271" t="s">
        <v>1533</v>
      </c>
      <c r="G19" s="271"/>
      <c r="H19" s="271"/>
      <c r="I19" s="271"/>
      <c r="J19" s="271"/>
      <c r="K19" s="269"/>
    </row>
    <row r="20" s="1" customFormat="1" ht="15" customHeight="1">
      <c r="B20" s="272"/>
      <c r="C20" s="273"/>
      <c r="D20" s="273"/>
      <c r="E20" s="275" t="s">
        <v>1534</v>
      </c>
      <c r="F20" s="271" t="s">
        <v>1535</v>
      </c>
      <c r="G20" s="271"/>
      <c r="H20" s="271"/>
      <c r="I20" s="271"/>
      <c r="J20" s="271"/>
      <c r="K20" s="269"/>
    </row>
    <row r="21" s="1" customFormat="1" ht="15" customHeight="1">
      <c r="B21" s="272"/>
      <c r="C21" s="273"/>
      <c r="D21" s="273"/>
      <c r="E21" s="275" t="s">
        <v>86</v>
      </c>
      <c r="F21" s="271" t="s">
        <v>87</v>
      </c>
      <c r="G21" s="271"/>
      <c r="H21" s="271"/>
      <c r="I21" s="271"/>
      <c r="J21" s="271"/>
      <c r="K21" s="269"/>
    </row>
    <row r="22" s="1" customFormat="1" ht="15" customHeight="1">
      <c r="B22" s="272"/>
      <c r="C22" s="273"/>
      <c r="D22" s="273"/>
      <c r="E22" s="275" t="s">
        <v>1536</v>
      </c>
      <c r="F22" s="271" t="s">
        <v>1537</v>
      </c>
      <c r="G22" s="271"/>
      <c r="H22" s="271"/>
      <c r="I22" s="271"/>
      <c r="J22" s="271"/>
      <c r="K22" s="269"/>
    </row>
    <row r="23" s="1" customFormat="1" ht="15" customHeight="1">
      <c r="B23" s="272"/>
      <c r="C23" s="273"/>
      <c r="D23" s="273"/>
      <c r="E23" s="275" t="s">
        <v>1538</v>
      </c>
      <c r="F23" s="271" t="s">
        <v>1539</v>
      </c>
      <c r="G23" s="271"/>
      <c r="H23" s="271"/>
      <c r="I23" s="271"/>
      <c r="J23" s="271"/>
      <c r="K23" s="269"/>
    </row>
    <row r="24" s="1" customFormat="1" ht="12.75" customHeight="1">
      <c r="B24" s="272"/>
      <c r="C24" s="273"/>
      <c r="D24" s="273"/>
      <c r="E24" s="273"/>
      <c r="F24" s="273"/>
      <c r="G24" s="273"/>
      <c r="H24" s="273"/>
      <c r="I24" s="273"/>
      <c r="J24" s="273"/>
      <c r="K24" s="269"/>
    </row>
    <row r="25" s="1" customFormat="1" ht="15" customHeight="1">
      <c r="B25" s="272"/>
      <c r="C25" s="271" t="s">
        <v>1540</v>
      </c>
      <c r="D25" s="271"/>
      <c r="E25" s="271"/>
      <c r="F25" s="271"/>
      <c r="G25" s="271"/>
      <c r="H25" s="271"/>
      <c r="I25" s="271"/>
      <c r="J25" s="271"/>
      <c r="K25" s="269"/>
    </row>
    <row r="26" s="1" customFormat="1" ht="15" customHeight="1">
      <c r="B26" s="272"/>
      <c r="C26" s="271" t="s">
        <v>1541</v>
      </c>
      <c r="D26" s="271"/>
      <c r="E26" s="271"/>
      <c r="F26" s="271"/>
      <c r="G26" s="271"/>
      <c r="H26" s="271"/>
      <c r="I26" s="271"/>
      <c r="J26" s="271"/>
      <c r="K26" s="269"/>
    </row>
    <row r="27" s="1" customFormat="1" ht="15" customHeight="1">
      <c r="B27" s="272"/>
      <c r="C27" s="271"/>
      <c r="D27" s="271" t="s">
        <v>1542</v>
      </c>
      <c r="E27" s="271"/>
      <c r="F27" s="271"/>
      <c r="G27" s="271"/>
      <c r="H27" s="271"/>
      <c r="I27" s="271"/>
      <c r="J27" s="271"/>
      <c r="K27" s="269"/>
    </row>
    <row r="28" s="1" customFormat="1" ht="15" customHeight="1">
      <c r="B28" s="272"/>
      <c r="C28" s="273"/>
      <c r="D28" s="271" t="s">
        <v>1543</v>
      </c>
      <c r="E28" s="271"/>
      <c r="F28" s="271"/>
      <c r="G28" s="271"/>
      <c r="H28" s="271"/>
      <c r="I28" s="271"/>
      <c r="J28" s="271"/>
      <c r="K28" s="269"/>
    </row>
    <row r="29" s="1" customFormat="1" ht="12.75" customHeight="1">
      <c r="B29" s="272"/>
      <c r="C29" s="273"/>
      <c r="D29" s="273"/>
      <c r="E29" s="273"/>
      <c r="F29" s="273"/>
      <c r="G29" s="273"/>
      <c r="H29" s="273"/>
      <c r="I29" s="273"/>
      <c r="J29" s="273"/>
      <c r="K29" s="269"/>
    </row>
    <row r="30" s="1" customFormat="1" ht="15" customHeight="1">
      <c r="B30" s="272"/>
      <c r="C30" s="273"/>
      <c r="D30" s="271" t="s">
        <v>1544</v>
      </c>
      <c r="E30" s="271"/>
      <c r="F30" s="271"/>
      <c r="G30" s="271"/>
      <c r="H30" s="271"/>
      <c r="I30" s="271"/>
      <c r="J30" s="271"/>
      <c r="K30" s="269"/>
    </row>
    <row r="31" s="1" customFormat="1" ht="15" customHeight="1">
      <c r="B31" s="272"/>
      <c r="C31" s="273"/>
      <c r="D31" s="271" t="s">
        <v>1545</v>
      </c>
      <c r="E31" s="271"/>
      <c r="F31" s="271"/>
      <c r="G31" s="271"/>
      <c r="H31" s="271"/>
      <c r="I31" s="271"/>
      <c r="J31" s="271"/>
      <c r="K31" s="269"/>
    </row>
    <row r="32" s="1" customFormat="1" ht="12.75" customHeight="1">
      <c r="B32" s="272"/>
      <c r="C32" s="273"/>
      <c r="D32" s="273"/>
      <c r="E32" s="273"/>
      <c r="F32" s="273"/>
      <c r="G32" s="273"/>
      <c r="H32" s="273"/>
      <c r="I32" s="273"/>
      <c r="J32" s="273"/>
      <c r="K32" s="269"/>
    </row>
    <row r="33" s="1" customFormat="1" ht="15" customHeight="1">
      <c r="B33" s="272"/>
      <c r="C33" s="273"/>
      <c r="D33" s="271" t="s">
        <v>1546</v>
      </c>
      <c r="E33" s="271"/>
      <c r="F33" s="271"/>
      <c r="G33" s="271"/>
      <c r="H33" s="271"/>
      <c r="I33" s="271"/>
      <c r="J33" s="271"/>
      <c r="K33" s="269"/>
    </row>
    <row r="34" s="1" customFormat="1" ht="15" customHeight="1">
      <c r="B34" s="272"/>
      <c r="C34" s="273"/>
      <c r="D34" s="271" t="s">
        <v>1547</v>
      </c>
      <c r="E34" s="271"/>
      <c r="F34" s="271"/>
      <c r="G34" s="271"/>
      <c r="H34" s="271"/>
      <c r="I34" s="271"/>
      <c r="J34" s="271"/>
      <c r="K34" s="269"/>
    </row>
    <row r="35" s="1" customFormat="1" ht="15" customHeight="1">
      <c r="B35" s="272"/>
      <c r="C35" s="273"/>
      <c r="D35" s="271" t="s">
        <v>1548</v>
      </c>
      <c r="E35" s="271"/>
      <c r="F35" s="271"/>
      <c r="G35" s="271"/>
      <c r="H35" s="271"/>
      <c r="I35" s="271"/>
      <c r="J35" s="271"/>
      <c r="K35" s="269"/>
    </row>
    <row r="36" s="1" customFormat="1" ht="15" customHeight="1">
      <c r="B36" s="272"/>
      <c r="C36" s="273"/>
      <c r="D36" s="271"/>
      <c r="E36" s="274" t="s">
        <v>120</v>
      </c>
      <c r="F36" s="271"/>
      <c r="G36" s="271" t="s">
        <v>1549</v>
      </c>
      <c r="H36" s="271"/>
      <c r="I36" s="271"/>
      <c r="J36" s="271"/>
      <c r="K36" s="269"/>
    </row>
    <row r="37" s="1" customFormat="1" ht="30.75" customHeight="1">
      <c r="B37" s="272"/>
      <c r="C37" s="273"/>
      <c r="D37" s="271"/>
      <c r="E37" s="274" t="s">
        <v>1550</v>
      </c>
      <c r="F37" s="271"/>
      <c r="G37" s="271" t="s">
        <v>1551</v>
      </c>
      <c r="H37" s="271"/>
      <c r="I37" s="271"/>
      <c r="J37" s="271"/>
      <c r="K37" s="269"/>
    </row>
    <row r="38" s="1" customFormat="1" ht="15" customHeight="1">
      <c r="B38" s="272"/>
      <c r="C38" s="273"/>
      <c r="D38" s="271"/>
      <c r="E38" s="274" t="s">
        <v>53</v>
      </c>
      <c r="F38" s="271"/>
      <c r="G38" s="271" t="s">
        <v>1552</v>
      </c>
      <c r="H38" s="271"/>
      <c r="I38" s="271"/>
      <c r="J38" s="271"/>
      <c r="K38" s="269"/>
    </row>
    <row r="39" s="1" customFormat="1" ht="15" customHeight="1">
      <c r="B39" s="272"/>
      <c r="C39" s="273"/>
      <c r="D39" s="271"/>
      <c r="E39" s="274" t="s">
        <v>54</v>
      </c>
      <c r="F39" s="271"/>
      <c r="G39" s="271" t="s">
        <v>1553</v>
      </c>
      <c r="H39" s="271"/>
      <c r="I39" s="271"/>
      <c r="J39" s="271"/>
      <c r="K39" s="269"/>
    </row>
    <row r="40" s="1" customFormat="1" ht="15" customHeight="1">
      <c r="B40" s="272"/>
      <c r="C40" s="273"/>
      <c r="D40" s="271"/>
      <c r="E40" s="274" t="s">
        <v>121</v>
      </c>
      <c r="F40" s="271"/>
      <c r="G40" s="271" t="s">
        <v>1554</v>
      </c>
      <c r="H40" s="271"/>
      <c r="I40" s="271"/>
      <c r="J40" s="271"/>
      <c r="K40" s="269"/>
    </row>
    <row r="41" s="1" customFormat="1" ht="15" customHeight="1">
      <c r="B41" s="272"/>
      <c r="C41" s="273"/>
      <c r="D41" s="271"/>
      <c r="E41" s="274" t="s">
        <v>122</v>
      </c>
      <c r="F41" s="271"/>
      <c r="G41" s="271" t="s">
        <v>1555</v>
      </c>
      <c r="H41" s="271"/>
      <c r="I41" s="271"/>
      <c r="J41" s="271"/>
      <c r="K41" s="269"/>
    </row>
    <row r="42" s="1" customFormat="1" ht="15" customHeight="1">
      <c r="B42" s="272"/>
      <c r="C42" s="273"/>
      <c r="D42" s="271"/>
      <c r="E42" s="274" t="s">
        <v>1556</v>
      </c>
      <c r="F42" s="271"/>
      <c r="G42" s="271" t="s">
        <v>1557</v>
      </c>
      <c r="H42" s="271"/>
      <c r="I42" s="271"/>
      <c r="J42" s="271"/>
      <c r="K42" s="269"/>
    </row>
    <row r="43" s="1" customFormat="1" ht="15" customHeight="1">
      <c r="B43" s="272"/>
      <c r="C43" s="273"/>
      <c r="D43" s="271"/>
      <c r="E43" s="274"/>
      <c r="F43" s="271"/>
      <c r="G43" s="271" t="s">
        <v>1558</v>
      </c>
      <c r="H43" s="271"/>
      <c r="I43" s="271"/>
      <c r="J43" s="271"/>
      <c r="K43" s="269"/>
    </row>
    <row r="44" s="1" customFormat="1" ht="15" customHeight="1">
      <c r="B44" s="272"/>
      <c r="C44" s="273"/>
      <c r="D44" s="271"/>
      <c r="E44" s="274" t="s">
        <v>1559</v>
      </c>
      <c r="F44" s="271"/>
      <c r="G44" s="271" t="s">
        <v>1560</v>
      </c>
      <c r="H44" s="271"/>
      <c r="I44" s="271"/>
      <c r="J44" s="271"/>
      <c r="K44" s="269"/>
    </row>
    <row r="45" s="1" customFormat="1" ht="15" customHeight="1">
      <c r="B45" s="272"/>
      <c r="C45" s="273"/>
      <c r="D45" s="271"/>
      <c r="E45" s="274" t="s">
        <v>124</v>
      </c>
      <c r="F45" s="271"/>
      <c r="G45" s="271" t="s">
        <v>1561</v>
      </c>
      <c r="H45" s="271"/>
      <c r="I45" s="271"/>
      <c r="J45" s="271"/>
      <c r="K45" s="269"/>
    </row>
    <row r="46" s="1" customFormat="1" ht="12.75" customHeight="1">
      <c r="B46" s="272"/>
      <c r="C46" s="273"/>
      <c r="D46" s="271"/>
      <c r="E46" s="271"/>
      <c r="F46" s="271"/>
      <c r="G46" s="271"/>
      <c r="H46" s="271"/>
      <c r="I46" s="271"/>
      <c r="J46" s="271"/>
      <c r="K46" s="269"/>
    </row>
    <row r="47" s="1" customFormat="1" ht="15" customHeight="1">
      <c r="B47" s="272"/>
      <c r="C47" s="273"/>
      <c r="D47" s="271" t="s">
        <v>1562</v>
      </c>
      <c r="E47" s="271"/>
      <c r="F47" s="271"/>
      <c r="G47" s="271"/>
      <c r="H47" s="271"/>
      <c r="I47" s="271"/>
      <c r="J47" s="271"/>
      <c r="K47" s="269"/>
    </row>
    <row r="48" s="1" customFormat="1" ht="15" customHeight="1">
      <c r="B48" s="272"/>
      <c r="C48" s="273"/>
      <c r="D48" s="273"/>
      <c r="E48" s="271" t="s">
        <v>1563</v>
      </c>
      <c r="F48" s="271"/>
      <c r="G48" s="271"/>
      <c r="H48" s="271"/>
      <c r="I48" s="271"/>
      <c r="J48" s="271"/>
      <c r="K48" s="269"/>
    </row>
    <row r="49" s="1" customFormat="1" ht="15" customHeight="1">
      <c r="B49" s="272"/>
      <c r="C49" s="273"/>
      <c r="D49" s="273"/>
      <c r="E49" s="271" t="s">
        <v>1564</v>
      </c>
      <c r="F49" s="271"/>
      <c r="G49" s="271"/>
      <c r="H49" s="271"/>
      <c r="I49" s="271"/>
      <c r="J49" s="271"/>
      <c r="K49" s="269"/>
    </row>
    <row r="50" s="1" customFormat="1" ht="15" customHeight="1">
      <c r="B50" s="272"/>
      <c r="C50" s="273"/>
      <c r="D50" s="273"/>
      <c r="E50" s="271" t="s">
        <v>1565</v>
      </c>
      <c r="F50" s="271"/>
      <c r="G50" s="271"/>
      <c r="H50" s="271"/>
      <c r="I50" s="271"/>
      <c r="J50" s="271"/>
      <c r="K50" s="269"/>
    </row>
    <row r="51" s="1" customFormat="1" ht="15" customHeight="1">
      <c r="B51" s="272"/>
      <c r="C51" s="273"/>
      <c r="D51" s="271" t="s">
        <v>1566</v>
      </c>
      <c r="E51" s="271"/>
      <c r="F51" s="271"/>
      <c r="G51" s="271"/>
      <c r="H51" s="271"/>
      <c r="I51" s="271"/>
      <c r="J51" s="271"/>
      <c r="K51" s="269"/>
    </row>
    <row r="52" s="1" customFormat="1" ht="25.5" customHeight="1">
      <c r="B52" s="267"/>
      <c r="C52" s="268" t="s">
        <v>1567</v>
      </c>
      <c r="D52" s="268"/>
      <c r="E52" s="268"/>
      <c r="F52" s="268"/>
      <c r="G52" s="268"/>
      <c r="H52" s="268"/>
      <c r="I52" s="268"/>
      <c r="J52" s="268"/>
      <c r="K52" s="269"/>
    </row>
    <row r="53" s="1" customFormat="1" ht="5.25" customHeight="1">
      <c r="B53" s="267"/>
      <c r="C53" s="270"/>
      <c r="D53" s="270"/>
      <c r="E53" s="270"/>
      <c r="F53" s="270"/>
      <c r="G53" s="270"/>
      <c r="H53" s="270"/>
      <c r="I53" s="270"/>
      <c r="J53" s="270"/>
      <c r="K53" s="269"/>
    </row>
    <row r="54" s="1" customFormat="1" ht="15" customHeight="1">
      <c r="B54" s="267"/>
      <c r="C54" s="271" t="s">
        <v>1568</v>
      </c>
      <c r="D54" s="271"/>
      <c r="E54" s="271"/>
      <c r="F54" s="271"/>
      <c r="G54" s="271"/>
      <c r="H54" s="271"/>
      <c r="I54" s="271"/>
      <c r="J54" s="271"/>
      <c r="K54" s="269"/>
    </row>
    <row r="55" s="1" customFormat="1" ht="15" customHeight="1">
      <c r="B55" s="267"/>
      <c r="C55" s="271" t="s">
        <v>1569</v>
      </c>
      <c r="D55" s="271"/>
      <c r="E55" s="271"/>
      <c r="F55" s="271"/>
      <c r="G55" s="271"/>
      <c r="H55" s="271"/>
      <c r="I55" s="271"/>
      <c r="J55" s="271"/>
      <c r="K55" s="269"/>
    </row>
    <row r="56" s="1" customFormat="1" ht="12.75" customHeight="1">
      <c r="B56" s="267"/>
      <c r="C56" s="271"/>
      <c r="D56" s="271"/>
      <c r="E56" s="271"/>
      <c r="F56" s="271"/>
      <c r="G56" s="271"/>
      <c r="H56" s="271"/>
      <c r="I56" s="271"/>
      <c r="J56" s="271"/>
      <c r="K56" s="269"/>
    </row>
    <row r="57" s="1" customFormat="1" ht="15" customHeight="1">
      <c r="B57" s="267"/>
      <c r="C57" s="271" t="s">
        <v>1570</v>
      </c>
      <c r="D57" s="271"/>
      <c r="E57" s="271"/>
      <c r="F57" s="271"/>
      <c r="G57" s="271"/>
      <c r="H57" s="271"/>
      <c r="I57" s="271"/>
      <c r="J57" s="271"/>
      <c r="K57" s="269"/>
    </row>
    <row r="58" s="1" customFormat="1" ht="15" customHeight="1">
      <c r="B58" s="267"/>
      <c r="C58" s="273"/>
      <c r="D58" s="271" t="s">
        <v>1571</v>
      </c>
      <c r="E58" s="271"/>
      <c r="F58" s="271"/>
      <c r="G58" s="271"/>
      <c r="H58" s="271"/>
      <c r="I58" s="271"/>
      <c r="J58" s="271"/>
      <c r="K58" s="269"/>
    </row>
    <row r="59" s="1" customFormat="1" ht="15" customHeight="1">
      <c r="B59" s="267"/>
      <c r="C59" s="273"/>
      <c r="D59" s="271" t="s">
        <v>1572</v>
      </c>
      <c r="E59" s="271"/>
      <c r="F59" s="271"/>
      <c r="G59" s="271"/>
      <c r="H59" s="271"/>
      <c r="I59" s="271"/>
      <c r="J59" s="271"/>
      <c r="K59" s="269"/>
    </row>
    <row r="60" s="1" customFormat="1" ht="15" customHeight="1">
      <c r="B60" s="267"/>
      <c r="C60" s="273"/>
      <c r="D60" s="271" t="s">
        <v>1573</v>
      </c>
      <c r="E60" s="271"/>
      <c r="F60" s="271"/>
      <c r="G60" s="271"/>
      <c r="H60" s="271"/>
      <c r="I60" s="271"/>
      <c r="J60" s="271"/>
      <c r="K60" s="269"/>
    </row>
    <row r="61" s="1" customFormat="1" ht="15" customHeight="1">
      <c r="B61" s="267"/>
      <c r="C61" s="273"/>
      <c r="D61" s="271" t="s">
        <v>1574</v>
      </c>
      <c r="E61" s="271"/>
      <c r="F61" s="271"/>
      <c r="G61" s="271"/>
      <c r="H61" s="271"/>
      <c r="I61" s="271"/>
      <c r="J61" s="271"/>
      <c r="K61" s="269"/>
    </row>
    <row r="62" s="1" customFormat="1" ht="15" customHeight="1">
      <c r="B62" s="267"/>
      <c r="C62" s="273"/>
      <c r="D62" s="276" t="s">
        <v>1575</v>
      </c>
      <c r="E62" s="276"/>
      <c r="F62" s="276"/>
      <c r="G62" s="276"/>
      <c r="H62" s="276"/>
      <c r="I62" s="276"/>
      <c r="J62" s="276"/>
      <c r="K62" s="269"/>
    </row>
    <row r="63" s="1" customFormat="1" ht="15" customHeight="1">
      <c r="B63" s="267"/>
      <c r="C63" s="273"/>
      <c r="D63" s="271" t="s">
        <v>1576</v>
      </c>
      <c r="E63" s="271"/>
      <c r="F63" s="271"/>
      <c r="G63" s="271"/>
      <c r="H63" s="271"/>
      <c r="I63" s="271"/>
      <c r="J63" s="271"/>
      <c r="K63" s="269"/>
    </row>
    <row r="64" s="1" customFormat="1" ht="12.75" customHeight="1">
      <c r="B64" s="267"/>
      <c r="C64" s="273"/>
      <c r="D64" s="273"/>
      <c r="E64" s="277"/>
      <c r="F64" s="273"/>
      <c r="G64" s="273"/>
      <c r="H64" s="273"/>
      <c r="I64" s="273"/>
      <c r="J64" s="273"/>
      <c r="K64" s="269"/>
    </row>
    <row r="65" s="1" customFormat="1" ht="15" customHeight="1">
      <c r="B65" s="267"/>
      <c r="C65" s="273"/>
      <c r="D65" s="271" t="s">
        <v>1577</v>
      </c>
      <c r="E65" s="271"/>
      <c r="F65" s="271"/>
      <c r="G65" s="271"/>
      <c r="H65" s="271"/>
      <c r="I65" s="271"/>
      <c r="J65" s="271"/>
      <c r="K65" s="269"/>
    </row>
    <row r="66" s="1" customFormat="1" ht="15" customHeight="1">
      <c r="B66" s="267"/>
      <c r="C66" s="273"/>
      <c r="D66" s="276" t="s">
        <v>1578</v>
      </c>
      <c r="E66" s="276"/>
      <c r="F66" s="276"/>
      <c r="G66" s="276"/>
      <c r="H66" s="276"/>
      <c r="I66" s="276"/>
      <c r="J66" s="276"/>
      <c r="K66" s="269"/>
    </row>
    <row r="67" s="1" customFormat="1" ht="15" customHeight="1">
      <c r="B67" s="267"/>
      <c r="C67" s="273"/>
      <c r="D67" s="271" t="s">
        <v>1579</v>
      </c>
      <c r="E67" s="271"/>
      <c r="F67" s="271"/>
      <c r="G67" s="271"/>
      <c r="H67" s="271"/>
      <c r="I67" s="271"/>
      <c r="J67" s="271"/>
      <c r="K67" s="269"/>
    </row>
    <row r="68" s="1" customFormat="1" ht="15" customHeight="1">
      <c r="B68" s="267"/>
      <c r="C68" s="273"/>
      <c r="D68" s="271" t="s">
        <v>1580</v>
      </c>
      <c r="E68" s="271"/>
      <c r="F68" s="271"/>
      <c r="G68" s="271"/>
      <c r="H68" s="271"/>
      <c r="I68" s="271"/>
      <c r="J68" s="271"/>
      <c r="K68" s="269"/>
    </row>
    <row r="69" s="1" customFormat="1" ht="15" customHeight="1">
      <c r="B69" s="267"/>
      <c r="C69" s="273"/>
      <c r="D69" s="271" t="s">
        <v>1581</v>
      </c>
      <c r="E69" s="271"/>
      <c r="F69" s="271"/>
      <c r="G69" s="271"/>
      <c r="H69" s="271"/>
      <c r="I69" s="271"/>
      <c r="J69" s="271"/>
      <c r="K69" s="269"/>
    </row>
    <row r="70" s="1" customFormat="1" ht="15" customHeight="1">
      <c r="B70" s="267"/>
      <c r="C70" s="273"/>
      <c r="D70" s="271" t="s">
        <v>1582</v>
      </c>
      <c r="E70" s="271"/>
      <c r="F70" s="271"/>
      <c r="G70" s="271"/>
      <c r="H70" s="271"/>
      <c r="I70" s="271"/>
      <c r="J70" s="271"/>
      <c r="K70" s="269"/>
    </row>
    <row r="71" s="1" customFormat="1" ht="12.75" customHeight="1">
      <c r="B71" s="278"/>
      <c r="C71" s="279"/>
      <c r="D71" s="279"/>
      <c r="E71" s="279"/>
      <c r="F71" s="279"/>
      <c r="G71" s="279"/>
      <c r="H71" s="279"/>
      <c r="I71" s="279"/>
      <c r="J71" s="279"/>
      <c r="K71" s="280"/>
    </row>
    <row r="72" s="1" customFormat="1" ht="18.75" customHeight="1">
      <c r="B72" s="281"/>
      <c r="C72" s="281"/>
      <c r="D72" s="281"/>
      <c r="E72" s="281"/>
      <c r="F72" s="281"/>
      <c r="G72" s="281"/>
      <c r="H72" s="281"/>
      <c r="I72" s="281"/>
      <c r="J72" s="281"/>
      <c r="K72" s="282"/>
    </row>
    <row r="73" s="1" customFormat="1" ht="18.75" customHeight="1">
      <c r="B73" s="282"/>
      <c r="C73" s="282"/>
      <c r="D73" s="282"/>
      <c r="E73" s="282"/>
      <c r="F73" s="282"/>
      <c r="G73" s="282"/>
      <c r="H73" s="282"/>
      <c r="I73" s="282"/>
      <c r="J73" s="282"/>
      <c r="K73" s="282"/>
    </row>
    <row r="74" s="1" customFormat="1" ht="7.5" customHeight="1">
      <c r="B74" s="283"/>
      <c r="C74" s="284"/>
      <c r="D74" s="284"/>
      <c r="E74" s="284"/>
      <c r="F74" s="284"/>
      <c r="G74" s="284"/>
      <c r="H74" s="284"/>
      <c r="I74" s="284"/>
      <c r="J74" s="284"/>
      <c r="K74" s="285"/>
    </row>
    <row r="75" s="1" customFormat="1" ht="45" customHeight="1">
      <c r="B75" s="286"/>
      <c r="C75" s="287" t="s">
        <v>1583</v>
      </c>
      <c r="D75" s="287"/>
      <c r="E75" s="287"/>
      <c r="F75" s="287"/>
      <c r="G75" s="287"/>
      <c r="H75" s="287"/>
      <c r="I75" s="287"/>
      <c r="J75" s="287"/>
      <c r="K75" s="288"/>
    </row>
    <row r="76" s="1" customFormat="1" ht="17.25" customHeight="1">
      <c r="B76" s="286"/>
      <c r="C76" s="289" t="s">
        <v>1584</v>
      </c>
      <c r="D76" s="289"/>
      <c r="E76" s="289"/>
      <c r="F76" s="289" t="s">
        <v>1585</v>
      </c>
      <c r="G76" s="290"/>
      <c r="H76" s="289" t="s">
        <v>54</v>
      </c>
      <c r="I76" s="289" t="s">
        <v>57</v>
      </c>
      <c r="J76" s="289" t="s">
        <v>1586</v>
      </c>
      <c r="K76" s="288"/>
    </row>
    <row r="77" s="1" customFormat="1" ht="17.25" customHeight="1">
      <c r="B77" s="286"/>
      <c r="C77" s="291" t="s">
        <v>1587</v>
      </c>
      <c r="D77" s="291"/>
      <c r="E77" s="291"/>
      <c r="F77" s="292" t="s">
        <v>1588</v>
      </c>
      <c r="G77" s="293"/>
      <c r="H77" s="291"/>
      <c r="I77" s="291"/>
      <c r="J77" s="291" t="s">
        <v>1589</v>
      </c>
      <c r="K77" s="288"/>
    </row>
    <row r="78" s="1" customFormat="1" ht="5.25" customHeight="1">
      <c r="B78" s="286"/>
      <c r="C78" s="294"/>
      <c r="D78" s="294"/>
      <c r="E78" s="294"/>
      <c r="F78" s="294"/>
      <c r="G78" s="295"/>
      <c r="H78" s="294"/>
      <c r="I78" s="294"/>
      <c r="J78" s="294"/>
      <c r="K78" s="288"/>
    </row>
    <row r="79" s="1" customFormat="1" ht="15" customHeight="1">
      <c r="B79" s="286"/>
      <c r="C79" s="274" t="s">
        <v>53</v>
      </c>
      <c r="D79" s="296"/>
      <c r="E79" s="296"/>
      <c r="F79" s="297" t="s">
        <v>1590</v>
      </c>
      <c r="G79" s="298"/>
      <c r="H79" s="274" t="s">
        <v>1591</v>
      </c>
      <c r="I79" s="274" t="s">
        <v>1592</v>
      </c>
      <c r="J79" s="274">
        <v>20</v>
      </c>
      <c r="K79" s="288"/>
    </row>
    <row r="80" s="1" customFormat="1" ht="15" customHeight="1">
      <c r="B80" s="286"/>
      <c r="C80" s="274" t="s">
        <v>1593</v>
      </c>
      <c r="D80" s="274"/>
      <c r="E80" s="274"/>
      <c r="F80" s="297" t="s">
        <v>1590</v>
      </c>
      <c r="G80" s="298"/>
      <c r="H80" s="274" t="s">
        <v>1594</v>
      </c>
      <c r="I80" s="274" t="s">
        <v>1592</v>
      </c>
      <c r="J80" s="274">
        <v>120</v>
      </c>
      <c r="K80" s="288"/>
    </row>
    <row r="81" s="1" customFormat="1" ht="15" customHeight="1">
      <c r="B81" s="299"/>
      <c r="C81" s="274" t="s">
        <v>1595</v>
      </c>
      <c r="D81" s="274"/>
      <c r="E81" s="274"/>
      <c r="F81" s="297" t="s">
        <v>1596</v>
      </c>
      <c r="G81" s="298"/>
      <c r="H81" s="274" t="s">
        <v>1597</v>
      </c>
      <c r="I81" s="274" t="s">
        <v>1592</v>
      </c>
      <c r="J81" s="274">
        <v>50</v>
      </c>
      <c r="K81" s="288"/>
    </row>
    <row r="82" s="1" customFormat="1" ht="15" customHeight="1">
      <c r="B82" s="299"/>
      <c r="C82" s="274" t="s">
        <v>1598</v>
      </c>
      <c r="D82" s="274"/>
      <c r="E82" s="274"/>
      <c r="F82" s="297" t="s">
        <v>1590</v>
      </c>
      <c r="G82" s="298"/>
      <c r="H82" s="274" t="s">
        <v>1599</v>
      </c>
      <c r="I82" s="274" t="s">
        <v>1600</v>
      </c>
      <c r="J82" s="274"/>
      <c r="K82" s="288"/>
    </row>
    <row r="83" s="1" customFormat="1" ht="15" customHeight="1">
      <c r="B83" s="299"/>
      <c r="C83" s="300" t="s">
        <v>1601</v>
      </c>
      <c r="D83" s="300"/>
      <c r="E83" s="300"/>
      <c r="F83" s="301" t="s">
        <v>1596</v>
      </c>
      <c r="G83" s="300"/>
      <c r="H83" s="300" t="s">
        <v>1602</v>
      </c>
      <c r="I83" s="300" t="s">
        <v>1592</v>
      </c>
      <c r="J83" s="300">
        <v>15</v>
      </c>
      <c r="K83" s="288"/>
    </row>
    <row r="84" s="1" customFormat="1" ht="15" customHeight="1">
      <c r="B84" s="299"/>
      <c r="C84" s="300" t="s">
        <v>1603</v>
      </c>
      <c r="D84" s="300"/>
      <c r="E84" s="300"/>
      <c r="F84" s="301" t="s">
        <v>1596</v>
      </c>
      <c r="G84" s="300"/>
      <c r="H84" s="300" t="s">
        <v>1604</v>
      </c>
      <c r="I84" s="300" t="s">
        <v>1592</v>
      </c>
      <c r="J84" s="300">
        <v>15</v>
      </c>
      <c r="K84" s="288"/>
    </row>
    <row r="85" s="1" customFormat="1" ht="15" customHeight="1">
      <c r="B85" s="299"/>
      <c r="C85" s="300" t="s">
        <v>1605</v>
      </c>
      <c r="D85" s="300"/>
      <c r="E85" s="300"/>
      <c r="F85" s="301" t="s">
        <v>1596</v>
      </c>
      <c r="G85" s="300"/>
      <c r="H85" s="300" t="s">
        <v>1606</v>
      </c>
      <c r="I85" s="300" t="s">
        <v>1592</v>
      </c>
      <c r="J85" s="300">
        <v>20</v>
      </c>
      <c r="K85" s="288"/>
    </row>
    <row r="86" s="1" customFormat="1" ht="15" customHeight="1">
      <c r="B86" s="299"/>
      <c r="C86" s="300" t="s">
        <v>1607</v>
      </c>
      <c r="D86" s="300"/>
      <c r="E86" s="300"/>
      <c r="F86" s="301" t="s">
        <v>1596</v>
      </c>
      <c r="G86" s="300"/>
      <c r="H86" s="300" t="s">
        <v>1608</v>
      </c>
      <c r="I86" s="300" t="s">
        <v>1592</v>
      </c>
      <c r="J86" s="300">
        <v>20</v>
      </c>
      <c r="K86" s="288"/>
    </row>
    <row r="87" s="1" customFormat="1" ht="15" customHeight="1">
      <c r="B87" s="299"/>
      <c r="C87" s="274" t="s">
        <v>1609</v>
      </c>
      <c r="D87" s="274"/>
      <c r="E87" s="274"/>
      <c r="F87" s="297" t="s">
        <v>1596</v>
      </c>
      <c r="G87" s="298"/>
      <c r="H87" s="274" t="s">
        <v>1610</v>
      </c>
      <c r="I87" s="274" t="s">
        <v>1592</v>
      </c>
      <c r="J87" s="274">
        <v>50</v>
      </c>
      <c r="K87" s="288"/>
    </row>
    <row r="88" s="1" customFormat="1" ht="15" customHeight="1">
      <c r="B88" s="299"/>
      <c r="C88" s="274" t="s">
        <v>1611</v>
      </c>
      <c r="D88" s="274"/>
      <c r="E88" s="274"/>
      <c r="F88" s="297" t="s">
        <v>1596</v>
      </c>
      <c r="G88" s="298"/>
      <c r="H88" s="274" t="s">
        <v>1612</v>
      </c>
      <c r="I88" s="274" t="s">
        <v>1592</v>
      </c>
      <c r="J88" s="274">
        <v>20</v>
      </c>
      <c r="K88" s="288"/>
    </row>
    <row r="89" s="1" customFormat="1" ht="15" customHeight="1">
      <c r="B89" s="299"/>
      <c r="C89" s="274" t="s">
        <v>1613</v>
      </c>
      <c r="D89" s="274"/>
      <c r="E89" s="274"/>
      <c r="F89" s="297" t="s">
        <v>1596</v>
      </c>
      <c r="G89" s="298"/>
      <c r="H89" s="274" t="s">
        <v>1614</v>
      </c>
      <c r="I89" s="274" t="s">
        <v>1592</v>
      </c>
      <c r="J89" s="274">
        <v>20</v>
      </c>
      <c r="K89" s="288"/>
    </row>
    <row r="90" s="1" customFormat="1" ht="15" customHeight="1">
      <c r="B90" s="299"/>
      <c r="C90" s="274" t="s">
        <v>1615</v>
      </c>
      <c r="D90" s="274"/>
      <c r="E90" s="274"/>
      <c r="F90" s="297" t="s">
        <v>1596</v>
      </c>
      <c r="G90" s="298"/>
      <c r="H90" s="274" t="s">
        <v>1616</v>
      </c>
      <c r="I90" s="274" t="s">
        <v>1592</v>
      </c>
      <c r="J90" s="274">
        <v>50</v>
      </c>
      <c r="K90" s="288"/>
    </row>
    <row r="91" s="1" customFormat="1" ht="15" customHeight="1">
      <c r="B91" s="299"/>
      <c r="C91" s="274" t="s">
        <v>1617</v>
      </c>
      <c r="D91" s="274"/>
      <c r="E91" s="274"/>
      <c r="F91" s="297" t="s">
        <v>1596</v>
      </c>
      <c r="G91" s="298"/>
      <c r="H91" s="274" t="s">
        <v>1617</v>
      </c>
      <c r="I91" s="274" t="s">
        <v>1592</v>
      </c>
      <c r="J91" s="274">
        <v>50</v>
      </c>
      <c r="K91" s="288"/>
    </row>
    <row r="92" s="1" customFormat="1" ht="15" customHeight="1">
      <c r="B92" s="299"/>
      <c r="C92" s="274" t="s">
        <v>1618</v>
      </c>
      <c r="D92" s="274"/>
      <c r="E92" s="274"/>
      <c r="F92" s="297" t="s">
        <v>1596</v>
      </c>
      <c r="G92" s="298"/>
      <c r="H92" s="274" t="s">
        <v>1619</v>
      </c>
      <c r="I92" s="274" t="s">
        <v>1592</v>
      </c>
      <c r="J92" s="274">
        <v>255</v>
      </c>
      <c r="K92" s="288"/>
    </row>
    <row r="93" s="1" customFormat="1" ht="15" customHeight="1">
      <c r="B93" s="299"/>
      <c r="C93" s="274" t="s">
        <v>1620</v>
      </c>
      <c r="D93" s="274"/>
      <c r="E93" s="274"/>
      <c r="F93" s="297" t="s">
        <v>1590</v>
      </c>
      <c r="G93" s="298"/>
      <c r="H93" s="274" t="s">
        <v>1621</v>
      </c>
      <c r="I93" s="274" t="s">
        <v>1622</v>
      </c>
      <c r="J93" s="274"/>
      <c r="K93" s="288"/>
    </row>
    <row r="94" s="1" customFormat="1" ht="15" customHeight="1">
      <c r="B94" s="299"/>
      <c r="C94" s="274" t="s">
        <v>1623</v>
      </c>
      <c r="D94" s="274"/>
      <c r="E94" s="274"/>
      <c r="F94" s="297" t="s">
        <v>1590</v>
      </c>
      <c r="G94" s="298"/>
      <c r="H94" s="274" t="s">
        <v>1624</v>
      </c>
      <c r="I94" s="274" t="s">
        <v>1625</v>
      </c>
      <c r="J94" s="274"/>
      <c r="K94" s="288"/>
    </row>
    <row r="95" s="1" customFormat="1" ht="15" customHeight="1">
      <c r="B95" s="299"/>
      <c r="C95" s="274" t="s">
        <v>1626</v>
      </c>
      <c r="D95" s="274"/>
      <c r="E95" s="274"/>
      <c r="F95" s="297" t="s">
        <v>1590</v>
      </c>
      <c r="G95" s="298"/>
      <c r="H95" s="274" t="s">
        <v>1626</v>
      </c>
      <c r="I95" s="274" t="s">
        <v>1625</v>
      </c>
      <c r="J95" s="274"/>
      <c r="K95" s="288"/>
    </row>
    <row r="96" s="1" customFormat="1" ht="15" customHeight="1">
      <c r="B96" s="299"/>
      <c r="C96" s="274" t="s">
        <v>38</v>
      </c>
      <c r="D96" s="274"/>
      <c r="E96" s="274"/>
      <c r="F96" s="297" t="s">
        <v>1590</v>
      </c>
      <c r="G96" s="298"/>
      <c r="H96" s="274" t="s">
        <v>1627</v>
      </c>
      <c r="I96" s="274" t="s">
        <v>1625</v>
      </c>
      <c r="J96" s="274"/>
      <c r="K96" s="288"/>
    </row>
    <row r="97" s="1" customFormat="1" ht="15" customHeight="1">
      <c r="B97" s="299"/>
      <c r="C97" s="274" t="s">
        <v>48</v>
      </c>
      <c r="D97" s="274"/>
      <c r="E97" s="274"/>
      <c r="F97" s="297" t="s">
        <v>1590</v>
      </c>
      <c r="G97" s="298"/>
      <c r="H97" s="274" t="s">
        <v>1628</v>
      </c>
      <c r="I97" s="274" t="s">
        <v>1625</v>
      </c>
      <c r="J97" s="274"/>
      <c r="K97" s="288"/>
    </row>
    <row r="98" s="1" customFormat="1" ht="15" customHeight="1">
      <c r="B98" s="302"/>
      <c r="C98" s="303"/>
      <c r="D98" s="303"/>
      <c r="E98" s="303"/>
      <c r="F98" s="303"/>
      <c r="G98" s="303"/>
      <c r="H98" s="303"/>
      <c r="I98" s="303"/>
      <c r="J98" s="303"/>
      <c r="K98" s="304"/>
    </row>
    <row r="99" s="1" customFormat="1" ht="18.75" customHeight="1">
      <c r="B99" s="305"/>
      <c r="C99" s="306"/>
      <c r="D99" s="306"/>
      <c r="E99" s="306"/>
      <c r="F99" s="306"/>
      <c r="G99" s="306"/>
      <c r="H99" s="306"/>
      <c r="I99" s="306"/>
      <c r="J99" s="306"/>
      <c r="K99" s="305"/>
    </row>
    <row r="100" s="1" customFormat="1" ht="18.75" customHeight="1">
      <c r="B100" s="282"/>
      <c r="C100" s="282"/>
      <c r="D100" s="282"/>
      <c r="E100" s="282"/>
      <c r="F100" s="282"/>
      <c r="G100" s="282"/>
      <c r="H100" s="282"/>
      <c r="I100" s="282"/>
      <c r="J100" s="282"/>
      <c r="K100" s="282"/>
    </row>
    <row r="101" s="1" customFormat="1" ht="7.5" customHeight="1">
      <c r="B101" s="283"/>
      <c r="C101" s="284"/>
      <c r="D101" s="284"/>
      <c r="E101" s="284"/>
      <c r="F101" s="284"/>
      <c r="G101" s="284"/>
      <c r="H101" s="284"/>
      <c r="I101" s="284"/>
      <c r="J101" s="284"/>
      <c r="K101" s="285"/>
    </row>
    <row r="102" s="1" customFormat="1" ht="45" customHeight="1">
      <c r="B102" s="286"/>
      <c r="C102" s="287" t="s">
        <v>1629</v>
      </c>
      <c r="D102" s="287"/>
      <c r="E102" s="287"/>
      <c r="F102" s="287"/>
      <c r="G102" s="287"/>
      <c r="H102" s="287"/>
      <c r="I102" s="287"/>
      <c r="J102" s="287"/>
      <c r="K102" s="288"/>
    </row>
    <row r="103" s="1" customFormat="1" ht="17.25" customHeight="1">
      <c r="B103" s="286"/>
      <c r="C103" s="289" t="s">
        <v>1584</v>
      </c>
      <c r="D103" s="289"/>
      <c r="E103" s="289"/>
      <c r="F103" s="289" t="s">
        <v>1585</v>
      </c>
      <c r="G103" s="290"/>
      <c r="H103" s="289" t="s">
        <v>54</v>
      </c>
      <c r="I103" s="289" t="s">
        <v>57</v>
      </c>
      <c r="J103" s="289" t="s">
        <v>1586</v>
      </c>
      <c r="K103" s="288"/>
    </row>
    <row r="104" s="1" customFormat="1" ht="17.25" customHeight="1">
      <c r="B104" s="286"/>
      <c r="C104" s="291" t="s">
        <v>1587</v>
      </c>
      <c r="D104" s="291"/>
      <c r="E104" s="291"/>
      <c r="F104" s="292" t="s">
        <v>1588</v>
      </c>
      <c r="G104" s="293"/>
      <c r="H104" s="291"/>
      <c r="I104" s="291"/>
      <c r="J104" s="291" t="s">
        <v>1589</v>
      </c>
      <c r="K104" s="288"/>
    </row>
    <row r="105" s="1" customFormat="1" ht="5.25" customHeight="1">
      <c r="B105" s="286"/>
      <c r="C105" s="289"/>
      <c r="D105" s="289"/>
      <c r="E105" s="289"/>
      <c r="F105" s="289"/>
      <c r="G105" s="307"/>
      <c r="H105" s="289"/>
      <c r="I105" s="289"/>
      <c r="J105" s="289"/>
      <c r="K105" s="288"/>
    </row>
    <row r="106" s="1" customFormat="1" ht="15" customHeight="1">
      <c r="B106" s="286"/>
      <c r="C106" s="274" t="s">
        <v>53</v>
      </c>
      <c r="D106" s="296"/>
      <c r="E106" s="296"/>
      <c r="F106" s="297" t="s">
        <v>1590</v>
      </c>
      <c r="G106" s="274"/>
      <c r="H106" s="274" t="s">
        <v>1630</v>
      </c>
      <c r="I106" s="274" t="s">
        <v>1592</v>
      </c>
      <c r="J106" s="274">
        <v>20</v>
      </c>
      <c r="K106" s="288"/>
    </row>
    <row r="107" s="1" customFormat="1" ht="15" customHeight="1">
      <c r="B107" s="286"/>
      <c r="C107" s="274" t="s">
        <v>1593</v>
      </c>
      <c r="D107" s="274"/>
      <c r="E107" s="274"/>
      <c r="F107" s="297" t="s">
        <v>1590</v>
      </c>
      <c r="G107" s="274"/>
      <c r="H107" s="274" t="s">
        <v>1630</v>
      </c>
      <c r="I107" s="274" t="s">
        <v>1592</v>
      </c>
      <c r="J107" s="274">
        <v>120</v>
      </c>
      <c r="K107" s="288"/>
    </row>
    <row r="108" s="1" customFormat="1" ht="15" customHeight="1">
      <c r="B108" s="299"/>
      <c r="C108" s="274" t="s">
        <v>1595</v>
      </c>
      <c r="D108" s="274"/>
      <c r="E108" s="274"/>
      <c r="F108" s="297" t="s">
        <v>1596</v>
      </c>
      <c r="G108" s="274"/>
      <c r="H108" s="274" t="s">
        <v>1630</v>
      </c>
      <c r="I108" s="274" t="s">
        <v>1592</v>
      </c>
      <c r="J108" s="274">
        <v>50</v>
      </c>
      <c r="K108" s="288"/>
    </row>
    <row r="109" s="1" customFormat="1" ht="15" customHeight="1">
      <c r="B109" s="299"/>
      <c r="C109" s="274" t="s">
        <v>1598</v>
      </c>
      <c r="D109" s="274"/>
      <c r="E109" s="274"/>
      <c r="F109" s="297" t="s">
        <v>1590</v>
      </c>
      <c r="G109" s="274"/>
      <c r="H109" s="274" t="s">
        <v>1630</v>
      </c>
      <c r="I109" s="274" t="s">
        <v>1600</v>
      </c>
      <c r="J109" s="274"/>
      <c r="K109" s="288"/>
    </row>
    <row r="110" s="1" customFormat="1" ht="15" customHeight="1">
      <c r="B110" s="299"/>
      <c r="C110" s="274" t="s">
        <v>1609</v>
      </c>
      <c r="D110" s="274"/>
      <c r="E110" s="274"/>
      <c r="F110" s="297" t="s">
        <v>1596</v>
      </c>
      <c r="G110" s="274"/>
      <c r="H110" s="274" t="s">
        <v>1630</v>
      </c>
      <c r="I110" s="274" t="s">
        <v>1592</v>
      </c>
      <c r="J110" s="274">
        <v>50</v>
      </c>
      <c r="K110" s="288"/>
    </row>
    <row r="111" s="1" customFormat="1" ht="15" customHeight="1">
      <c r="B111" s="299"/>
      <c r="C111" s="274" t="s">
        <v>1617</v>
      </c>
      <c r="D111" s="274"/>
      <c r="E111" s="274"/>
      <c r="F111" s="297" t="s">
        <v>1596</v>
      </c>
      <c r="G111" s="274"/>
      <c r="H111" s="274" t="s">
        <v>1630</v>
      </c>
      <c r="I111" s="274" t="s">
        <v>1592</v>
      </c>
      <c r="J111" s="274">
        <v>50</v>
      </c>
      <c r="K111" s="288"/>
    </row>
    <row r="112" s="1" customFormat="1" ht="15" customHeight="1">
      <c r="B112" s="299"/>
      <c r="C112" s="274" t="s">
        <v>1615</v>
      </c>
      <c r="D112" s="274"/>
      <c r="E112" s="274"/>
      <c r="F112" s="297" t="s">
        <v>1596</v>
      </c>
      <c r="G112" s="274"/>
      <c r="H112" s="274" t="s">
        <v>1630</v>
      </c>
      <c r="I112" s="274" t="s">
        <v>1592</v>
      </c>
      <c r="J112" s="274">
        <v>50</v>
      </c>
      <c r="K112" s="288"/>
    </row>
    <row r="113" s="1" customFormat="1" ht="15" customHeight="1">
      <c r="B113" s="299"/>
      <c r="C113" s="274" t="s">
        <v>53</v>
      </c>
      <c r="D113" s="274"/>
      <c r="E113" s="274"/>
      <c r="F113" s="297" t="s">
        <v>1590</v>
      </c>
      <c r="G113" s="274"/>
      <c r="H113" s="274" t="s">
        <v>1631</v>
      </c>
      <c r="I113" s="274" t="s">
        <v>1592</v>
      </c>
      <c r="J113" s="274">
        <v>20</v>
      </c>
      <c r="K113" s="288"/>
    </row>
    <row r="114" s="1" customFormat="1" ht="15" customHeight="1">
      <c r="B114" s="299"/>
      <c r="C114" s="274" t="s">
        <v>1632</v>
      </c>
      <c r="D114" s="274"/>
      <c r="E114" s="274"/>
      <c r="F114" s="297" t="s">
        <v>1590</v>
      </c>
      <c r="G114" s="274"/>
      <c r="H114" s="274" t="s">
        <v>1633</v>
      </c>
      <c r="I114" s="274" t="s">
        <v>1592</v>
      </c>
      <c r="J114" s="274">
        <v>120</v>
      </c>
      <c r="K114" s="288"/>
    </row>
    <row r="115" s="1" customFormat="1" ht="15" customHeight="1">
      <c r="B115" s="299"/>
      <c r="C115" s="274" t="s">
        <v>38</v>
      </c>
      <c r="D115" s="274"/>
      <c r="E115" s="274"/>
      <c r="F115" s="297" t="s">
        <v>1590</v>
      </c>
      <c r="G115" s="274"/>
      <c r="H115" s="274" t="s">
        <v>1634</v>
      </c>
      <c r="I115" s="274" t="s">
        <v>1625</v>
      </c>
      <c r="J115" s="274"/>
      <c r="K115" s="288"/>
    </row>
    <row r="116" s="1" customFormat="1" ht="15" customHeight="1">
      <c r="B116" s="299"/>
      <c r="C116" s="274" t="s">
        <v>48</v>
      </c>
      <c r="D116" s="274"/>
      <c r="E116" s="274"/>
      <c r="F116" s="297" t="s">
        <v>1590</v>
      </c>
      <c r="G116" s="274"/>
      <c r="H116" s="274" t="s">
        <v>1635</v>
      </c>
      <c r="I116" s="274" t="s">
        <v>1625</v>
      </c>
      <c r="J116" s="274"/>
      <c r="K116" s="288"/>
    </row>
    <row r="117" s="1" customFormat="1" ht="15" customHeight="1">
      <c r="B117" s="299"/>
      <c r="C117" s="274" t="s">
        <v>57</v>
      </c>
      <c r="D117" s="274"/>
      <c r="E117" s="274"/>
      <c r="F117" s="297" t="s">
        <v>1590</v>
      </c>
      <c r="G117" s="274"/>
      <c r="H117" s="274" t="s">
        <v>1636</v>
      </c>
      <c r="I117" s="274" t="s">
        <v>1637</v>
      </c>
      <c r="J117" s="274"/>
      <c r="K117" s="288"/>
    </row>
    <row r="118" s="1" customFormat="1" ht="15" customHeight="1">
      <c r="B118" s="302"/>
      <c r="C118" s="308"/>
      <c r="D118" s="308"/>
      <c r="E118" s="308"/>
      <c r="F118" s="308"/>
      <c r="G118" s="308"/>
      <c r="H118" s="308"/>
      <c r="I118" s="308"/>
      <c r="J118" s="308"/>
      <c r="K118" s="304"/>
    </row>
    <row r="119" s="1" customFormat="1" ht="18.75" customHeight="1">
      <c r="B119" s="309"/>
      <c r="C119" s="310"/>
      <c r="D119" s="310"/>
      <c r="E119" s="310"/>
      <c r="F119" s="311"/>
      <c r="G119" s="310"/>
      <c r="H119" s="310"/>
      <c r="I119" s="310"/>
      <c r="J119" s="310"/>
      <c r="K119" s="309"/>
    </row>
    <row r="120" s="1" customFormat="1" ht="18.75" customHeight="1">
      <c r="B120" s="282"/>
      <c r="C120" s="282"/>
      <c r="D120" s="282"/>
      <c r="E120" s="282"/>
      <c r="F120" s="282"/>
      <c r="G120" s="282"/>
      <c r="H120" s="282"/>
      <c r="I120" s="282"/>
      <c r="J120" s="282"/>
      <c r="K120" s="282"/>
    </row>
    <row r="121" s="1" customFormat="1" ht="7.5" customHeight="1">
      <c r="B121" s="312"/>
      <c r="C121" s="313"/>
      <c r="D121" s="313"/>
      <c r="E121" s="313"/>
      <c r="F121" s="313"/>
      <c r="G121" s="313"/>
      <c r="H121" s="313"/>
      <c r="I121" s="313"/>
      <c r="J121" s="313"/>
      <c r="K121" s="314"/>
    </row>
    <row r="122" s="1" customFormat="1" ht="45" customHeight="1">
      <c r="B122" s="315"/>
      <c r="C122" s="265" t="s">
        <v>1638</v>
      </c>
      <c r="D122" s="265"/>
      <c r="E122" s="265"/>
      <c r="F122" s="265"/>
      <c r="G122" s="265"/>
      <c r="H122" s="265"/>
      <c r="I122" s="265"/>
      <c r="J122" s="265"/>
      <c r="K122" s="316"/>
    </row>
    <row r="123" s="1" customFormat="1" ht="17.25" customHeight="1">
      <c r="B123" s="317"/>
      <c r="C123" s="289" t="s">
        <v>1584</v>
      </c>
      <c r="D123" s="289"/>
      <c r="E123" s="289"/>
      <c r="F123" s="289" t="s">
        <v>1585</v>
      </c>
      <c r="G123" s="290"/>
      <c r="H123" s="289" t="s">
        <v>54</v>
      </c>
      <c r="I123" s="289" t="s">
        <v>57</v>
      </c>
      <c r="J123" s="289" t="s">
        <v>1586</v>
      </c>
      <c r="K123" s="318"/>
    </row>
    <row r="124" s="1" customFormat="1" ht="17.25" customHeight="1">
      <c r="B124" s="317"/>
      <c r="C124" s="291" t="s">
        <v>1587</v>
      </c>
      <c r="D124" s="291"/>
      <c r="E124" s="291"/>
      <c r="F124" s="292" t="s">
        <v>1588</v>
      </c>
      <c r="G124" s="293"/>
      <c r="H124" s="291"/>
      <c r="I124" s="291"/>
      <c r="J124" s="291" t="s">
        <v>1589</v>
      </c>
      <c r="K124" s="318"/>
    </row>
    <row r="125" s="1" customFormat="1" ht="5.25" customHeight="1">
      <c r="B125" s="319"/>
      <c r="C125" s="294"/>
      <c r="D125" s="294"/>
      <c r="E125" s="294"/>
      <c r="F125" s="294"/>
      <c r="G125" s="320"/>
      <c r="H125" s="294"/>
      <c r="I125" s="294"/>
      <c r="J125" s="294"/>
      <c r="K125" s="321"/>
    </row>
    <row r="126" s="1" customFormat="1" ht="15" customHeight="1">
      <c r="B126" s="319"/>
      <c r="C126" s="274" t="s">
        <v>1593</v>
      </c>
      <c r="D126" s="296"/>
      <c r="E126" s="296"/>
      <c r="F126" s="297" t="s">
        <v>1590</v>
      </c>
      <c r="G126" s="274"/>
      <c r="H126" s="274" t="s">
        <v>1630</v>
      </c>
      <c r="I126" s="274" t="s">
        <v>1592</v>
      </c>
      <c r="J126" s="274">
        <v>120</v>
      </c>
      <c r="K126" s="322"/>
    </row>
    <row r="127" s="1" customFormat="1" ht="15" customHeight="1">
      <c r="B127" s="319"/>
      <c r="C127" s="274" t="s">
        <v>1639</v>
      </c>
      <c r="D127" s="274"/>
      <c r="E127" s="274"/>
      <c r="F127" s="297" t="s">
        <v>1590</v>
      </c>
      <c r="G127" s="274"/>
      <c r="H127" s="274" t="s">
        <v>1640</v>
      </c>
      <c r="I127" s="274" t="s">
        <v>1592</v>
      </c>
      <c r="J127" s="274" t="s">
        <v>1641</v>
      </c>
      <c r="K127" s="322"/>
    </row>
    <row r="128" s="1" customFormat="1" ht="15" customHeight="1">
      <c r="B128" s="319"/>
      <c r="C128" s="274" t="s">
        <v>1538</v>
      </c>
      <c r="D128" s="274"/>
      <c r="E128" s="274"/>
      <c r="F128" s="297" t="s">
        <v>1590</v>
      </c>
      <c r="G128" s="274"/>
      <c r="H128" s="274" t="s">
        <v>1642</v>
      </c>
      <c r="I128" s="274" t="s">
        <v>1592</v>
      </c>
      <c r="J128" s="274" t="s">
        <v>1641</v>
      </c>
      <c r="K128" s="322"/>
    </row>
    <row r="129" s="1" customFormat="1" ht="15" customHeight="1">
      <c r="B129" s="319"/>
      <c r="C129" s="274" t="s">
        <v>1601</v>
      </c>
      <c r="D129" s="274"/>
      <c r="E129" s="274"/>
      <c r="F129" s="297" t="s">
        <v>1596</v>
      </c>
      <c r="G129" s="274"/>
      <c r="H129" s="274" t="s">
        <v>1602</v>
      </c>
      <c r="I129" s="274" t="s">
        <v>1592</v>
      </c>
      <c r="J129" s="274">
        <v>15</v>
      </c>
      <c r="K129" s="322"/>
    </row>
    <row r="130" s="1" customFormat="1" ht="15" customHeight="1">
      <c r="B130" s="319"/>
      <c r="C130" s="300" t="s">
        <v>1603</v>
      </c>
      <c r="D130" s="300"/>
      <c r="E130" s="300"/>
      <c r="F130" s="301" t="s">
        <v>1596</v>
      </c>
      <c r="G130" s="300"/>
      <c r="H130" s="300" t="s">
        <v>1604</v>
      </c>
      <c r="I130" s="300" t="s">
        <v>1592</v>
      </c>
      <c r="J130" s="300">
        <v>15</v>
      </c>
      <c r="K130" s="322"/>
    </row>
    <row r="131" s="1" customFormat="1" ht="15" customHeight="1">
      <c r="B131" s="319"/>
      <c r="C131" s="300" t="s">
        <v>1605</v>
      </c>
      <c r="D131" s="300"/>
      <c r="E131" s="300"/>
      <c r="F131" s="301" t="s">
        <v>1596</v>
      </c>
      <c r="G131" s="300"/>
      <c r="H131" s="300" t="s">
        <v>1606</v>
      </c>
      <c r="I131" s="300" t="s">
        <v>1592</v>
      </c>
      <c r="J131" s="300">
        <v>20</v>
      </c>
      <c r="K131" s="322"/>
    </row>
    <row r="132" s="1" customFormat="1" ht="15" customHeight="1">
      <c r="B132" s="319"/>
      <c r="C132" s="300" t="s">
        <v>1607</v>
      </c>
      <c r="D132" s="300"/>
      <c r="E132" s="300"/>
      <c r="F132" s="301" t="s">
        <v>1596</v>
      </c>
      <c r="G132" s="300"/>
      <c r="H132" s="300" t="s">
        <v>1608</v>
      </c>
      <c r="I132" s="300" t="s">
        <v>1592</v>
      </c>
      <c r="J132" s="300">
        <v>20</v>
      </c>
      <c r="K132" s="322"/>
    </row>
    <row r="133" s="1" customFormat="1" ht="15" customHeight="1">
      <c r="B133" s="319"/>
      <c r="C133" s="274" t="s">
        <v>1595</v>
      </c>
      <c r="D133" s="274"/>
      <c r="E133" s="274"/>
      <c r="F133" s="297" t="s">
        <v>1596</v>
      </c>
      <c r="G133" s="274"/>
      <c r="H133" s="274" t="s">
        <v>1630</v>
      </c>
      <c r="I133" s="274" t="s">
        <v>1592</v>
      </c>
      <c r="J133" s="274">
        <v>50</v>
      </c>
      <c r="K133" s="322"/>
    </row>
    <row r="134" s="1" customFormat="1" ht="15" customHeight="1">
      <c r="B134" s="319"/>
      <c r="C134" s="274" t="s">
        <v>1609</v>
      </c>
      <c r="D134" s="274"/>
      <c r="E134" s="274"/>
      <c r="F134" s="297" t="s">
        <v>1596</v>
      </c>
      <c r="G134" s="274"/>
      <c r="H134" s="274" t="s">
        <v>1630</v>
      </c>
      <c r="I134" s="274" t="s">
        <v>1592</v>
      </c>
      <c r="J134" s="274">
        <v>50</v>
      </c>
      <c r="K134" s="322"/>
    </row>
    <row r="135" s="1" customFormat="1" ht="15" customHeight="1">
      <c r="B135" s="319"/>
      <c r="C135" s="274" t="s">
        <v>1615</v>
      </c>
      <c r="D135" s="274"/>
      <c r="E135" s="274"/>
      <c r="F135" s="297" t="s">
        <v>1596</v>
      </c>
      <c r="G135" s="274"/>
      <c r="H135" s="274" t="s">
        <v>1630</v>
      </c>
      <c r="I135" s="274" t="s">
        <v>1592</v>
      </c>
      <c r="J135" s="274">
        <v>50</v>
      </c>
      <c r="K135" s="322"/>
    </row>
    <row r="136" s="1" customFormat="1" ht="15" customHeight="1">
      <c r="B136" s="319"/>
      <c r="C136" s="274" t="s">
        <v>1617</v>
      </c>
      <c r="D136" s="274"/>
      <c r="E136" s="274"/>
      <c r="F136" s="297" t="s">
        <v>1596</v>
      </c>
      <c r="G136" s="274"/>
      <c r="H136" s="274" t="s">
        <v>1630</v>
      </c>
      <c r="I136" s="274" t="s">
        <v>1592</v>
      </c>
      <c r="J136" s="274">
        <v>50</v>
      </c>
      <c r="K136" s="322"/>
    </row>
    <row r="137" s="1" customFormat="1" ht="15" customHeight="1">
      <c r="B137" s="319"/>
      <c r="C137" s="274" t="s">
        <v>1618</v>
      </c>
      <c r="D137" s="274"/>
      <c r="E137" s="274"/>
      <c r="F137" s="297" t="s">
        <v>1596</v>
      </c>
      <c r="G137" s="274"/>
      <c r="H137" s="274" t="s">
        <v>1643</v>
      </c>
      <c r="I137" s="274" t="s">
        <v>1592</v>
      </c>
      <c r="J137" s="274">
        <v>255</v>
      </c>
      <c r="K137" s="322"/>
    </row>
    <row r="138" s="1" customFormat="1" ht="15" customHeight="1">
      <c r="B138" s="319"/>
      <c r="C138" s="274" t="s">
        <v>1620</v>
      </c>
      <c r="D138" s="274"/>
      <c r="E138" s="274"/>
      <c r="F138" s="297" t="s">
        <v>1590</v>
      </c>
      <c r="G138" s="274"/>
      <c r="H138" s="274" t="s">
        <v>1644</v>
      </c>
      <c r="I138" s="274" t="s">
        <v>1622</v>
      </c>
      <c r="J138" s="274"/>
      <c r="K138" s="322"/>
    </row>
    <row r="139" s="1" customFormat="1" ht="15" customHeight="1">
      <c r="B139" s="319"/>
      <c r="C139" s="274" t="s">
        <v>1623</v>
      </c>
      <c r="D139" s="274"/>
      <c r="E139" s="274"/>
      <c r="F139" s="297" t="s">
        <v>1590</v>
      </c>
      <c r="G139" s="274"/>
      <c r="H139" s="274" t="s">
        <v>1645</v>
      </c>
      <c r="I139" s="274" t="s">
        <v>1625</v>
      </c>
      <c r="J139" s="274"/>
      <c r="K139" s="322"/>
    </row>
    <row r="140" s="1" customFormat="1" ht="15" customHeight="1">
      <c r="B140" s="319"/>
      <c r="C140" s="274" t="s">
        <v>1626</v>
      </c>
      <c r="D140" s="274"/>
      <c r="E140" s="274"/>
      <c r="F140" s="297" t="s">
        <v>1590</v>
      </c>
      <c r="G140" s="274"/>
      <c r="H140" s="274" t="s">
        <v>1626</v>
      </c>
      <c r="I140" s="274" t="s">
        <v>1625</v>
      </c>
      <c r="J140" s="274"/>
      <c r="K140" s="322"/>
    </row>
    <row r="141" s="1" customFormat="1" ht="15" customHeight="1">
      <c r="B141" s="319"/>
      <c r="C141" s="274" t="s">
        <v>38</v>
      </c>
      <c r="D141" s="274"/>
      <c r="E141" s="274"/>
      <c r="F141" s="297" t="s">
        <v>1590</v>
      </c>
      <c r="G141" s="274"/>
      <c r="H141" s="274" t="s">
        <v>1646</v>
      </c>
      <c r="I141" s="274" t="s">
        <v>1625</v>
      </c>
      <c r="J141" s="274"/>
      <c r="K141" s="322"/>
    </row>
    <row r="142" s="1" customFormat="1" ht="15" customHeight="1">
      <c r="B142" s="319"/>
      <c r="C142" s="274" t="s">
        <v>1647</v>
      </c>
      <c r="D142" s="274"/>
      <c r="E142" s="274"/>
      <c r="F142" s="297" t="s">
        <v>1590</v>
      </c>
      <c r="G142" s="274"/>
      <c r="H142" s="274" t="s">
        <v>1648</v>
      </c>
      <c r="I142" s="274" t="s">
        <v>1625</v>
      </c>
      <c r="J142" s="274"/>
      <c r="K142" s="322"/>
    </row>
    <row r="143" s="1" customFormat="1" ht="15" customHeight="1">
      <c r="B143" s="323"/>
      <c r="C143" s="324"/>
      <c r="D143" s="324"/>
      <c r="E143" s="324"/>
      <c r="F143" s="324"/>
      <c r="G143" s="324"/>
      <c r="H143" s="324"/>
      <c r="I143" s="324"/>
      <c r="J143" s="324"/>
      <c r="K143" s="325"/>
    </row>
    <row r="144" s="1" customFormat="1" ht="18.75" customHeight="1">
      <c r="B144" s="310"/>
      <c r="C144" s="310"/>
      <c r="D144" s="310"/>
      <c r="E144" s="310"/>
      <c r="F144" s="311"/>
      <c r="G144" s="310"/>
      <c r="H144" s="310"/>
      <c r="I144" s="310"/>
      <c r="J144" s="310"/>
      <c r="K144" s="310"/>
    </row>
    <row r="145" s="1" customFormat="1" ht="18.75" customHeight="1">
      <c r="B145" s="282"/>
      <c r="C145" s="282"/>
      <c r="D145" s="282"/>
      <c r="E145" s="282"/>
      <c r="F145" s="282"/>
      <c r="G145" s="282"/>
      <c r="H145" s="282"/>
      <c r="I145" s="282"/>
      <c r="J145" s="282"/>
      <c r="K145" s="282"/>
    </row>
    <row r="146" s="1" customFormat="1" ht="7.5" customHeight="1">
      <c r="B146" s="283"/>
      <c r="C146" s="284"/>
      <c r="D146" s="284"/>
      <c r="E146" s="284"/>
      <c r="F146" s="284"/>
      <c r="G146" s="284"/>
      <c r="H146" s="284"/>
      <c r="I146" s="284"/>
      <c r="J146" s="284"/>
      <c r="K146" s="285"/>
    </row>
    <row r="147" s="1" customFormat="1" ht="45" customHeight="1">
      <c r="B147" s="286"/>
      <c r="C147" s="287" t="s">
        <v>1649</v>
      </c>
      <c r="D147" s="287"/>
      <c r="E147" s="287"/>
      <c r="F147" s="287"/>
      <c r="G147" s="287"/>
      <c r="H147" s="287"/>
      <c r="I147" s="287"/>
      <c r="J147" s="287"/>
      <c r="K147" s="288"/>
    </row>
    <row r="148" s="1" customFormat="1" ht="17.25" customHeight="1">
      <c r="B148" s="286"/>
      <c r="C148" s="289" t="s">
        <v>1584</v>
      </c>
      <c r="D148" s="289"/>
      <c r="E148" s="289"/>
      <c r="F148" s="289" t="s">
        <v>1585</v>
      </c>
      <c r="G148" s="290"/>
      <c r="H148" s="289" t="s">
        <v>54</v>
      </c>
      <c r="I148" s="289" t="s">
        <v>57</v>
      </c>
      <c r="J148" s="289" t="s">
        <v>1586</v>
      </c>
      <c r="K148" s="288"/>
    </row>
    <row r="149" s="1" customFormat="1" ht="17.25" customHeight="1">
      <c r="B149" s="286"/>
      <c r="C149" s="291" t="s">
        <v>1587</v>
      </c>
      <c r="D149" s="291"/>
      <c r="E149" s="291"/>
      <c r="F149" s="292" t="s">
        <v>1588</v>
      </c>
      <c r="G149" s="293"/>
      <c r="H149" s="291"/>
      <c r="I149" s="291"/>
      <c r="J149" s="291" t="s">
        <v>1589</v>
      </c>
      <c r="K149" s="288"/>
    </row>
    <row r="150" s="1" customFormat="1" ht="5.25" customHeight="1">
      <c r="B150" s="299"/>
      <c r="C150" s="294"/>
      <c r="D150" s="294"/>
      <c r="E150" s="294"/>
      <c r="F150" s="294"/>
      <c r="G150" s="295"/>
      <c r="H150" s="294"/>
      <c r="I150" s="294"/>
      <c r="J150" s="294"/>
      <c r="K150" s="322"/>
    </row>
    <row r="151" s="1" customFormat="1" ht="15" customHeight="1">
      <c r="B151" s="299"/>
      <c r="C151" s="326" t="s">
        <v>1593</v>
      </c>
      <c r="D151" s="274"/>
      <c r="E151" s="274"/>
      <c r="F151" s="327" t="s">
        <v>1590</v>
      </c>
      <c r="G151" s="274"/>
      <c r="H151" s="326" t="s">
        <v>1630</v>
      </c>
      <c r="I151" s="326" t="s">
        <v>1592</v>
      </c>
      <c r="J151" s="326">
        <v>120</v>
      </c>
      <c r="K151" s="322"/>
    </row>
    <row r="152" s="1" customFormat="1" ht="15" customHeight="1">
      <c r="B152" s="299"/>
      <c r="C152" s="326" t="s">
        <v>1639</v>
      </c>
      <c r="D152" s="274"/>
      <c r="E152" s="274"/>
      <c r="F152" s="327" t="s">
        <v>1590</v>
      </c>
      <c r="G152" s="274"/>
      <c r="H152" s="326" t="s">
        <v>1650</v>
      </c>
      <c r="I152" s="326" t="s">
        <v>1592</v>
      </c>
      <c r="J152" s="326" t="s">
        <v>1641</v>
      </c>
      <c r="K152" s="322"/>
    </row>
    <row r="153" s="1" customFormat="1" ht="15" customHeight="1">
      <c r="B153" s="299"/>
      <c r="C153" s="326" t="s">
        <v>1538</v>
      </c>
      <c r="D153" s="274"/>
      <c r="E153" s="274"/>
      <c r="F153" s="327" t="s">
        <v>1590</v>
      </c>
      <c r="G153" s="274"/>
      <c r="H153" s="326" t="s">
        <v>1651</v>
      </c>
      <c r="I153" s="326" t="s">
        <v>1592</v>
      </c>
      <c r="J153" s="326" t="s">
        <v>1641</v>
      </c>
      <c r="K153" s="322"/>
    </row>
    <row r="154" s="1" customFormat="1" ht="15" customHeight="1">
      <c r="B154" s="299"/>
      <c r="C154" s="326" t="s">
        <v>1595</v>
      </c>
      <c r="D154" s="274"/>
      <c r="E154" s="274"/>
      <c r="F154" s="327" t="s">
        <v>1596</v>
      </c>
      <c r="G154" s="274"/>
      <c r="H154" s="326" t="s">
        <v>1630</v>
      </c>
      <c r="I154" s="326" t="s">
        <v>1592</v>
      </c>
      <c r="J154" s="326">
        <v>50</v>
      </c>
      <c r="K154" s="322"/>
    </row>
    <row r="155" s="1" customFormat="1" ht="15" customHeight="1">
      <c r="B155" s="299"/>
      <c r="C155" s="326" t="s">
        <v>1598</v>
      </c>
      <c r="D155" s="274"/>
      <c r="E155" s="274"/>
      <c r="F155" s="327" t="s">
        <v>1590</v>
      </c>
      <c r="G155" s="274"/>
      <c r="H155" s="326" t="s">
        <v>1630</v>
      </c>
      <c r="I155" s="326" t="s">
        <v>1600</v>
      </c>
      <c r="J155" s="326"/>
      <c r="K155" s="322"/>
    </row>
    <row r="156" s="1" customFormat="1" ht="15" customHeight="1">
      <c r="B156" s="299"/>
      <c r="C156" s="326" t="s">
        <v>1609</v>
      </c>
      <c r="D156" s="274"/>
      <c r="E156" s="274"/>
      <c r="F156" s="327" t="s">
        <v>1596</v>
      </c>
      <c r="G156" s="274"/>
      <c r="H156" s="326" t="s">
        <v>1630</v>
      </c>
      <c r="I156" s="326" t="s">
        <v>1592</v>
      </c>
      <c r="J156" s="326">
        <v>50</v>
      </c>
      <c r="K156" s="322"/>
    </row>
    <row r="157" s="1" customFormat="1" ht="15" customHeight="1">
      <c r="B157" s="299"/>
      <c r="C157" s="326" t="s">
        <v>1617</v>
      </c>
      <c r="D157" s="274"/>
      <c r="E157" s="274"/>
      <c r="F157" s="327" t="s">
        <v>1596</v>
      </c>
      <c r="G157" s="274"/>
      <c r="H157" s="326" t="s">
        <v>1630</v>
      </c>
      <c r="I157" s="326" t="s">
        <v>1592</v>
      </c>
      <c r="J157" s="326">
        <v>50</v>
      </c>
      <c r="K157" s="322"/>
    </row>
    <row r="158" s="1" customFormat="1" ht="15" customHeight="1">
      <c r="B158" s="299"/>
      <c r="C158" s="326" t="s">
        <v>1615</v>
      </c>
      <c r="D158" s="274"/>
      <c r="E158" s="274"/>
      <c r="F158" s="327" t="s">
        <v>1596</v>
      </c>
      <c r="G158" s="274"/>
      <c r="H158" s="326" t="s">
        <v>1630</v>
      </c>
      <c r="I158" s="326" t="s">
        <v>1592</v>
      </c>
      <c r="J158" s="326">
        <v>50</v>
      </c>
      <c r="K158" s="322"/>
    </row>
    <row r="159" s="1" customFormat="1" ht="15" customHeight="1">
      <c r="B159" s="299"/>
      <c r="C159" s="326" t="s">
        <v>93</v>
      </c>
      <c r="D159" s="274"/>
      <c r="E159" s="274"/>
      <c r="F159" s="327" t="s">
        <v>1590</v>
      </c>
      <c r="G159" s="274"/>
      <c r="H159" s="326" t="s">
        <v>1652</v>
      </c>
      <c r="I159" s="326" t="s">
        <v>1592</v>
      </c>
      <c r="J159" s="326" t="s">
        <v>1653</v>
      </c>
      <c r="K159" s="322"/>
    </row>
    <row r="160" s="1" customFormat="1" ht="15" customHeight="1">
      <c r="B160" s="299"/>
      <c r="C160" s="326" t="s">
        <v>1654</v>
      </c>
      <c r="D160" s="274"/>
      <c r="E160" s="274"/>
      <c r="F160" s="327" t="s">
        <v>1590</v>
      </c>
      <c r="G160" s="274"/>
      <c r="H160" s="326" t="s">
        <v>1655</v>
      </c>
      <c r="I160" s="326" t="s">
        <v>1625</v>
      </c>
      <c r="J160" s="326"/>
      <c r="K160" s="322"/>
    </row>
    <row r="161" s="1" customFormat="1" ht="15" customHeight="1">
      <c r="B161" s="328"/>
      <c r="C161" s="308"/>
      <c r="D161" s="308"/>
      <c r="E161" s="308"/>
      <c r="F161" s="308"/>
      <c r="G161" s="308"/>
      <c r="H161" s="308"/>
      <c r="I161" s="308"/>
      <c r="J161" s="308"/>
      <c r="K161" s="329"/>
    </row>
    <row r="162" s="1" customFormat="1" ht="18.75" customHeight="1">
      <c r="B162" s="310"/>
      <c r="C162" s="320"/>
      <c r="D162" s="320"/>
      <c r="E162" s="320"/>
      <c r="F162" s="330"/>
      <c r="G162" s="320"/>
      <c r="H162" s="320"/>
      <c r="I162" s="320"/>
      <c r="J162" s="320"/>
      <c r="K162" s="310"/>
    </row>
    <row r="163" s="1" customFormat="1" ht="18.75" customHeight="1">
      <c r="B163" s="282"/>
      <c r="C163" s="282"/>
      <c r="D163" s="282"/>
      <c r="E163" s="282"/>
      <c r="F163" s="282"/>
      <c r="G163" s="282"/>
      <c r="H163" s="282"/>
      <c r="I163" s="282"/>
      <c r="J163" s="282"/>
      <c r="K163" s="282"/>
    </row>
    <row r="164" s="1" customFormat="1" ht="7.5" customHeight="1">
      <c r="B164" s="261"/>
      <c r="C164" s="262"/>
      <c r="D164" s="262"/>
      <c r="E164" s="262"/>
      <c r="F164" s="262"/>
      <c r="G164" s="262"/>
      <c r="H164" s="262"/>
      <c r="I164" s="262"/>
      <c r="J164" s="262"/>
      <c r="K164" s="263"/>
    </row>
    <row r="165" s="1" customFormat="1" ht="45" customHeight="1">
      <c r="B165" s="264"/>
      <c r="C165" s="265" t="s">
        <v>1656</v>
      </c>
      <c r="D165" s="265"/>
      <c r="E165" s="265"/>
      <c r="F165" s="265"/>
      <c r="G165" s="265"/>
      <c r="H165" s="265"/>
      <c r="I165" s="265"/>
      <c r="J165" s="265"/>
      <c r="K165" s="266"/>
    </row>
    <row r="166" s="1" customFormat="1" ht="17.25" customHeight="1">
      <c r="B166" s="264"/>
      <c r="C166" s="289" t="s">
        <v>1584</v>
      </c>
      <c r="D166" s="289"/>
      <c r="E166" s="289"/>
      <c r="F166" s="289" t="s">
        <v>1585</v>
      </c>
      <c r="G166" s="331"/>
      <c r="H166" s="332" t="s">
        <v>54</v>
      </c>
      <c r="I166" s="332" t="s">
        <v>57</v>
      </c>
      <c r="J166" s="289" t="s">
        <v>1586</v>
      </c>
      <c r="K166" s="266"/>
    </row>
    <row r="167" s="1" customFormat="1" ht="17.25" customHeight="1">
      <c r="B167" s="267"/>
      <c r="C167" s="291" t="s">
        <v>1587</v>
      </c>
      <c r="D167" s="291"/>
      <c r="E167" s="291"/>
      <c r="F167" s="292" t="s">
        <v>1588</v>
      </c>
      <c r="G167" s="333"/>
      <c r="H167" s="334"/>
      <c r="I167" s="334"/>
      <c r="J167" s="291" t="s">
        <v>1589</v>
      </c>
      <c r="K167" s="269"/>
    </row>
    <row r="168" s="1" customFormat="1" ht="5.25" customHeight="1">
      <c r="B168" s="299"/>
      <c r="C168" s="294"/>
      <c r="D168" s="294"/>
      <c r="E168" s="294"/>
      <c r="F168" s="294"/>
      <c r="G168" s="295"/>
      <c r="H168" s="294"/>
      <c r="I168" s="294"/>
      <c r="J168" s="294"/>
      <c r="K168" s="322"/>
    </row>
    <row r="169" s="1" customFormat="1" ht="15" customHeight="1">
      <c r="B169" s="299"/>
      <c r="C169" s="274" t="s">
        <v>1593</v>
      </c>
      <c r="D169" s="274"/>
      <c r="E169" s="274"/>
      <c r="F169" s="297" t="s">
        <v>1590</v>
      </c>
      <c r="G169" s="274"/>
      <c r="H169" s="274" t="s">
        <v>1630</v>
      </c>
      <c r="I169" s="274" t="s">
        <v>1592</v>
      </c>
      <c r="J169" s="274">
        <v>120</v>
      </c>
      <c r="K169" s="322"/>
    </row>
    <row r="170" s="1" customFormat="1" ht="15" customHeight="1">
      <c r="B170" s="299"/>
      <c r="C170" s="274" t="s">
        <v>1639</v>
      </c>
      <c r="D170" s="274"/>
      <c r="E170" s="274"/>
      <c r="F170" s="297" t="s">
        <v>1590</v>
      </c>
      <c r="G170" s="274"/>
      <c r="H170" s="274" t="s">
        <v>1640</v>
      </c>
      <c r="I170" s="274" t="s">
        <v>1592</v>
      </c>
      <c r="J170" s="274" t="s">
        <v>1641</v>
      </c>
      <c r="K170" s="322"/>
    </row>
    <row r="171" s="1" customFormat="1" ht="15" customHeight="1">
      <c r="B171" s="299"/>
      <c r="C171" s="274" t="s">
        <v>1538</v>
      </c>
      <c r="D171" s="274"/>
      <c r="E171" s="274"/>
      <c r="F171" s="297" t="s">
        <v>1590</v>
      </c>
      <c r="G171" s="274"/>
      <c r="H171" s="274" t="s">
        <v>1657</v>
      </c>
      <c r="I171" s="274" t="s">
        <v>1592</v>
      </c>
      <c r="J171" s="274" t="s">
        <v>1641</v>
      </c>
      <c r="K171" s="322"/>
    </row>
    <row r="172" s="1" customFormat="1" ht="15" customHeight="1">
      <c r="B172" s="299"/>
      <c r="C172" s="274" t="s">
        <v>1595</v>
      </c>
      <c r="D172" s="274"/>
      <c r="E172" s="274"/>
      <c r="F172" s="297" t="s">
        <v>1596</v>
      </c>
      <c r="G172" s="274"/>
      <c r="H172" s="274" t="s">
        <v>1657</v>
      </c>
      <c r="I172" s="274" t="s">
        <v>1592</v>
      </c>
      <c r="J172" s="274">
        <v>50</v>
      </c>
      <c r="K172" s="322"/>
    </row>
    <row r="173" s="1" customFormat="1" ht="15" customHeight="1">
      <c r="B173" s="299"/>
      <c r="C173" s="274" t="s">
        <v>1598</v>
      </c>
      <c r="D173" s="274"/>
      <c r="E173" s="274"/>
      <c r="F173" s="297" t="s">
        <v>1590</v>
      </c>
      <c r="G173" s="274"/>
      <c r="H173" s="274" t="s">
        <v>1657</v>
      </c>
      <c r="I173" s="274" t="s">
        <v>1600</v>
      </c>
      <c r="J173" s="274"/>
      <c r="K173" s="322"/>
    </row>
    <row r="174" s="1" customFormat="1" ht="15" customHeight="1">
      <c r="B174" s="299"/>
      <c r="C174" s="274" t="s">
        <v>1609</v>
      </c>
      <c r="D174" s="274"/>
      <c r="E174" s="274"/>
      <c r="F174" s="297" t="s">
        <v>1596</v>
      </c>
      <c r="G174" s="274"/>
      <c r="H174" s="274" t="s">
        <v>1657</v>
      </c>
      <c r="I174" s="274" t="s">
        <v>1592</v>
      </c>
      <c r="J174" s="274">
        <v>50</v>
      </c>
      <c r="K174" s="322"/>
    </row>
    <row r="175" s="1" customFormat="1" ht="15" customHeight="1">
      <c r="B175" s="299"/>
      <c r="C175" s="274" t="s">
        <v>1617</v>
      </c>
      <c r="D175" s="274"/>
      <c r="E175" s="274"/>
      <c r="F175" s="297" t="s">
        <v>1596</v>
      </c>
      <c r="G175" s="274"/>
      <c r="H175" s="274" t="s">
        <v>1657</v>
      </c>
      <c r="I175" s="274" t="s">
        <v>1592</v>
      </c>
      <c r="J175" s="274">
        <v>50</v>
      </c>
      <c r="K175" s="322"/>
    </row>
    <row r="176" s="1" customFormat="1" ht="15" customHeight="1">
      <c r="B176" s="299"/>
      <c r="C176" s="274" t="s">
        <v>1615</v>
      </c>
      <c r="D176" s="274"/>
      <c r="E176" s="274"/>
      <c r="F176" s="297" t="s">
        <v>1596</v>
      </c>
      <c r="G176" s="274"/>
      <c r="H176" s="274" t="s">
        <v>1657</v>
      </c>
      <c r="I176" s="274" t="s">
        <v>1592</v>
      </c>
      <c r="J176" s="274">
        <v>50</v>
      </c>
      <c r="K176" s="322"/>
    </row>
    <row r="177" s="1" customFormat="1" ht="15" customHeight="1">
      <c r="B177" s="299"/>
      <c r="C177" s="274" t="s">
        <v>120</v>
      </c>
      <c r="D177" s="274"/>
      <c r="E177" s="274"/>
      <c r="F177" s="297" t="s">
        <v>1590</v>
      </c>
      <c r="G177" s="274"/>
      <c r="H177" s="274" t="s">
        <v>1658</v>
      </c>
      <c r="I177" s="274" t="s">
        <v>1659</v>
      </c>
      <c r="J177" s="274"/>
      <c r="K177" s="322"/>
    </row>
    <row r="178" s="1" customFormat="1" ht="15" customHeight="1">
      <c r="B178" s="299"/>
      <c r="C178" s="274" t="s">
        <v>57</v>
      </c>
      <c r="D178" s="274"/>
      <c r="E178" s="274"/>
      <c r="F178" s="297" t="s">
        <v>1590</v>
      </c>
      <c r="G178" s="274"/>
      <c r="H178" s="274" t="s">
        <v>1660</v>
      </c>
      <c r="I178" s="274" t="s">
        <v>1661</v>
      </c>
      <c r="J178" s="274">
        <v>1</v>
      </c>
      <c r="K178" s="322"/>
    </row>
    <row r="179" s="1" customFormat="1" ht="15" customHeight="1">
      <c r="B179" s="299"/>
      <c r="C179" s="274" t="s">
        <v>53</v>
      </c>
      <c r="D179" s="274"/>
      <c r="E179" s="274"/>
      <c r="F179" s="297" t="s">
        <v>1590</v>
      </c>
      <c r="G179" s="274"/>
      <c r="H179" s="274" t="s">
        <v>1662</v>
      </c>
      <c r="I179" s="274" t="s">
        <v>1592</v>
      </c>
      <c r="J179" s="274">
        <v>20</v>
      </c>
      <c r="K179" s="322"/>
    </row>
    <row r="180" s="1" customFormat="1" ht="15" customHeight="1">
      <c r="B180" s="299"/>
      <c r="C180" s="274" t="s">
        <v>54</v>
      </c>
      <c r="D180" s="274"/>
      <c r="E180" s="274"/>
      <c r="F180" s="297" t="s">
        <v>1590</v>
      </c>
      <c r="G180" s="274"/>
      <c r="H180" s="274" t="s">
        <v>1663</v>
      </c>
      <c r="I180" s="274" t="s">
        <v>1592</v>
      </c>
      <c r="J180" s="274">
        <v>255</v>
      </c>
      <c r="K180" s="322"/>
    </row>
    <row r="181" s="1" customFormat="1" ht="15" customHeight="1">
      <c r="B181" s="299"/>
      <c r="C181" s="274" t="s">
        <v>121</v>
      </c>
      <c r="D181" s="274"/>
      <c r="E181" s="274"/>
      <c r="F181" s="297" t="s">
        <v>1590</v>
      </c>
      <c r="G181" s="274"/>
      <c r="H181" s="274" t="s">
        <v>1554</v>
      </c>
      <c r="I181" s="274" t="s">
        <v>1592</v>
      </c>
      <c r="J181" s="274">
        <v>10</v>
      </c>
      <c r="K181" s="322"/>
    </row>
    <row r="182" s="1" customFormat="1" ht="15" customHeight="1">
      <c r="B182" s="299"/>
      <c r="C182" s="274" t="s">
        <v>122</v>
      </c>
      <c r="D182" s="274"/>
      <c r="E182" s="274"/>
      <c r="F182" s="297" t="s">
        <v>1590</v>
      </c>
      <c r="G182" s="274"/>
      <c r="H182" s="274" t="s">
        <v>1664</v>
      </c>
      <c r="I182" s="274" t="s">
        <v>1625</v>
      </c>
      <c r="J182" s="274"/>
      <c r="K182" s="322"/>
    </row>
    <row r="183" s="1" customFormat="1" ht="15" customHeight="1">
      <c r="B183" s="299"/>
      <c r="C183" s="274" t="s">
        <v>1665</v>
      </c>
      <c r="D183" s="274"/>
      <c r="E183" s="274"/>
      <c r="F183" s="297" t="s">
        <v>1590</v>
      </c>
      <c r="G183" s="274"/>
      <c r="H183" s="274" t="s">
        <v>1666</v>
      </c>
      <c r="I183" s="274" t="s">
        <v>1625</v>
      </c>
      <c r="J183" s="274"/>
      <c r="K183" s="322"/>
    </row>
    <row r="184" s="1" customFormat="1" ht="15" customHeight="1">
      <c r="B184" s="299"/>
      <c r="C184" s="274" t="s">
        <v>1654</v>
      </c>
      <c r="D184" s="274"/>
      <c r="E184" s="274"/>
      <c r="F184" s="297" t="s">
        <v>1590</v>
      </c>
      <c r="G184" s="274"/>
      <c r="H184" s="274" t="s">
        <v>1667</v>
      </c>
      <c r="I184" s="274" t="s">
        <v>1625</v>
      </c>
      <c r="J184" s="274"/>
      <c r="K184" s="322"/>
    </row>
    <row r="185" s="1" customFormat="1" ht="15" customHeight="1">
      <c r="B185" s="299"/>
      <c r="C185" s="274" t="s">
        <v>124</v>
      </c>
      <c r="D185" s="274"/>
      <c r="E185" s="274"/>
      <c r="F185" s="297" t="s">
        <v>1596</v>
      </c>
      <c r="G185" s="274"/>
      <c r="H185" s="274" t="s">
        <v>1668</v>
      </c>
      <c r="I185" s="274" t="s">
        <v>1592</v>
      </c>
      <c r="J185" s="274">
        <v>50</v>
      </c>
      <c r="K185" s="322"/>
    </row>
    <row r="186" s="1" customFormat="1" ht="15" customHeight="1">
      <c r="B186" s="299"/>
      <c r="C186" s="274" t="s">
        <v>1669</v>
      </c>
      <c r="D186" s="274"/>
      <c r="E186" s="274"/>
      <c r="F186" s="297" t="s">
        <v>1596</v>
      </c>
      <c r="G186" s="274"/>
      <c r="H186" s="274" t="s">
        <v>1670</v>
      </c>
      <c r="I186" s="274" t="s">
        <v>1671</v>
      </c>
      <c r="J186" s="274"/>
      <c r="K186" s="322"/>
    </row>
    <row r="187" s="1" customFormat="1" ht="15" customHeight="1">
      <c r="B187" s="299"/>
      <c r="C187" s="274" t="s">
        <v>1672</v>
      </c>
      <c r="D187" s="274"/>
      <c r="E187" s="274"/>
      <c r="F187" s="297" t="s">
        <v>1596</v>
      </c>
      <c r="G187" s="274"/>
      <c r="H187" s="274" t="s">
        <v>1673</v>
      </c>
      <c r="I187" s="274" t="s">
        <v>1671</v>
      </c>
      <c r="J187" s="274"/>
      <c r="K187" s="322"/>
    </row>
    <row r="188" s="1" customFormat="1" ht="15" customHeight="1">
      <c r="B188" s="299"/>
      <c r="C188" s="274" t="s">
        <v>1674</v>
      </c>
      <c r="D188" s="274"/>
      <c r="E188" s="274"/>
      <c r="F188" s="297" t="s">
        <v>1596</v>
      </c>
      <c r="G188" s="274"/>
      <c r="H188" s="274" t="s">
        <v>1675</v>
      </c>
      <c r="I188" s="274" t="s">
        <v>1671</v>
      </c>
      <c r="J188" s="274"/>
      <c r="K188" s="322"/>
    </row>
    <row r="189" s="1" customFormat="1" ht="15" customHeight="1">
      <c r="B189" s="299"/>
      <c r="C189" s="335" t="s">
        <v>1676</v>
      </c>
      <c r="D189" s="274"/>
      <c r="E189" s="274"/>
      <c r="F189" s="297" t="s">
        <v>1596</v>
      </c>
      <c r="G189" s="274"/>
      <c r="H189" s="274" t="s">
        <v>1677</v>
      </c>
      <c r="I189" s="274" t="s">
        <v>1678</v>
      </c>
      <c r="J189" s="336" t="s">
        <v>1679</v>
      </c>
      <c r="K189" s="322"/>
    </row>
    <row r="190" s="1" customFormat="1" ht="15" customHeight="1">
      <c r="B190" s="299"/>
      <c r="C190" s="335" t="s">
        <v>42</v>
      </c>
      <c r="D190" s="274"/>
      <c r="E190" s="274"/>
      <c r="F190" s="297" t="s">
        <v>1590</v>
      </c>
      <c r="G190" s="274"/>
      <c r="H190" s="271" t="s">
        <v>1680</v>
      </c>
      <c r="I190" s="274" t="s">
        <v>1681</v>
      </c>
      <c r="J190" s="274"/>
      <c r="K190" s="322"/>
    </row>
    <row r="191" s="1" customFormat="1" ht="15" customHeight="1">
      <c r="B191" s="299"/>
      <c r="C191" s="335" t="s">
        <v>1682</v>
      </c>
      <c r="D191" s="274"/>
      <c r="E191" s="274"/>
      <c r="F191" s="297" t="s">
        <v>1590</v>
      </c>
      <c r="G191" s="274"/>
      <c r="H191" s="274" t="s">
        <v>1683</v>
      </c>
      <c r="I191" s="274" t="s">
        <v>1625</v>
      </c>
      <c r="J191" s="274"/>
      <c r="K191" s="322"/>
    </row>
    <row r="192" s="1" customFormat="1" ht="15" customHeight="1">
      <c r="B192" s="299"/>
      <c r="C192" s="335" t="s">
        <v>1684</v>
      </c>
      <c r="D192" s="274"/>
      <c r="E192" s="274"/>
      <c r="F192" s="297" t="s">
        <v>1590</v>
      </c>
      <c r="G192" s="274"/>
      <c r="H192" s="274" t="s">
        <v>1685</v>
      </c>
      <c r="I192" s="274" t="s">
        <v>1625</v>
      </c>
      <c r="J192" s="274"/>
      <c r="K192" s="322"/>
    </row>
    <row r="193" s="1" customFormat="1" ht="15" customHeight="1">
      <c r="B193" s="299"/>
      <c r="C193" s="335" t="s">
        <v>1686</v>
      </c>
      <c r="D193" s="274"/>
      <c r="E193" s="274"/>
      <c r="F193" s="297" t="s">
        <v>1596</v>
      </c>
      <c r="G193" s="274"/>
      <c r="H193" s="274" t="s">
        <v>1687</v>
      </c>
      <c r="I193" s="274" t="s">
        <v>1625</v>
      </c>
      <c r="J193" s="274"/>
      <c r="K193" s="322"/>
    </row>
    <row r="194" s="1" customFormat="1" ht="15" customHeight="1">
      <c r="B194" s="328"/>
      <c r="C194" s="337"/>
      <c r="D194" s="308"/>
      <c r="E194" s="308"/>
      <c r="F194" s="308"/>
      <c r="G194" s="308"/>
      <c r="H194" s="308"/>
      <c r="I194" s="308"/>
      <c r="J194" s="308"/>
      <c r="K194" s="329"/>
    </row>
    <row r="195" s="1" customFormat="1" ht="18.75" customHeight="1">
      <c r="B195" s="310"/>
      <c r="C195" s="320"/>
      <c r="D195" s="320"/>
      <c r="E195" s="320"/>
      <c r="F195" s="330"/>
      <c r="G195" s="320"/>
      <c r="H195" s="320"/>
      <c r="I195" s="320"/>
      <c r="J195" s="320"/>
      <c r="K195" s="310"/>
    </row>
    <row r="196" s="1" customFormat="1" ht="18.75" customHeight="1">
      <c r="B196" s="310"/>
      <c r="C196" s="320"/>
      <c r="D196" s="320"/>
      <c r="E196" s="320"/>
      <c r="F196" s="330"/>
      <c r="G196" s="320"/>
      <c r="H196" s="320"/>
      <c r="I196" s="320"/>
      <c r="J196" s="320"/>
      <c r="K196" s="310"/>
    </row>
    <row r="197" s="1" customFormat="1" ht="18.75" customHeight="1">
      <c r="B197" s="282"/>
      <c r="C197" s="282"/>
      <c r="D197" s="282"/>
      <c r="E197" s="282"/>
      <c r="F197" s="282"/>
      <c r="G197" s="282"/>
      <c r="H197" s="282"/>
      <c r="I197" s="282"/>
      <c r="J197" s="282"/>
      <c r="K197" s="282"/>
    </row>
    <row r="198" s="1" customFormat="1">
      <c r="B198" s="261"/>
      <c r="C198" s="262"/>
      <c r="D198" s="262"/>
      <c r="E198" s="262"/>
      <c r="F198" s="262"/>
      <c r="G198" s="262"/>
      <c r="H198" s="262"/>
      <c r="I198" s="262"/>
      <c r="J198" s="262"/>
      <c r="K198" s="263"/>
    </row>
    <row r="199" s="1" customFormat="1" ht="21">
      <c r="B199" s="264"/>
      <c r="C199" s="265" t="s">
        <v>1688</v>
      </c>
      <c r="D199" s="265"/>
      <c r="E199" s="265"/>
      <c r="F199" s="265"/>
      <c r="G199" s="265"/>
      <c r="H199" s="265"/>
      <c r="I199" s="265"/>
      <c r="J199" s="265"/>
      <c r="K199" s="266"/>
    </row>
    <row r="200" s="1" customFormat="1" ht="25.5" customHeight="1">
      <c r="B200" s="264"/>
      <c r="C200" s="338" t="s">
        <v>1689</v>
      </c>
      <c r="D200" s="338"/>
      <c r="E200" s="338"/>
      <c r="F200" s="338" t="s">
        <v>1690</v>
      </c>
      <c r="G200" s="339"/>
      <c r="H200" s="338" t="s">
        <v>1691</v>
      </c>
      <c r="I200" s="338"/>
      <c r="J200" s="338"/>
      <c r="K200" s="266"/>
    </row>
    <row r="201" s="1" customFormat="1" ht="5.25" customHeight="1">
      <c r="B201" s="299"/>
      <c r="C201" s="294"/>
      <c r="D201" s="294"/>
      <c r="E201" s="294"/>
      <c r="F201" s="294"/>
      <c r="G201" s="320"/>
      <c r="H201" s="294"/>
      <c r="I201" s="294"/>
      <c r="J201" s="294"/>
      <c r="K201" s="322"/>
    </row>
    <row r="202" s="1" customFormat="1" ht="15" customHeight="1">
      <c r="B202" s="299"/>
      <c r="C202" s="274" t="s">
        <v>1681</v>
      </c>
      <c r="D202" s="274"/>
      <c r="E202" s="274"/>
      <c r="F202" s="297" t="s">
        <v>43</v>
      </c>
      <c r="G202" s="274"/>
      <c r="H202" s="274" t="s">
        <v>1692</v>
      </c>
      <c r="I202" s="274"/>
      <c r="J202" s="274"/>
      <c r="K202" s="322"/>
    </row>
    <row r="203" s="1" customFormat="1" ht="15" customHeight="1">
      <c r="B203" s="299"/>
      <c r="C203" s="274"/>
      <c r="D203" s="274"/>
      <c r="E203" s="274"/>
      <c r="F203" s="297" t="s">
        <v>44</v>
      </c>
      <c r="G203" s="274"/>
      <c r="H203" s="274" t="s">
        <v>1693</v>
      </c>
      <c r="I203" s="274"/>
      <c r="J203" s="274"/>
      <c r="K203" s="322"/>
    </row>
    <row r="204" s="1" customFormat="1" ht="15" customHeight="1">
      <c r="B204" s="299"/>
      <c r="C204" s="274"/>
      <c r="D204" s="274"/>
      <c r="E204" s="274"/>
      <c r="F204" s="297" t="s">
        <v>47</v>
      </c>
      <c r="G204" s="274"/>
      <c r="H204" s="274" t="s">
        <v>1694</v>
      </c>
      <c r="I204" s="274"/>
      <c r="J204" s="274"/>
      <c r="K204" s="322"/>
    </row>
    <row r="205" s="1" customFormat="1" ht="15" customHeight="1">
      <c r="B205" s="299"/>
      <c r="C205" s="274"/>
      <c r="D205" s="274"/>
      <c r="E205" s="274"/>
      <c r="F205" s="297" t="s">
        <v>45</v>
      </c>
      <c r="G205" s="274"/>
      <c r="H205" s="274" t="s">
        <v>1695</v>
      </c>
      <c r="I205" s="274"/>
      <c r="J205" s="274"/>
      <c r="K205" s="322"/>
    </row>
    <row r="206" s="1" customFormat="1" ht="15" customHeight="1">
      <c r="B206" s="299"/>
      <c r="C206" s="274"/>
      <c r="D206" s="274"/>
      <c r="E206" s="274"/>
      <c r="F206" s="297" t="s">
        <v>46</v>
      </c>
      <c r="G206" s="274"/>
      <c r="H206" s="274" t="s">
        <v>1696</v>
      </c>
      <c r="I206" s="274"/>
      <c r="J206" s="274"/>
      <c r="K206" s="322"/>
    </row>
    <row r="207" s="1" customFormat="1" ht="15" customHeight="1">
      <c r="B207" s="299"/>
      <c r="C207" s="274"/>
      <c r="D207" s="274"/>
      <c r="E207" s="274"/>
      <c r="F207" s="297"/>
      <c r="G207" s="274"/>
      <c r="H207" s="274"/>
      <c r="I207" s="274"/>
      <c r="J207" s="274"/>
      <c r="K207" s="322"/>
    </row>
    <row r="208" s="1" customFormat="1" ht="15" customHeight="1">
      <c r="B208" s="299"/>
      <c r="C208" s="274" t="s">
        <v>1637</v>
      </c>
      <c r="D208" s="274"/>
      <c r="E208" s="274"/>
      <c r="F208" s="297" t="s">
        <v>79</v>
      </c>
      <c r="G208" s="274"/>
      <c r="H208" s="274" t="s">
        <v>1697</v>
      </c>
      <c r="I208" s="274"/>
      <c r="J208" s="274"/>
      <c r="K208" s="322"/>
    </row>
    <row r="209" s="1" customFormat="1" ht="15" customHeight="1">
      <c r="B209" s="299"/>
      <c r="C209" s="274"/>
      <c r="D209" s="274"/>
      <c r="E209" s="274"/>
      <c r="F209" s="297" t="s">
        <v>1534</v>
      </c>
      <c r="G209" s="274"/>
      <c r="H209" s="274" t="s">
        <v>1535</v>
      </c>
      <c r="I209" s="274"/>
      <c r="J209" s="274"/>
      <c r="K209" s="322"/>
    </row>
    <row r="210" s="1" customFormat="1" ht="15" customHeight="1">
      <c r="B210" s="299"/>
      <c r="C210" s="274"/>
      <c r="D210" s="274"/>
      <c r="E210" s="274"/>
      <c r="F210" s="297" t="s">
        <v>1532</v>
      </c>
      <c r="G210" s="274"/>
      <c r="H210" s="274" t="s">
        <v>1698</v>
      </c>
      <c r="I210" s="274"/>
      <c r="J210" s="274"/>
      <c r="K210" s="322"/>
    </row>
    <row r="211" s="1" customFormat="1" ht="15" customHeight="1">
      <c r="B211" s="340"/>
      <c r="C211" s="274"/>
      <c r="D211" s="274"/>
      <c r="E211" s="274"/>
      <c r="F211" s="297" t="s">
        <v>86</v>
      </c>
      <c r="G211" s="335"/>
      <c r="H211" s="326" t="s">
        <v>87</v>
      </c>
      <c r="I211" s="326"/>
      <c r="J211" s="326"/>
      <c r="K211" s="341"/>
    </row>
    <row r="212" s="1" customFormat="1" ht="15" customHeight="1">
      <c r="B212" s="340"/>
      <c r="C212" s="274"/>
      <c r="D212" s="274"/>
      <c r="E212" s="274"/>
      <c r="F212" s="297" t="s">
        <v>1536</v>
      </c>
      <c r="G212" s="335"/>
      <c r="H212" s="326" t="s">
        <v>1511</v>
      </c>
      <c r="I212" s="326"/>
      <c r="J212" s="326"/>
      <c r="K212" s="341"/>
    </row>
    <row r="213" s="1" customFormat="1" ht="15" customHeight="1">
      <c r="B213" s="340"/>
      <c r="C213" s="274"/>
      <c r="D213" s="274"/>
      <c r="E213" s="274"/>
      <c r="F213" s="297"/>
      <c r="G213" s="335"/>
      <c r="H213" s="326"/>
      <c r="I213" s="326"/>
      <c r="J213" s="326"/>
      <c r="K213" s="341"/>
    </row>
    <row r="214" s="1" customFormat="1" ht="15" customHeight="1">
      <c r="B214" s="340"/>
      <c r="C214" s="274" t="s">
        <v>1661</v>
      </c>
      <c r="D214" s="274"/>
      <c r="E214" s="274"/>
      <c r="F214" s="297">
        <v>1</v>
      </c>
      <c r="G214" s="335"/>
      <c r="H214" s="326" t="s">
        <v>1699</v>
      </c>
      <c r="I214" s="326"/>
      <c r="J214" s="326"/>
      <c r="K214" s="341"/>
    </row>
    <row r="215" s="1" customFormat="1" ht="15" customHeight="1">
      <c r="B215" s="340"/>
      <c r="C215" s="274"/>
      <c r="D215" s="274"/>
      <c r="E215" s="274"/>
      <c r="F215" s="297">
        <v>2</v>
      </c>
      <c r="G215" s="335"/>
      <c r="H215" s="326" t="s">
        <v>1700</v>
      </c>
      <c r="I215" s="326"/>
      <c r="J215" s="326"/>
      <c r="K215" s="341"/>
    </row>
    <row r="216" s="1" customFormat="1" ht="15" customHeight="1">
      <c r="B216" s="340"/>
      <c r="C216" s="274"/>
      <c r="D216" s="274"/>
      <c r="E216" s="274"/>
      <c r="F216" s="297">
        <v>3</v>
      </c>
      <c r="G216" s="335"/>
      <c r="H216" s="326" t="s">
        <v>1701</v>
      </c>
      <c r="I216" s="326"/>
      <c r="J216" s="326"/>
      <c r="K216" s="341"/>
    </row>
    <row r="217" s="1" customFormat="1" ht="15" customHeight="1">
      <c r="B217" s="340"/>
      <c r="C217" s="274"/>
      <c r="D217" s="274"/>
      <c r="E217" s="274"/>
      <c r="F217" s="297">
        <v>4</v>
      </c>
      <c r="G217" s="335"/>
      <c r="H217" s="326" t="s">
        <v>1702</v>
      </c>
      <c r="I217" s="326"/>
      <c r="J217" s="326"/>
      <c r="K217" s="341"/>
    </row>
    <row r="218" s="1" customFormat="1" ht="12.75" customHeight="1">
      <c r="B218" s="342"/>
      <c r="C218" s="343"/>
      <c r="D218" s="343"/>
      <c r="E218" s="343"/>
      <c r="F218" s="343"/>
      <c r="G218" s="343"/>
      <c r="H218" s="343"/>
      <c r="I218" s="343"/>
      <c r="J218" s="343"/>
      <c r="K218" s="344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LAPTOP-J\Jitule</dc:creator>
  <cp:lastModifiedBy>LAPTOP-J\Jitule</cp:lastModifiedBy>
  <dcterms:created xsi:type="dcterms:W3CDTF">2023-10-13T12:16:48Z</dcterms:created>
  <dcterms:modified xsi:type="dcterms:W3CDTF">2023-10-13T12:16:56Z</dcterms:modified>
</cp:coreProperties>
</file>